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a.melendez\Documents\AGENCIA\2020\AUDITORIAS\ANALISIS CATASTRO MILTI\PRELIMINAR\"/>
    </mc:Choice>
  </mc:AlternateContent>
  <workbookProtection workbookAlgorithmName="SHA-512" workbookHashValue="zaqsIKAxUZruBPStp7E0fejB+j2LoUeahSxoLUo+4+im1QhsnoQQ430Asd35jP89EGdqsZ/vyBR4qG6uog57Qg==" workbookSaltValue="WSewdyb/3Qxc0YMrLSCbrg==" workbookSpinCount="100000" lockStructure="1"/>
  <bookViews>
    <workbookView xWindow="0" yWindow="0" windowWidth="24000" windowHeight="9630"/>
  </bookViews>
  <sheets>
    <sheet name="ANEXO 1 GF" sheetId="3" r:id="rId1"/>
    <sheet name="Hoja1" sheetId="1" r:id="rId2"/>
    <sheet name="Hoja2" sheetId="2" r:id="rId3"/>
  </sheets>
  <externalReferences>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3" l="1"/>
  <c r="G62" i="3" l="1"/>
  <c r="G37" i="3"/>
  <c r="G36" i="3"/>
  <c r="G35" i="3"/>
  <c r="G34" i="3"/>
  <c r="G31" i="3"/>
  <c r="G30" i="3"/>
  <c r="G46" i="3"/>
  <c r="G45" i="3"/>
  <c r="G44" i="3"/>
  <c r="G43" i="3"/>
  <c r="G57" i="3"/>
  <c r="G58" i="3"/>
  <c r="G64" i="3"/>
  <c r="G63" i="3"/>
  <c r="G28" i="3"/>
  <c r="G33" i="3"/>
  <c r="G32" i="3"/>
  <c r="G54" i="3"/>
  <c r="G53" i="3"/>
  <c r="G52" i="3"/>
  <c r="G51" i="3"/>
  <c r="G56" i="3"/>
  <c r="G55" i="3"/>
  <c r="G19" i="3"/>
  <c r="G18" i="3"/>
  <c r="G17" i="3"/>
  <c r="G16" i="3"/>
  <c r="G15" i="3"/>
  <c r="G14" i="3"/>
  <c r="G61" i="3"/>
  <c r="G60" i="3"/>
  <c r="G59" i="3"/>
  <c r="G67" i="3"/>
  <c r="G66" i="3"/>
  <c r="G65" i="3"/>
  <c r="G22" i="3"/>
  <c r="G21" i="3"/>
  <c r="G20" i="3"/>
  <c r="G50" i="3"/>
  <c r="G49" i="3"/>
  <c r="G48" i="3"/>
  <c r="G47" i="3"/>
  <c r="G6" i="3"/>
  <c r="G5" i="3"/>
  <c r="G4" i="3"/>
  <c r="G3" i="3"/>
  <c r="G42" i="3"/>
  <c r="G41" i="3"/>
  <c r="G40" i="3"/>
  <c r="G39" i="3"/>
  <c r="G38" i="3"/>
  <c r="G27" i="3"/>
  <c r="G26" i="3"/>
  <c r="G25" i="3"/>
  <c r="G24" i="3"/>
  <c r="G23" i="3"/>
  <c r="G13" i="3"/>
  <c r="G12" i="3"/>
  <c r="G11" i="3"/>
  <c r="G10" i="3"/>
  <c r="G9" i="3"/>
  <c r="G8" i="3"/>
  <c r="G7" i="3"/>
  <c r="G29" i="3"/>
  <c r="I21" i="3"/>
  <c r="I20" i="3"/>
  <c r="I17" i="3"/>
  <c r="I5" i="3"/>
  <c r="I4" i="3"/>
  <c r="I6" i="3"/>
  <c r="I3" i="3"/>
  <c r="I9" i="3"/>
  <c r="I10" i="3"/>
  <c r="I11" i="3"/>
  <c r="I12" i="3"/>
  <c r="I13" i="3"/>
  <c r="I14" i="3"/>
  <c r="I15" i="3"/>
  <c r="I16" i="3"/>
  <c r="I18" i="3"/>
  <c r="I19" i="3"/>
  <c r="I22" i="3"/>
  <c r="I8" i="3"/>
  <c r="I7" i="3"/>
  <c r="I24" i="3" l="1"/>
  <c r="I25" i="3"/>
  <c r="I26" i="3"/>
  <c r="I27" i="3"/>
  <c r="I28" i="3"/>
  <c r="I29" i="3"/>
  <c r="I30" i="3"/>
  <c r="I31" i="3"/>
  <c r="I32" i="3"/>
  <c r="I33" i="3"/>
  <c r="I34" i="3"/>
  <c r="I35" i="3"/>
  <c r="I36" i="3"/>
  <c r="I37" i="3"/>
  <c r="I38" i="3"/>
  <c r="I39" i="3"/>
  <c r="I40" i="3"/>
  <c r="I41" i="3"/>
  <c r="I42" i="3"/>
  <c r="I43" i="3"/>
  <c r="I44" i="3"/>
  <c r="I45" i="3"/>
  <c r="I46" i="3"/>
  <c r="H68" i="3" l="1"/>
  <c r="F68" i="3"/>
  <c r="I67" i="3"/>
  <c r="I66" i="3"/>
  <c r="I65" i="3"/>
  <c r="I64" i="3"/>
  <c r="I63" i="3"/>
  <c r="I62" i="3"/>
  <c r="I61" i="3"/>
  <c r="I60" i="3"/>
  <c r="I59" i="3"/>
  <c r="I58" i="3"/>
  <c r="I57" i="3"/>
  <c r="I56" i="3"/>
  <c r="I55" i="3"/>
  <c r="I54" i="3"/>
  <c r="I53" i="3"/>
  <c r="I52" i="3"/>
  <c r="I51" i="3"/>
  <c r="I50" i="3"/>
  <c r="I49" i="3"/>
  <c r="I48" i="3"/>
  <c r="I47" i="3"/>
  <c r="Y6" i="3"/>
  <c r="Y5" i="3"/>
  <c r="Y4" i="3"/>
  <c r="Y3" i="3"/>
  <c r="H73" i="1" l="1"/>
  <c r="F73" i="1"/>
  <c r="I72" i="1" l="1"/>
  <c r="G72" i="1"/>
  <c r="I71" i="1"/>
  <c r="G71" i="1"/>
  <c r="I70" i="1"/>
  <c r="G70" i="1"/>
  <c r="G69" i="1"/>
  <c r="I69" i="1"/>
  <c r="G68" i="1"/>
  <c r="I68" i="1"/>
  <c r="G67" i="1"/>
  <c r="I67" i="1"/>
  <c r="I65" i="1"/>
  <c r="I64" i="1"/>
  <c r="I63" i="1"/>
  <c r="I66" i="1"/>
  <c r="G66" i="1"/>
  <c r="G65" i="1"/>
  <c r="G64" i="1"/>
  <c r="G63" i="1"/>
  <c r="G62" i="1" l="1"/>
  <c r="I62" i="1"/>
  <c r="G61" i="1"/>
  <c r="I61" i="1"/>
  <c r="G60" i="1"/>
  <c r="I60" i="1"/>
  <c r="G59" i="1"/>
  <c r="I59" i="1"/>
  <c r="I58" i="1"/>
  <c r="G58" i="1"/>
  <c r="I57" i="1"/>
  <c r="G57" i="1"/>
  <c r="G56" i="1"/>
  <c r="I56" i="1"/>
  <c r="G55" i="1"/>
  <c r="I55" i="1"/>
  <c r="G54" i="1"/>
  <c r="I54" i="1"/>
  <c r="I53" i="1"/>
  <c r="G53" i="1"/>
  <c r="I52" i="1" l="1"/>
  <c r="G52" i="1"/>
  <c r="G51" i="1"/>
  <c r="I51" i="1"/>
  <c r="I50" i="1"/>
  <c r="G50" i="1"/>
  <c r="I49" i="1" l="1"/>
  <c r="G49" i="1"/>
  <c r="I48" i="1"/>
  <c r="G48" i="1"/>
  <c r="I47" i="1"/>
  <c r="G47" i="1"/>
  <c r="I46" i="1"/>
  <c r="G46" i="1"/>
  <c r="I45" i="1"/>
  <c r="G45" i="1"/>
  <c r="I44" i="1"/>
  <c r="G44" i="1"/>
  <c r="I43" i="1"/>
  <c r="G43" i="1"/>
  <c r="I42" i="1"/>
  <c r="G42" i="1"/>
  <c r="I41" i="1"/>
  <c r="G41" i="1"/>
  <c r="I40" i="1"/>
  <c r="G40" i="1"/>
  <c r="I39" i="1"/>
  <c r="G39" i="1"/>
  <c r="I38" i="1"/>
  <c r="G38" i="1"/>
  <c r="I37" i="1" l="1"/>
  <c r="G37" i="1"/>
  <c r="I36" i="1"/>
  <c r="G36" i="1"/>
  <c r="I35" i="1"/>
  <c r="G35" i="1"/>
  <c r="I34" i="1"/>
  <c r="G34" i="1"/>
  <c r="I33" i="1"/>
  <c r="G33" i="1"/>
  <c r="I32" i="1"/>
  <c r="G32" i="1"/>
  <c r="I31" i="1"/>
  <c r="G31" i="1"/>
  <c r="I30" i="1"/>
  <c r="G30" i="1"/>
  <c r="I29" i="1"/>
  <c r="G29" i="1"/>
  <c r="I28" i="1"/>
  <c r="G28" i="1"/>
  <c r="I27" i="1"/>
  <c r="G27" i="1"/>
  <c r="I26" i="1"/>
  <c r="G26" i="1"/>
  <c r="G23" i="1" l="1"/>
  <c r="G24" i="1"/>
  <c r="G25" i="1"/>
  <c r="I23" i="1"/>
  <c r="I24" i="1"/>
  <c r="I25" i="1"/>
  <c r="I22" i="1"/>
  <c r="G22" i="1"/>
  <c r="I21" i="1"/>
  <c r="G21" i="1"/>
  <c r="G20" i="1"/>
  <c r="G19" i="1"/>
  <c r="G16" i="1"/>
  <c r="G17" i="1"/>
  <c r="G18" i="1"/>
  <c r="G15" i="1"/>
  <c r="I16" i="1"/>
  <c r="I17" i="1"/>
  <c r="I18" i="1"/>
  <c r="I19" i="1"/>
  <c r="I20" i="1"/>
  <c r="I15" i="1"/>
  <c r="I14" i="1" l="1"/>
  <c r="G14" i="1"/>
  <c r="I13" i="1"/>
  <c r="G13" i="1"/>
  <c r="I12" i="1"/>
  <c r="G12" i="1"/>
  <c r="I11" i="1"/>
  <c r="G11" i="1"/>
  <c r="I10" i="1"/>
  <c r="G10" i="1"/>
  <c r="I9" i="1"/>
  <c r="G9" i="1"/>
  <c r="I8" i="1"/>
  <c r="G8" i="1"/>
  <c r="I7" i="1" l="1"/>
  <c r="G7" i="1"/>
  <c r="Y6" i="1"/>
  <c r="I5" i="1"/>
  <c r="I6" i="1"/>
  <c r="Y5" i="1"/>
  <c r="Y3" i="1"/>
  <c r="Y4" i="1"/>
  <c r="G6" i="1"/>
  <c r="G5" i="1"/>
  <c r="I4" i="1"/>
  <c r="G4" i="1"/>
  <c r="I3" i="1" l="1"/>
  <c r="G3" i="1"/>
</calcChain>
</file>

<file path=xl/comments1.xml><?xml version="1.0" encoding="utf-8"?>
<comments xmlns="http://schemas.openxmlformats.org/spreadsheetml/2006/main">
  <authors>
    <author>USUARIO</author>
  </authors>
  <commentList>
    <comment ref="J37" authorId="0" shapeId="0">
      <text>
        <r>
          <rPr>
            <b/>
            <sz val="9"/>
            <color indexed="81"/>
            <rFont val="Tahoma"/>
            <family val="2"/>
          </rPr>
          <t>USUARIO:</t>
        </r>
        <r>
          <rPr>
            <sz val="9"/>
            <color indexed="81"/>
            <rFont val="Tahoma"/>
            <family val="2"/>
          </rPr>
          <t xml:space="preserve">
NO SE ENCUENTRA EN EL ARCHIVO EXCEL DE EJECUCION
</t>
        </r>
      </text>
    </comment>
  </commentList>
</comments>
</file>

<file path=xl/sharedStrings.xml><?xml version="1.0" encoding="utf-8"?>
<sst xmlns="http://schemas.openxmlformats.org/spreadsheetml/2006/main" count="2023" uniqueCount="157">
  <si>
    <t>Valor Deducciones</t>
  </si>
  <si>
    <t>Identificacion</t>
  </si>
  <si>
    <t>Nombre Razon Social</t>
  </si>
  <si>
    <t>REPORTE PRESUPUESTAL DEL COMPROMISO</t>
  </si>
  <si>
    <t>FORMATO RECIBIDO A SATISFACCIÓN, INFORME DE ACTIVIDADES Y ORDEN DE PAGO CONTRATISTA Y/O PROVEEDORES CÓDIGO ADQBS-F-001</t>
  </si>
  <si>
    <t>CERTIFICACIÓN BANCARIA</t>
  </si>
  <si>
    <t>PLANILLA DE APORTES O CERTIFICADO DE  PAZ Y SALVO DE APORTES PARAFISCALES CUANDO SE TRATE DE PERSONA JURÍDICA</t>
  </si>
  <si>
    <t>FORMATO DECLARACIÓN JURAMENTADA CÓDIGO GEFIN-F-004 Y ANEXOS</t>
  </si>
  <si>
    <t xml:space="preserve">MEMORANDO DE PERFECCIONAMIENTO, LEGALIZACIÓN  Y EJECUCIÓN DEL CONTRATO </t>
  </si>
  <si>
    <t>RUT</t>
  </si>
  <si>
    <t>FORMULARIO DE INFORMACIÓN TRIBUTARIA (SOLO APLICA PARA PERSONAS JURÍDICAS) FORMATO GEFIN-F-003</t>
  </si>
  <si>
    <t>ORIGINAL DE LA FACTURA</t>
  </si>
  <si>
    <t>FORMATO LIQUIDACIÓN DE DEDUCCIONES "FORMATO SISTEMA DE CUENTAS"</t>
  </si>
  <si>
    <t xml:space="preserve"> PAGO</t>
  </si>
  <si>
    <t>OBSERVACIONES</t>
  </si>
  <si>
    <t>RECOMENDACIONES</t>
  </si>
  <si>
    <t>FIRMADO</t>
  </si>
  <si>
    <t>ESTADO</t>
  </si>
  <si>
    <t>FECHA PAGO</t>
  </si>
  <si>
    <t>N. Contrato</t>
  </si>
  <si>
    <t>Tasa de cambio</t>
  </si>
  <si>
    <t>Valor total contrato en pesos col $</t>
  </si>
  <si>
    <t>Valor total contrato en USD</t>
  </si>
  <si>
    <t>Valor Pesos de la factura a pagar</t>
  </si>
  <si>
    <t>Valor USD de la factura a pagar</t>
  </si>
  <si>
    <t>N. de pagos</t>
  </si>
  <si>
    <t>VALOR</t>
  </si>
  <si>
    <t>SI</t>
  </si>
  <si>
    <t xml:space="preserve">Maria Juliana Salcedo Hernández </t>
  </si>
  <si>
    <t>CERTIFICADO DE AFILIACION</t>
  </si>
  <si>
    <t>N/A</t>
  </si>
  <si>
    <t>Generado</t>
  </si>
  <si>
    <t>1 de7</t>
  </si>
  <si>
    <t>2 de 4</t>
  </si>
  <si>
    <t>solo para el primer pago</t>
  </si>
  <si>
    <t>3 DE 7</t>
  </si>
  <si>
    <t>4 DE 7</t>
  </si>
  <si>
    <t>Paola Andrea González Torres</t>
  </si>
  <si>
    <t>Numero Documento obligación</t>
  </si>
  <si>
    <t>Corresponde a Contrato de consultoría. Nose pudo verificar la fecha de radicación del informe de supervision, ni el pago efectuado,debido a que no enviaron información del pago realizado. En el informe de recibido a satisfacción no se evidenció los soportes de las actividades ejecuatadas</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</si>
  <si>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Se observó Informe final de supervición de fecha 21 de agosto, acta de terminación anticipada y liquidación de contrato, paz y salvo terminación o liquidacion</t>
  </si>
  <si>
    <t>Es necesario que en el expediente se deje constancia o evidencia de las actividades realizadas, como soporte del informe de supervisión</t>
  </si>
  <si>
    <t>1 de 11</t>
  </si>
  <si>
    <t xml:space="preserve">Es necesario que en el expediente se deje toda la documentación como se detetermina el formato GEFIN-F005 Lista de chequeo, en cumplimiento del procediemiento GEFIN-P-004 Gestión de Pagos </t>
  </si>
  <si>
    <t>2 de 11</t>
  </si>
  <si>
    <t>3 de 11</t>
  </si>
  <si>
    <t>4 de 11</t>
  </si>
  <si>
    <t>5 de 11</t>
  </si>
  <si>
    <t>6 de 11</t>
  </si>
  <si>
    <t>7 de 11</t>
  </si>
  <si>
    <t>8 de 11</t>
  </si>
  <si>
    <t>Corresponde a Contrato de consultoría. No se evidenció: * el formato de liquidación de deducciones, *comprobante de obligación, *no se revisó los valores de las deducciones, *no fue posible revisar el pago debido a que en el expediente no se encontró información</t>
  </si>
  <si>
    <t>José David Perez Reyes</t>
  </si>
  <si>
    <t>1 de 6</t>
  </si>
  <si>
    <t>CON EVIDENCIAS</t>
  </si>
  <si>
    <t>NO</t>
  </si>
  <si>
    <t>2 de 6</t>
  </si>
  <si>
    <t>3 de 6</t>
  </si>
  <si>
    <t>4 de 6</t>
  </si>
  <si>
    <t>Gerardo José López Ching</t>
  </si>
  <si>
    <t>Corresponde a Contrato de consultoría. No se evidenció: * el formato de liquidación de deducciones, *comprobante de obligación, *no se revisó los valores de las deducciones, *no fue posible revisar el pago debido a que en el expediente no se encontró información. No se evide</t>
  </si>
  <si>
    <t>Corresponde a Contrato de consultoría. No se evidenció: *Las evidencias del informe de seguimiento * el formato de liquidación de deducciones, *comprobante de obligación, *no se revisó los valores de las deducciones, *no fue posible revisar el pago debido a que en el expediente no se encontró información. En el informe de recibido a satisfacción no se evidenció los soportes de las actividades ejecuatadas</t>
  </si>
  <si>
    <t>Es necesario que en el expediente se deje toda la documentación como se detetermina el formato GEFIN-F005 Lista de chequeo, en cumplimiento del procediemiento GEFIN-P-004 Gestión de Pagos. Así mismo, en el expediente se deje constancia o evidencia de las actividades realizadas, como soporte del informe de supervisión</t>
  </si>
  <si>
    <t>No se observó documentación correspondiente al segundo pago, (agosto)</t>
  </si>
  <si>
    <t>No se observó documentación correspondiente al segundo pago, (septiembre)</t>
  </si>
  <si>
    <t>No se observó documentación correspondiente al segundo pago, (octubre)</t>
  </si>
  <si>
    <t>Gloria Felitza Riascos Unigarro</t>
  </si>
  <si>
    <t>SE EVIDENCIÓ EL PAGO DE ACUERDO CON LA CUENTA</t>
  </si>
  <si>
    <t>1 de 9</t>
  </si>
  <si>
    <t>BERTHA LUCIA CORDERO OTERO</t>
  </si>
  <si>
    <t>No se evidenció minuta del contrato. No se pudo verificar la fecha de radicación del informe de supervision, ni el pago efectuado,debido a que no enviaron información del pago realizado. En el informe de recibido a satisfacción no se evidenció los soportes de las actividades ejecuatadas</t>
  </si>
  <si>
    <t>2 de 9</t>
  </si>
  <si>
    <t>3 de 9</t>
  </si>
  <si>
    <t>4 de 9</t>
  </si>
  <si>
    <t>5 de 9</t>
  </si>
  <si>
    <t>CRISTHIAN ALEJANDRO CAYCEDO TORRES</t>
  </si>
  <si>
    <t>1 de 4</t>
  </si>
  <si>
    <t>No se pudo verificar la fecha de radicación del informe de supervision, ni el pago efectuado,debido a que no enviaron información del pago realizado. En el informe de recibido a satisfacción no se evidenció los soportes de las actividades ejecuatadas</t>
  </si>
  <si>
    <t>1 de 12</t>
  </si>
  <si>
    <t>DAHIANNA JURADO URREGO</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</si>
  <si>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Se observó Informe final de supervisión de fecha 18 de mayo, acta de terminación anticipada y liquidación de contrato, paz y salvo terminación o liquidacion</t>
  </si>
  <si>
    <t>DAVID  MAURICIO  PRIETO  CASTAÑEDA</t>
  </si>
  <si>
    <t>DIANA PAOLA CASTRO AREVALO</t>
  </si>
  <si>
    <t>No se allegó el pago de parafiscales.  No se pudo verificar la fecha de radicación del informe de supervision, ni el pago efectuado,debido a que no enviaron información del pago realizado. En el informe de recibido a satisfacción no se evidenció los soportes de las actividades ejecuatadas</t>
  </si>
  <si>
    <t>DIEGO  ARNOBY  ALCIBAR  CASTRILLON</t>
  </si>
  <si>
    <t>1 de 5</t>
  </si>
  <si>
    <t>2 de 5</t>
  </si>
  <si>
    <t>EDDY NATALI ROA MANTILLA</t>
  </si>
  <si>
    <t>No se encontró la minuta del contrato.  No se pudo verificar la fecha de radicación del informe de supervision, ni el pago efectuado,debido a que no enviaron información del pago realizado. En el informe de recibido a satisfacción no se evidenció los soportes de las actividades ejecuatadas</t>
  </si>
  <si>
    <t>No se encontró la minuta del contrato.  No se pudo verificar la fecha de radicación del informe de supervision, ni el pago efectuado,debido a que no enviaron información del pago realizado. En el informe de recibido a satisfacción no se evidenció los soportes de las actividades ejecuatadas
Se evidenció el documento soporte en adquisiciones efectuadas con no obligados a facturar, de fecha 04 de noviembre y consecutivo 304</t>
  </si>
  <si>
    <t>1 de 8</t>
  </si>
  <si>
    <t>GERMAN ENRIQUE JIMENEZ GAITAN</t>
  </si>
  <si>
    <t>2 de 8</t>
  </si>
  <si>
    <t>3 de 8</t>
  </si>
  <si>
    <t>4 de 8</t>
  </si>
  <si>
    <t>5 de 8</t>
  </si>
  <si>
    <t>GONZALEZ CASTELLANOS MARIA ARGENIS</t>
  </si>
  <si>
    <t xml:space="preserve">No se pudo verificar la fecha de radicación del informe de supervision, ni el pago efectuado,debido a que no enviaron información del pago realizado. En el informe de recibido a satisfacción no se evidenció los soportes de las actividades ejecuatadas.  </t>
  </si>
  <si>
    <t>No se pudo verificar la fecha de radicación del informe de supervision, ni el pago efectuado,debido a que no enviaron información del pago realizado. En el informe de recibido a satisfacción no se evidenció los soportes de las actividades ejecuatadas.  No se evidencio el memorando de perfeccionamiento</t>
  </si>
  <si>
    <t>No se pudo verificar la fecha de radicación del informe de supervision, ni el pago efectuado,debido a que no enviaron información del pago realizado. En el informe de recibido a satisfacción no se evidenció los soportes de las actividades ejecuatadas
Se evidenció el documento soporte en adquisiciones efectuadas con no obligados a facturar, de fecha 04 de noviembre y consecutivo 305</t>
  </si>
  <si>
    <t>No se pudo verificar la fecha de radicación del informe de supervision, ni el pago efectuado,debido a que no enviaron información del pago realizado. En el informe de recibido a satisfacción no se evidenció los soportes de las actividades ejecuatadas
Se evidenció el documento soporte en adquisiciones efectuadas con no obligados a facturar, de fecha 12 de noviembre y consecutivo 867</t>
  </si>
  <si>
    <t>JUAN CARLOS FAJARDO LEON</t>
  </si>
  <si>
    <t>1 de 7</t>
  </si>
  <si>
    <t>2 de 7</t>
  </si>
  <si>
    <t>3 de 7</t>
  </si>
  <si>
    <t>4 de 7</t>
  </si>
  <si>
    <t>JUAN DAVID SALGADO MARINO</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</si>
  <si>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t>
  </si>
  <si>
    <t>JUAN RODRIGO HIGUERA AGUILAR</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</si>
  <si>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así mismo, no se evidencia el memorando de supervisión del contrato.</t>
  </si>
  <si>
    <t>Karen Tatiana Godoy Caicedo</t>
  </si>
  <si>
    <t>LEONARD ALFONSO ROZO HARTLEY</t>
  </si>
  <si>
    <t>Es necesario que en el expediente se deje constancia o evidencia de las actividades realizadas, como soporte del informe de supervisión, de igual manera el memorando de Supervisión y ejecución del contrato.</t>
  </si>
  <si>
    <t>LUZ ADRIANA GARCIA ARCE</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</si>
  <si>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así mismo, no se evidencia el memorando de perfeccionamiento, legalización y ejecución del contrato.</t>
  </si>
  <si>
    <t>Es necesario que en el expediente se deje constancia o evidencia de las actividades realizadas, como soporte del informe de supervisión, de igual manera el memorando de perfeccionamiento, legalización y ejecución del contrato.</t>
  </si>
  <si>
    <t>MIREYA JOHANNA MORENO ALDANA</t>
  </si>
  <si>
    <t>NELSON RICARDO RESTREPO RAMIREZ</t>
  </si>
  <si>
    <t>SONIA ELVIRA FANDIÑO PINILLA</t>
  </si>
  <si>
    <t xml:space="preserve">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de igual manera, el FORMATO DECLARACIÓN JURAMENTADA CÓDIGO GEFIN-F-004 Y ANEXOS, NO se encuentra diligenciado correctamente, no relaciona dependientes a cargo, ni cumple con los demas requisitos para deducciones, ni hay soporte alguno que evidencie que puede acceder a  este beneficio. </t>
  </si>
  <si>
    <t>VIVIANA MARCELA BELTRAN BUSTOS</t>
  </si>
  <si>
    <t xml:space="preserve">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de igual manera, el FORMATO DECLARACIÓN JURAMENTADA CÓDIGO GEFIN-F-004 Y ANEXOS, NO se evidencia anexo del credito hipotecario para que puede acceder a  este beneficio. </t>
  </si>
  <si>
    <t>WALTER JOSEF BERDUGO COLON</t>
  </si>
  <si>
    <t>Es necesario que en el expediente se deje constancia o evidencia de las actividades realizadas, como soporte del informe de supervisión y los anexos del FORMATO DECLARACIÓN JURAMENTADA CÓDIGO GEFIN-F-004.</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</si>
  <si>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de igual manera, el FORMATO DECLARACIÓN JURAMENTADA CÓDIGO GEFIN-F-004 Y ANEXOS, NO se encuentra diligenciado correctamente, no relaciona dependientes a cargo, ni cumple con los demas requisitos para deducciones, ni hay soporte alguno que evidencie que puede acceder a  este beneficio, de igual manera, no se evidencia el memorando de perfeccionamiento, legalización y ejecución del contrato.</t>
  </si>
  <si>
    <t>Corresponde a Contrato de consultoría. No se pudo verificar la fecha de radicación del informe de supervision, ni el pago efectuado,debido a que no enviaron información del pago realizado. En el informe de recibido a satisfacción no se evidenció los soportes de las actividades ejecuatadas, de igual manera, el FORMATO DECLARACIÓN JURAMENTADA CÓDIGO GEFIN-F-004 Y ANEXOS, NO se encuentra diligenciado correctamente, no relaciona dependientes a cargo, ni cumple con los demas requisitos para deducciones, ni hay soporte alguno que evidencie que puede acceder a  este beneficio, sin embargo se tomo en cuenta la deduccion de depndientes para realizar la liquidacion de retefuentes en este pago, de igual manera, no se evidencia el memorando de perfeccionamiento, legalización y ejecución del contrato.</t>
  </si>
  <si>
    <t>Es necesario que en el expediente se deje constancia o evidencia de las actividades realizadas, como soporte del informe de supervisión, asi mismo,  los anexos del FORMATO DECLARACIÓN JURAMENTADA CÓDIGO GEFIN-F-004.</t>
  </si>
  <si>
    <t>PAGADA</t>
  </si>
  <si>
    <t>FIRMA ORDEN DE PAGO</t>
  </si>
  <si>
    <t>Es necesario que en el expediente se deje constancia o evidencia de las actividades realizadas, como soporte del informe de supervisión, con el propósito de verificar la supervisión del contrato y para no tener hallazgos de la Contraloria, por inadecuada supervisión de los contratos.</t>
  </si>
  <si>
    <t>FECHA PAGO (Fecha Maxima Orden de Pago)</t>
  </si>
  <si>
    <t>Corresponde a Contrato de consultoría.</t>
  </si>
  <si>
    <t>Corresponde a contratos de consultoria. En el expediente contractual, no se evidenció los soportes de las actividades ejecutadas y que se relacionan en el  informe de recibido a satisfacción firmado por el supervisor</t>
  </si>
  <si>
    <t xml:space="preserve">Corresponde a Contrato de consultoría. Cuenta corresponde para el mes de marzo y se pago en junio, suando se recibio los recursos del Banco </t>
  </si>
  <si>
    <t xml:space="preserve">Corresponde a Contrato de consultoría. Cuenta corresponde para el mes de abril  y se pago en junio, suando se recibio los recursos del Banco </t>
  </si>
  <si>
    <t>Corresponde a Contrato de consultoría. Cuenta corresponde para el mes de mayo  y se pago en julio.</t>
  </si>
  <si>
    <t>Corresponde a Contrato de consultoría. Cuenta corresponde para el mes de junio  y se pago en agosto.</t>
  </si>
  <si>
    <t>Corresponde a Contrato de consultoría. Cuenta corresponde para el mes de julio  y se pago en septiembre</t>
  </si>
  <si>
    <t>Corresponde a Contrato de consultoría. Cuenta corresponde para el mes de agosto  y se pago en octubre</t>
  </si>
  <si>
    <t>Corresponde a Contrato de consultoría. Cuenta corresponde para el mes de septiembre  y se pago en octubre</t>
  </si>
  <si>
    <t>Tasa de cambio (TRM Banco Rep.de la fecha de pago)</t>
  </si>
  <si>
    <t>X</t>
  </si>
  <si>
    <t>No se evidenció minuta del contrato. En el informe de recibido a satisfacción no se evidenció los soportes de las actividades ejecuatadas</t>
  </si>
  <si>
    <t>En el informe de recibido a satisfacción no se evidenció los soportes de las actividades ejecuatadas</t>
  </si>
  <si>
    <t>Corresponde a Contrato de consultoría. En el informe de recibido a satisfacción no se evidenció los soportes de las actividades ejecuatadas. Se observó Informe final de supervisión de fecha 18 de mayo, acta de terminación anticipada y liquidación de contrato, paz y salvo terminación o liquidacion</t>
  </si>
  <si>
    <t>No se allegó el pago de parafiscales.  En el informe de recibido a satisfacción no se evidenció los soportes de las actividades ejecuatadas</t>
  </si>
  <si>
    <t>No se encontró la minuta del contrato. En el informe de recibido a satisfacción no se evidenció los soportes de las actividades ejecuatadas</t>
  </si>
  <si>
    <t>No se encontró la minuta del contrato.  En el informe de recibido a satisfacción no se evidenció los soportes de las actividades ejecuatadas
Se evidenció el documento soporte en adquisiciones efectuadas con no obligados a facturar, de fecha 04 de noviembre y consecutivo 304
PAGO REALIZADO EL 5 DE NOV, NO ENTRA EN EL RANGO DE LA AUDITORIA</t>
  </si>
  <si>
    <t>En el informe de recibido a satisfacción no se evidenció los soportes de las actividades ejecuatadas
Se evidenció el documento soporte en adquisiciones efectuadas con no obligados a facturar, de fecha 04 de noviembre y consecutivo 305
PAGO REALIZADO EL 05 DE NOV, PERIODO FUERA DEL RANGO DE AUDITORIA</t>
  </si>
  <si>
    <t>En el informe de recibido a satisfacción no se evidenció los soportes de las actividades ejecuatadas.  No se evidencio el memorando de perfeccionamiento</t>
  </si>
  <si>
    <t xml:space="preserve">En el informe de recibido a satisfacción no se evidenció los soportes de las actividades ejecuatadas.  </t>
  </si>
  <si>
    <t>En el informe de recibido a satisfacción no se evidenció los soportes de las actividades ejecuatadas
Se evidenció el documento soporte en adquisiciones efectuadas con no obligados a facturar, de fecha 12 de noviembre y consecutivo 867
PAGO REALIZADO EL 06 DE NOV, PERIODO FUERA DEL RANGO DE LA AUDITORIA</t>
  </si>
  <si>
    <t>Corresponde a Contrato de consultoría. No se pudo verificar la fecha de radicación del informe de supervision,  de igual manera, no se evidencia el memorando de perfeccionamiento, legalización y ejecución del contrato.</t>
  </si>
  <si>
    <t>Corresponde a Contrato de consultoría, en el informe de recibido a satisfacción no se evidenció los soportes de las actividades ejecuatadas.</t>
  </si>
  <si>
    <t>Corresponde a Contrato de consultoría, en el informe de recibido a satisfacción no se evidenció los soportes de las actividades ejecutadas.</t>
  </si>
  <si>
    <t>Corresponde a Contrato de consultoría, en el informe de recibido a satisfacción no se evidenció los soportes de las actividades ejecuatadas, así mismo, no se evidencia el memorando de perfeccionamiento, legalización y ejecución del contrato.</t>
  </si>
  <si>
    <t>No se pudo verificar la fecha de radicación del informe de supervision, en el informe de recibido a satisfacción no se evidenció los soportes de las actividades ejecuatadas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</si>
</sst>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_-* #,##0.0_-;\-* #,##0.0_-;_-* &quot;-&quot;_-;_-@_-"/>
    <numFmt numFmtId="165" formatCode="_-* #,##0_-;\-* #,##0_-;_-* &quot;-&quot;??_-;_-@_-"/>
    <numFmt numFmtId="166" formatCode="_(* #,##0.00_);_(* \(#,##0.00\);_(* &quot;-&quot;??_);_(@_)"/>
    <numFmt numFmtId="167" formatCode="_-&quot;$&quot;\ * #,##0_-;\-&quot;$&quot;\ * #,##0_-;_-&quot;$&quot;\ * &quot;-&quot;??_-;_-@_-"/>
  </numFmts>
  <fonts count="13" x14ac:knownFonts="1">
    <font>
      <sz val="11"/>
      <color theme="1"/>
      <name val="Calibri"/>
      <family val="2"/>
      <scheme val="minor"/>
    </font>
    <font>
      <b/>
      <sz val="8"/>
      <color rgb="FF000000"/>
      <name val="Arial Narrow"/>
      <family val="2"/>
    </font>
    <font>
      <b/>
      <sz val="11"/>
      <color theme="1"/>
      <name val="Calibri"/>
      <family val="2"/>
      <scheme val="minor"/>
    </font>
    <font>
      <sz val="11"/>
      <color theme="1"/>
      <name val="Calibri"/>
      <family val="2"/>
      <scheme val="minor"/>
    </font>
    <font>
      <sz val="10"/>
      <color theme="1"/>
      <name val="Calibri"/>
      <family val="2"/>
      <scheme val="minor"/>
    </font>
    <font>
      <sz val="11"/>
      <color indexed="8"/>
      <name val="Calibri"/>
      <family val="2"/>
    </font>
    <font>
      <sz val="8"/>
      <color indexed="8"/>
      <name val="Arial"/>
      <family val="2"/>
    </font>
    <font>
      <sz val="8"/>
      <color indexed="8"/>
      <name val="Arial Narrow"/>
      <family val="2"/>
    </font>
    <font>
      <sz val="8"/>
      <name val="Arial"/>
      <family val="2"/>
    </font>
    <font>
      <sz val="11"/>
      <color rgb="FF000000"/>
      <name val="Calibri"/>
      <family val="2"/>
      <scheme val="minor"/>
    </font>
    <font>
      <sz val="8"/>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BFBFBF"/>
        <bgColor rgb="FF000000"/>
      </patternFill>
    </fill>
    <fill>
      <patternFill patternType="solid">
        <fgColor indexed="9"/>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41" fontId="3"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0" fontId="9" fillId="0" borderId="0"/>
    <xf numFmtId="44" fontId="3" fillId="0" borderId="0" applyFont="0" applyFill="0" applyBorder="0" applyAlignment="0" applyProtection="0"/>
  </cellStyleXfs>
  <cellXfs count="88">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41" fontId="0" fillId="0" borderId="0" xfId="1" applyFont="1" applyAlignment="1">
      <alignment horizontal="center" vertical="center" wrapText="1"/>
    </xf>
    <xf numFmtId="164" fontId="0" fillId="0" borderId="0" xfId="1" applyNumberFormat="1" applyFont="1" applyAlignment="1">
      <alignment horizontal="center" vertical="center" wrapText="1"/>
    </xf>
    <xf numFmtId="41" fontId="1" fillId="2" borderId="1" xfId="1" applyFont="1" applyFill="1" applyBorder="1" applyAlignment="1">
      <alignment horizontal="center" vertical="center" wrapText="1"/>
    </xf>
    <xf numFmtId="165" fontId="6" fillId="0" borderId="1" xfId="2" applyNumberFormat="1" applyFont="1" applyBorder="1" applyAlignment="1">
      <alignment horizontal="center" vertical="center" wrapText="1" readingOrder="1"/>
    </xf>
    <xf numFmtId="166" fontId="7" fillId="3" borderId="1" xfId="3" applyFont="1" applyFill="1" applyBorder="1" applyAlignment="1">
      <alignment horizontal="left" vertical="center" wrapText="1"/>
    </xf>
    <xf numFmtId="1" fontId="7" fillId="0" borderId="1" xfId="0" applyNumberFormat="1" applyFont="1" applyBorder="1" applyAlignment="1">
      <alignment horizontal="center" vertical="center" wrapText="1"/>
    </xf>
    <xf numFmtId="165" fontId="8" fillId="0" borderId="1" xfId="2" applyNumberFormat="1" applyFont="1" applyBorder="1" applyAlignment="1">
      <alignment horizontal="center" vertical="center" wrapText="1" readingOrder="1"/>
    </xf>
    <xf numFmtId="0" fontId="6" fillId="0" borderId="1" xfId="0" applyFont="1" applyBorder="1" applyAlignment="1">
      <alignment horizontal="center" vertical="center" wrapText="1"/>
    </xf>
    <xf numFmtId="0" fontId="6" fillId="0" borderId="1" xfId="4" applyFont="1" applyBorder="1" applyAlignment="1">
      <alignment vertical="center" wrapText="1" readingOrder="1"/>
    </xf>
    <xf numFmtId="41" fontId="0" fillId="0" borderId="1" xfId="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5" fontId="0" fillId="0" borderId="1" xfId="0" applyNumberFormat="1" applyBorder="1" applyAlignment="1">
      <alignment horizontal="center" vertical="center" wrapText="1"/>
    </xf>
    <xf numFmtId="16" fontId="0" fillId="0" borderId="1" xfId="0" applyNumberFormat="1" applyBorder="1" applyAlignment="1">
      <alignment horizontal="center" vertical="center" wrapText="1"/>
    </xf>
    <xf numFmtId="41" fontId="0"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41" fontId="2" fillId="0" borderId="1" xfId="1" applyFont="1" applyBorder="1" applyAlignment="1">
      <alignment horizontal="center"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wrapText="1"/>
    </xf>
    <xf numFmtId="165" fontId="6" fillId="4" borderId="1" xfId="2" applyNumberFormat="1" applyFont="1" applyFill="1" applyBorder="1" applyAlignment="1">
      <alignment horizontal="center" vertical="center" wrapText="1" readingOrder="1"/>
    </xf>
    <xf numFmtId="0" fontId="6" fillId="4" borderId="1" xfId="4" applyFont="1" applyFill="1" applyBorder="1" applyAlignment="1">
      <alignment vertical="center" wrapText="1" readingOrder="1"/>
    </xf>
    <xf numFmtId="166" fontId="7" fillId="4" borderId="1" xfId="3" applyFont="1" applyFill="1" applyBorder="1" applyAlignment="1">
      <alignment horizontal="left" vertical="center" wrapText="1"/>
    </xf>
    <xf numFmtId="41" fontId="0" fillId="4" borderId="1" xfId="1" applyNumberFormat="1" applyFont="1" applyFill="1" applyBorder="1" applyAlignment="1">
      <alignment horizontal="center" vertical="center" wrapText="1"/>
    </xf>
    <xf numFmtId="41" fontId="0" fillId="4" borderId="1" xfId="1" applyFont="1" applyFill="1" applyBorder="1" applyAlignment="1">
      <alignment horizontal="center" vertical="center" wrapText="1"/>
    </xf>
    <xf numFmtId="41" fontId="2" fillId="4" borderId="1" xfId="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0" fillId="4" borderId="0" xfId="0" applyFill="1" applyAlignment="1">
      <alignment horizontal="center" vertical="center" wrapText="1"/>
    </xf>
    <xf numFmtId="164" fontId="0" fillId="0" borderId="1" xfId="1" applyNumberFormat="1" applyFont="1" applyBorder="1" applyAlignment="1">
      <alignment horizontal="center" vertical="center" wrapText="1"/>
    </xf>
    <xf numFmtId="41" fontId="0" fillId="0" borderId="2" xfId="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0" xfId="0" applyFont="1" applyAlignment="1">
      <alignment vertical="center"/>
    </xf>
    <xf numFmtId="3" fontId="0" fillId="0" borderId="1" xfId="0" applyNumberFormat="1" applyFont="1" applyBorder="1" applyAlignment="1">
      <alignment vertical="center"/>
    </xf>
    <xf numFmtId="167" fontId="0" fillId="0" borderId="1" xfId="5" applyNumberFormat="1" applyFont="1" applyBorder="1" applyAlignment="1">
      <alignment vertical="center"/>
    </xf>
    <xf numFmtId="4" fontId="0" fillId="0" borderId="1" xfId="0" applyNumberFormat="1" applyFont="1" applyBorder="1" applyAlignment="1">
      <alignment vertical="center"/>
    </xf>
    <xf numFmtId="3" fontId="0" fillId="0" borderId="0" xfId="0" applyNumberFormat="1" applyFont="1" applyAlignment="1">
      <alignment vertical="center"/>
    </xf>
    <xf numFmtId="0" fontId="0" fillId="0" borderId="0" xfId="0" applyFont="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41" fontId="1" fillId="2" borderId="1" xfId="1"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0" xfId="0" applyFont="1" applyAlignment="1">
      <alignment horizontal="center" vertical="center" wrapText="1"/>
    </xf>
    <xf numFmtId="16"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3" fontId="0" fillId="0" borderId="1" xfId="0" applyNumberFormat="1" applyFont="1" applyFill="1" applyBorder="1" applyAlignment="1">
      <alignment vertical="center"/>
    </xf>
    <xf numFmtId="167" fontId="0" fillId="0" borderId="1" xfId="5" applyNumberFormat="1" applyFont="1" applyFill="1" applyBorder="1" applyAlignment="1">
      <alignment vertical="center"/>
    </xf>
    <xf numFmtId="41" fontId="0" fillId="0" borderId="1" xfId="1" applyNumberFormat="1" applyFont="1" applyFill="1" applyBorder="1" applyAlignment="1">
      <alignment horizontal="center" vertical="center" wrapText="1"/>
    </xf>
    <xf numFmtId="4" fontId="0" fillId="0" borderId="1" xfId="0" applyNumberFormat="1" applyFont="1" applyFill="1" applyBorder="1" applyAlignment="1">
      <alignment vertical="center"/>
    </xf>
    <xf numFmtId="41" fontId="0" fillId="0" borderId="2" xfId="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3" fontId="0" fillId="0" borderId="0" xfId="0" applyNumberFormat="1" applyFont="1" applyFill="1" applyAlignment="1">
      <alignment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1" fontId="0" fillId="0" borderId="1" xfId="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64" fontId="0"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3" fontId="0" fillId="0" borderId="1" xfId="0" applyNumberFormat="1" applyFill="1" applyBorder="1" applyAlignment="1">
      <alignment horizontal="center" vertical="center" wrapText="1"/>
    </xf>
    <xf numFmtId="15" fontId="0" fillId="0" borderId="1" xfId="0" applyNumberFormat="1" applyFill="1" applyBorder="1" applyAlignment="1">
      <alignment horizontal="center" vertical="center" wrapText="1"/>
    </xf>
    <xf numFmtId="0" fontId="0" fillId="0" borderId="0" xfId="0" applyFill="1" applyAlignment="1">
      <alignment horizontal="center" vertical="center" wrapText="1"/>
    </xf>
    <xf numFmtId="165" fontId="8" fillId="0" borderId="1" xfId="2" applyNumberFormat="1" applyFont="1" applyFill="1" applyBorder="1" applyAlignment="1">
      <alignment horizontal="center" vertical="center" wrapText="1" readingOrder="1"/>
    </xf>
    <xf numFmtId="0" fontId="6" fillId="0" borderId="1" xfId="0" applyFont="1" applyFill="1" applyBorder="1" applyAlignment="1">
      <alignment horizontal="center" vertical="center" wrapText="1"/>
    </xf>
    <xf numFmtId="165" fontId="6" fillId="0" borderId="1" xfId="2" applyNumberFormat="1" applyFont="1" applyFill="1" applyBorder="1" applyAlignment="1">
      <alignment horizontal="center" vertical="center" wrapText="1" readingOrder="1"/>
    </xf>
    <xf numFmtId="166" fontId="7" fillId="0" borderId="1" xfId="3" applyFont="1" applyFill="1" applyBorder="1" applyAlignment="1">
      <alignment horizontal="left" vertical="center" wrapText="1"/>
    </xf>
    <xf numFmtId="41" fontId="3" fillId="0" borderId="1" xfId="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6" fillId="0" borderId="1" xfId="4" applyFont="1" applyFill="1" applyBorder="1" applyAlignment="1">
      <alignment vertical="center" wrapText="1" readingOrder="1"/>
    </xf>
    <xf numFmtId="41" fontId="0" fillId="0" borderId="0" xfId="0" applyNumberFormat="1" applyFill="1" applyAlignment="1">
      <alignment horizontal="center" vertical="center" wrapText="1"/>
    </xf>
    <xf numFmtId="41" fontId="2" fillId="0" borderId="1" xfId="1" applyFon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0" xfId="0" applyFont="1" applyFill="1" applyAlignment="1">
      <alignment horizontal="center" vertical="center" wrapText="1"/>
    </xf>
    <xf numFmtId="41" fontId="0" fillId="0" borderId="0" xfId="1" applyFont="1" applyFill="1" applyAlignment="1">
      <alignment horizontal="center" vertical="center" wrapText="1"/>
    </xf>
    <xf numFmtId="164" fontId="0" fillId="0" borderId="0" xfId="1" applyNumberFormat="1" applyFont="1" applyFill="1" applyAlignment="1">
      <alignment horizontal="center" vertical="center" wrapText="1"/>
    </xf>
    <xf numFmtId="0" fontId="1" fillId="2" borderId="1" xfId="0" applyFont="1" applyFill="1" applyBorder="1" applyAlignment="1">
      <alignment horizontal="center" vertical="center" wrapText="1"/>
    </xf>
    <xf numFmtId="41" fontId="1" fillId="2" borderId="1" xfId="1" applyFont="1" applyFill="1" applyBorder="1" applyAlignment="1">
      <alignment horizontal="center" vertical="center" wrapText="1"/>
    </xf>
    <xf numFmtId="164" fontId="1" fillId="2" borderId="1" xfId="1" applyNumberFormat="1" applyFont="1" applyFill="1" applyBorder="1" applyAlignment="1">
      <alignment horizontal="center" vertical="center" wrapText="1"/>
    </xf>
  </cellXfs>
  <cellStyles count="6">
    <cellStyle name="Millares [0]" xfId="1" builtinId="6"/>
    <cellStyle name="Millares 2" xfId="2"/>
    <cellStyle name="Millares 30" xfId="3"/>
    <cellStyle name="Moneda" xfId="5" builtinId="4"/>
    <cellStyle name="Normal" xfId="0" builtinId="0"/>
    <cellStyle name="Normal 1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Formato%20Entidades%20Reportes%20Mensuales%20ANT%20OCTUBRE-%20Noviembr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ción de Campos CONTRATOS"/>
      <sheetName val="CONTRATOS"/>
      <sheetName val="Desc. Campos Relación Pagos"/>
      <sheetName val="RELACION PAGOS"/>
      <sheetName val="_EjecucionPresupuesta"/>
      <sheetName val="PagosRecuDestBM"/>
      <sheetName val="PagosRecuDestBID"/>
      <sheetName val="MovimtoCtasBancBM"/>
      <sheetName val="MovCtsBancBID"/>
      <sheetName val="EIA BM"/>
      <sheetName val="EIA BID"/>
      <sheetName val="EstEfecDesemBM"/>
      <sheetName val="EstEfecDesemBID"/>
      <sheetName val="Hoja1"/>
    </sheetNames>
    <sheetDataSet>
      <sheetData sheetId="0"/>
      <sheetData sheetId="1">
        <row r="10">
          <cell r="W10">
            <v>1845.6472854858666</v>
          </cell>
        </row>
        <row r="11">
          <cell r="W11">
            <v>31571.791301438443</v>
          </cell>
        </row>
        <row r="12">
          <cell r="W12">
            <v>33226.824035428355</v>
          </cell>
        </row>
        <row r="13">
          <cell r="W13">
            <v>26352.445130444601</v>
          </cell>
        </row>
        <row r="14">
          <cell r="W14">
            <v>6283.3733631294463</v>
          </cell>
        </row>
        <row r="15">
          <cell r="W15">
            <v>12240.95026354841</v>
          </cell>
        </row>
        <row r="16">
          <cell r="W16">
            <v>8350.8462984652269</v>
          </cell>
        </row>
        <row r="17">
          <cell r="W17">
            <v>8055.2253322951246</v>
          </cell>
        </row>
        <row r="18">
          <cell r="W18">
            <v>8055.2253322951246</v>
          </cell>
        </row>
        <row r="19">
          <cell r="W19">
            <v>9903.9656844664842</v>
          </cell>
        </row>
        <row r="20">
          <cell r="W20">
            <v>8055.2253322951246</v>
          </cell>
        </row>
        <row r="21">
          <cell r="W21">
            <v>9243.7012144311029</v>
          </cell>
        </row>
        <row r="22">
          <cell r="W22">
            <v>9699.2836359165613</v>
          </cell>
        </row>
        <row r="23">
          <cell r="W23">
            <v>20023.833502944915</v>
          </cell>
        </row>
        <row r="24">
          <cell r="W24">
            <v>21057.32168374207</v>
          </cell>
        </row>
        <row r="25">
          <cell r="W25">
            <v>8260.3121737176698</v>
          </cell>
        </row>
        <row r="26">
          <cell r="W26">
            <v>8295.6159328917856</v>
          </cell>
        </row>
        <row r="27">
          <cell r="W27">
            <v>6191.7004293809641</v>
          </cell>
        </row>
        <row r="28">
          <cell r="W28">
            <v>5841.7347529376921</v>
          </cell>
        </row>
        <row r="29">
          <cell r="W29">
            <v>5601.6644066544613</v>
          </cell>
        </row>
        <row r="30">
          <cell r="W30">
            <v>9216.0867242716831</v>
          </cell>
        </row>
        <row r="31">
          <cell r="W31">
            <v>5421.0336104083844</v>
          </cell>
        </row>
        <row r="32">
          <cell r="W32">
            <v>4360.1777987569822</v>
          </cell>
        </row>
        <row r="33">
          <cell r="W33">
            <v>5133.3815612382232</v>
          </cell>
        </row>
        <row r="34">
          <cell r="W34">
            <v>5421.0336104083844</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0"/>
  <sheetViews>
    <sheetView tabSelected="1" zoomScale="85" zoomScaleNormal="85" workbookViewId="0">
      <pane xSplit="5" ySplit="2" topLeftCell="F41" activePane="bottomRight" state="frozen"/>
      <selection pane="topRight" activeCell="F1" sqref="F1"/>
      <selection pane="bottomLeft" activeCell="A3" sqref="A3"/>
      <selection pane="bottomRight" activeCell="A44" sqref="A44"/>
    </sheetView>
  </sheetViews>
  <sheetFormatPr baseColWidth="10" defaultRowHeight="15" x14ac:dyDescent="0.25"/>
  <cols>
    <col min="1" max="1" width="3.140625" style="1" bestFit="1" customWidth="1"/>
    <col min="2" max="3" width="11.5703125" style="1" bestFit="1" customWidth="1"/>
    <col min="4" max="4" width="12.7109375" style="1" bestFit="1" customWidth="1"/>
    <col min="5" max="5" width="11.42578125" style="1"/>
    <col min="6" max="6" width="16" style="3" customWidth="1"/>
    <col min="7" max="7" width="11.5703125" style="4" bestFit="1" customWidth="1"/>
    <col min="8" max="8" width="13.5703125" style="3" bestFit="1" customWidth="1"/>
    <col min="9" max="9" width="13.7109375" style="3" bestFit="1" customWidth="1"/>
    <col min="10" max="10" width="11.5703125" style="1" bestFit="1" customWidth="1"/>
    <col min="11" max="11" width="11.42578125" style="1"/>
    <col min="12" max="12" width="15.42578125" style="3" customWidth="1"/>
    <col min="13" max="13" width="11.5703125" style="1" bestFit="1" customWidth="1"/>
    <col min="14" max="14" width="11.42578125" style="1"/>
    <col min="15" max="15" width="13.7109375" style="1" customWidth="1"/>
    <col min="16" max="16" width="11.42578125" style="1"/>
    <col min="17" max="17" width="16" style="1" customWidth="1"/>
    <col min="18" max="24" width="11.42578125" style="1"/>
    <col min="25" max="25" width="12.28515625" style="3" bestFit="1" customWidth="1"/>
    <col min="26" max="26" width="15.28515625" style="1" customWidth="1"/>
    <col min="27" max="27" width="16.140625" style="1" customWidth="1"/>
    <col min="28" max="28" width="40.5703125" style="1" customWidth="1"/>
    <col min="29" max="29" width="47.140625" style="1" customWidth="1"/>
    <col min="30" max="16384" width="11.42578125" style="1"/>
  </cols>
  <sheetData>
    <row r="1" spans="1:29" ht="125.25" customHeight="1" x14ac:dyDescent="0.25">
      <c r="B1" s="85" t="s">
        <v>38</v>
      </c>
      <c r="C1" s="85" t="s">
        <v>19</v>
      </c>
      <c r="D1" s="85" t="s">
        <v>1</v>
      </c>
      <c r="E1" s="85" t="s">
        <v>2</v>
      </c>
      <c r="F1" s="86" t="s">
        <v>21</v>
      </c>
      <c r="G1" s="87" t="s">
        <v>22</v>
      </c>
      <c r="H1" s="86" t="s">
        <v>23</v>
      </c>
      <c r="I1" s="86" t="s">
        <v>24</v>
      </c>
      <c r="J1" s="85" t="s">
        <v>140</v>
      </c>
      <c r="K1" s="85" t="s">
        <v>25</v>
      </c>
      <c r="L1" s="86" t="s">
        <v>0</v>
      </c>
      <c r="M1" s="85" t="s">
        <v>3</v>
      </c>
      <c r="N1" s="85" t="s">
        <v>4</v>
      </c>
      <c r="O1" s="85"/>
      <c r="P1" s="85" t="s">
        <v>5</v>
      </c>
      <c r="Q1" s="85" t="s">
        <v>6</v>
      </c>
      <c r="R1" s="85" t="s">
        <v>7</v>
      </c>
      <c r="S1" s="85" t="s">
        <v>8</v>
      </c>
      <c r="T1" s="85" t="s">
        <v>9</v>
      </c>
      <c r="U1" s="85" t="s">
        <v>10</v>
      </c>
      <c r="V1" s="85" t="s">
        <v>11</v>
      </c>
      <c r="W1" s="85" t="s">
        <v>12</v>
      </c>
      <c r="X1" s="85" t="s">
        <v>13</v>
      </c>
      <c r="Y1" s="85"/>
      <c r="Z1" s="85"/>
      <c r="AA1" s="85"/>
      <c r="AB1" s="85" t="s">
        <v>14</v>
      </c>
      <c r="AC1" s="85" t="s">
        <v>15</v>
      </c>
    </row>
    <row r="2" spans="1:29" ht="54.75" customHeight="1" x14ac:dyDescent="0.25">
      <c r="B2" s="85"/>
      <c r="C2" s="85"/>
      <c r="D2" s="85"/>
      <c r="E2" s="85"/>
      <c r="F2" s="86"/>
      <c r="G2" s="87"/>
      <c r="H2" s="86"/>
      <c r="I2" s="86"/>
      <c r="J2" s="85"/>
      <c r="K2" s="85"/>
      <c r="L2" s="86"/>
      <c r="M2" s="85"/>
      <c r="N2" s="43" t="s">
        <v>16</v>
      </c>
      <c r="O2" s="43" t="s">
        <v>54</v>
      </c>
      <c r="P2" s="85"/>
      <c r="Q2" s="85"/>
      <c r="R2" s="85"/>
      <c r="S2" s="85"/>
      <c r="T2" s="85"/>
      <c r="U2" s="85"/>
      <c r="V2" s="85"/>
      <c r="W2" s="85"/>
      <c r="X2" s="43" t="s">
        <v>17</v>
      </c>
      <c r="Y2" s="44" t="s">
        <v>26</v>
      </c>
      <c r="Z2" s="43" t="s">
        <v>130</v>
      </c>
      <c r="AA2" s="43" t="s">
        <v>128</v>
      </c>
      <c r="AB2" s="85"/>
      <c r="AC2" s="85"/>
    </row>
    <row r="3" spans="1:29" s="67" customFormat="1" ht="105" x14ac:dyDescent="0.25">
      <c r="A3" s="60">
        <v>1</v>
      </c>
      <c r="B3" s="60">
        <v>420</v>
      </c>
      <c r="C3" s="60">
        <v>915</v>
      </c>
      <c r="D3" s="61">
        <v>63563318</v>
      </c>
      <c r="E3" s="64" t="s">
        <v>28</v>
      </c>
      <c r="F3" s="61">
        <v>46200000</v>
      </c>
      <c r="G3" s="53">
        <f>+[1]CONTRATOS!$W$14</f>
        <v>6283.3733631294463</v>
      </c>
      <c r="H3" s="61">
        <v>7000000</v>
      </c>
      <c r="I3" s="61">
        <f>+H3/J3</f>
        <v>1927.5569042334657</v>
      </c>
      <c r="J3" s="65">
        <v>3631.54</v>
      </c>
      <c r="K3" s="60" t="s">
        <v>32</v>
      </c>
      <c r="L3" s="61">
        <v>422620</v>
      </c>
      <c r="M3" s="60">
        <v>720</v>
      </c>
      <c r="N3" s="60" t="s">
        <v>27</v>
      </c>
      <c r="O3" s="62" t="s">
        <v>55</v>
      </c>
      <c r="P3" s="60" t="s">
        <v>27</v>
      </c>
      <c r="Q3" s="60" t="s">
        <v>29</v>
      </c>
      <c r="R3" s="60" t="s">
        <v>27</v>
      </c>
      <c r="S3" s="60" t="s">
        <v>27</v>
      </c>
      <c r="T3" s="60" t="s">
        <v>27</v>
      </c>
      <c r="U3" s="60" t="s">
        <v>30</v>
      </c>
      <c r="V3" s="60" t="s">
        <v>30</v>
      </c>
      <c r="W3" s="60" t="s">
        <v>27</v>
      </c>
      <c r="X3" s="60" t="s">
        <v>127</v>
      </c>
      <c r="Y3" s="61">
        <f>7000000-67620-355000</f>
        <v>6577380</v>
      </c>
      <c r="Z3" s="66">
        <v>44020</v>
      </c>
      <c r="AA3" s="60" t="s">
        <v>27</v>
      </c>
      <c r="AB3" s="60" t="s">
        <v>132</v>
      </c>
      <c r="AC3" s="60" t="s">
        <v>129</v>
      </c>
    </row>
    <row r="4" spans="1:29" s="67" customFormat="1" ht="105" x14ac:dyDescent="0.25">
      <c r="A4" s="60">
        <v>2</v>
      </c>
      <c r="B4" s="60">
        <v>920</v>
      </c>
      <c r="C4" s="60">
        <v>915</v>
      </c>
      <c r="D4" s="61">
        <v>63563318</v>
      </c>
      <c r="E4" s="64" t="s">
        <v>28</v>
      </c>
      <c r="F4" s="61">
        <v>46200000</v>
      </c>
      <c r="G4" s="53">
        <f>+[1]CONTRATOS!$W$14</f>
        <v>6283.3733631294463</v>
      </c>
      <c r="H4" s="61">
        <v>7000000</v>
      </c>
      <c r="I4" s="61">
        <f t="shared" ref="I4:I6" si="0">+H4/J4</f>
        <v>1863.8783047228012</v>
      </c>
      <c r="J4" s="65">
        <v>3755.61</v>
      </c>
      <c r="K4" s="60" t="s">
        <v>33</v>
      </c>
      <c r="L4" s="61">
        <v>298770</v>
      </c>
      <c r="M4" s="60">
        <v>720</v>
      </c>
      <c r="N4" s="60" t="s">
        <v>27</v>
      </c>
      <c r="O4" s="62" t="s">
        <v>55</v>
      </c>
      <c r="P4" s="60" t="s">
        <v>34</v>
      </c>
      <c r="Q4" s="60" t="s">
        <v>27</v>
      </c>
      <c r="R4" s="60" t="s">
        <v>34</v>
      </c>
      <c r="S4" s="60" t="s">
        <v>27</v>
      </c>
      <c r="T4" s="60" t="s">
        <v>34</v>
      </c>
      <c r="U4" s="60" t="s">
        <v>30</v>
      </c>
      <c r="V4" s="60" t="s">
        <v>30</v>
      </c>
      <c r="W4" s="60" t="s">
        <v>27</v>
      </c>
      <c r="X4" s="60" t="s">
        <v>127</v>
      </c>
      <c r="Y4" s="61">
        <f>7000000-59770-239000</f>
        <v>6701230</v>
      </c>
      <c r="Z4" s="66">
        <v>44056</v>
      </c>
      <c r="AA4" s="60" t="s">
        <v>27</v>
      </c>
      <c r="AB4" s="60" t="s">
        <v>132</v>
      </c>
      <c r="AC4" s="60" t="s">
        <v>129</v>
      </c>
    </row>
    <row r="5" spans="1:29" s="67" customFormat="1" ht="105" x14ac:dyDescent="0.25">
      <c r="A5" s="60">
        <v>3</v>
      </c>
      <c r="B5" s="60">
        <v>2820</v>
      </c>
      <c r="C5" s="60">
        <v>915</v>
      </c>
      <c r="D5" s="61">
        <v>63563318</v>
      </c>
      <c r="E5" s="64" t="s">
        <v>28</v>
      </c>
      <c r="F5" s="61">
        <v>46200000</v>
      </c>
      <c r="G5" s="53">
        <f>+[1]CONTRATOS!$W$14</f>
        <v>6283.3733631294463</v>
      </c>
      <c r="H5" s="61">
        <v>7000001</v>
      </c>
      <c r="I5" s="61">
        <f t="shared" si="0"/>
        <v>1900.3719298817155</v>
      </c>
      <c r="J5" s="65">
        <v>3683.49</v>
      </c>
      <c r="K5" s="60" t="s">
        <v>35</v>
      </c>
      <c r="L5" s="61">
        <v>298770</v>
      </c>
      <c r="M5" s="60">
        <v>720</v>
      </c>
      <c r="N5" s="60" t="s">
        <v>27</v>
      </c>
      <c r="O5" s="62" t="s">
        <v>55</v>
      </c>
      <c r="P5" s="60" t="s">
        <v>34</v>
      </c>
      <c r="Q5" s="60" t="s">
        <v>27</v>
      </c>
      <c r="R5" s="60" t="s">
        <v>34</v>
      </c>
      <c r="S5" s="60" t="s">
        <v>27</v>
      </c>
      <c r="T5" s="60" t="s">
        <v>34</v>
      </c>
      <c r="U5" s="60" t="s">
        <v>30</v>
      </c>
      <c r="V5" s="60" t="s">
        <v>30</v>
      </c>
      <c r="W5" s="60" t="s">
        <v>27</v>
      </c>
      <c r="X5" s="60" t="s">
        <v>127</v>
      </c>
      <c r="Y5" s="61">
        <f>7000000-59770-239000</f>
        <v>6701230</v>
      </c>
      <c r="Z5" s="66">
        <v>44090</v>
      </c>
      <c r="AA5" s="60" t="s">
        <v>27</v>
      </c>
      <c r="AB5" s="60" t="s">
        <v>132</v>
      </c>
      <c r="AC5" s="60" t="s">
        <v>129</v>
      </c>
    </row>
    <row r="6" spans="1:29" s="67" customFormat="1" ht="105" x14ac:dyDescent="0.25">
      <c r="A6" s="60">
        <v>4</v>
      </c>
      <c r="B6" s="60">
        <v>4820</v>
      </c>
      <c r="C6" s="60">
        <v>915</v>
      </c>
      <c r="D6" s="61">
        <v>63563318</v>
      </c>
      <c r="E6" s="64" t="s">
        <v>28</v>
      </c>
      <c r="F6" s="61">
        <v>46200000</v>
      </c>
      <c r="G6" s="53">
        <f>+[1]CONTRATOS!$W$14</f>
        <v>6283.3733631294463</v>
      </c>
      <c r="H6" s="61">
        <v>2100000</v>
      </c>
      <c r="I6" s="61">
        <f t="shared" si="0"/>
        <v>544.82198590208259</v>
      </c>
      <c r="J6" s="65">
        <v>3854.47</v>
      </c>
      <c r="K6" s="60" t="s">
        <v>36</v>
      </c>
      <c r="L6" s="61">
        <v>29885</v>
      </c>
      <c r="M6" s="60">
        <v>720</v>
      </c>
      <c r="N6" s="60" t="s">
        <v>27</v>
      </c>
      <c r="O6" s="62" t="s">
        <v>55</v>
      </c>
      <c r="P6" s="60" t="s">
        <v>34</v>
      </c>
      <c r="Q6" s="60" t="s">
        <v>27</v>
      </c>
      <c r="R6" s="60" t="s">
        <v>34</v>
      </c>
      <c r="S6" s="60" t="s">
        <v>27</v>
      </c>
      <c r="T6" s="60" t="s">
        <v>34</v>
      </c>
      <c r="U6" s="60" t="s">
        <v>30</v>
      </c>
      <c r="V6" s="60" t="s">
        <v>30</v>
      </c>
      <c r="W6" s="60" t="s">
        <v>27</v>
      </c>
      <c r="X6" s="60" t="s">
        <v>127</v>
      </c>
      <c r="Y6" s="61">
        <f>2100000-17931</f>
        <v>2082069</v>
      </c>
      <c r="Z6" s="48">
        <v>44120</v>
      </c>
      <c r="AA6" s="60" t="s">
        <v>27</v>
      </c>
      <c r="AB6" s="60" t="s">
        <v>132</v>
      </c>
      <c r="AC6" s="60" t="s">
        <v>129</v>
      </c>
    </row>
    <row r="7" spans="1:29" s="67" customFormat="1" ht="60" x14ac:dyDescent="0.25">
      <c r="A7" s="60">
        <v>5</v>
      </c>
      <c r="B7" s="60">
        <v>120</v>
      </c>
      <c r="C7" s="60">
        <v>867</v>
      </c>
      <c r="D7" s="68">
        <v>52355894</v>
      </c>
      <c r="E7" s="64" t="s">
        <v>37</v>
      </c>
      <c r="F7" s="61">
        <v>128333333</v>
      </c>
      <c r="G7" s="53">
        <f>+[1]CONTRATOS!$W$11</f>
        <v>31571.791301438443</v>
      </c>
      <c r="H7" s="61">
        <v>2333333</v>
      </c>
      <c r="I7" s="61">
        <f>+H7/J7</f>
        <v>629.5993588878755</v>
      </c>
      <c r="J7" s="60">
        <v>3706.06</v>
      </c>
      <c r="K7" s="60" t="s">
        <v>42</v>
      </c>
      <c r="L7" s="61">
        <v>19923</v>
      </c>
      <c r="M7" s="60">
        <v>420</v>
      </c>
      <c r="N7" s="60" t="s">
        <v>27</v>
      </c>
      <c r="O7" s="60" t="s">
        <v>27</v>
      </c>
      <c r="P7" s="60" t="s">
        <v>27</v>
      </c>
      <c r="Q7" s="60" t="s">
        <v>27</v>
      </c>
      <c r="R7" s="60" t="s">
        <v>27</v>
      </c>
      <c r="S7" s="60" t="s">
        <v>27</v>
      </c>
      <c r="T7" s="60" t="s">
        <v>27</v>
      </c>
      <c r="U7" s="60" t="s">
        <v>30</v>
      </c>
      <c r="V7" s="60" t="s">
        <v>30</v>
      </c>
      <c r="W7" s="60" t="s">
        <v>27</v>
      </c>
      <c r="X7" s="60" t="s">
        <v>127</v>
      </c>
      <c r="Y7" s="61">
        <v>2313410</v>
      </c>
      <c r="Z7" s="48">
        <v>44006</v>
      </c>
      <c r="AA7" s="60" t="s">
        <v>27</v>
      </c>
      <c r="AB7" s="60" t="s">
        <v>133</v>
      </c>
      <c r="AC7" s="60"/>
    </row>
    <row r="8" spans="1:29" s="67" customFormat="1" ht="60" x14ac:dyDescent="0.25">
      <c r="A8" s="60">
        <v>6</v>
      </c>
      <c r="B8" s="60">
        <v>220</v>
      </c>
      <c r="C8" s="60">
        <v>867</v>
      </c>
      <c r="D8" s="68">
        <v>52355894</v>
      </c>
      <c r="E8" s="64" t="s">
        <v>37</v>
      </c>
      <c r="F8" s="61">
        <v>128333333</v>
      </c>
      <c r="G8" s="53">
        <f>+[1]CONTRATOS!$W$11</f>
        <v>31571.791301438443</v>
      </c>
      <c r="H8" s="61">
        <v>14000000</v>
      </c>
      <c r="I8" s="61">
        <f>+H8/J8</f>
        <v>3777.5966929839237</v>
      </c>
      <c r="J8" s="60">
        <v>3706.06</v>
      </c>
      <c r="K8" s="60" t="s">
        <v>44</v>
      </c>
      <c r="L8" s="61">
        <v>3304240</v>
      </c>
      <c r="M8" s="60">
        <v>420</v>
      </c>
      <c r="N8" s="60" t="s">
        <v>27</v>
      </c>
      <c r="O8" s="60" t="s">
        <v>27</v>
      </c>
      <c r="P8" s="60" t="s">
        <v>27</v>
      </c>
      <c r="Q8" s="60" t="s">
        <v>27</v>
      </c>
      <c r="R8" s="60" t="s">
        <v>27</v>
      </c>
      <c r="S8" s="60" t="s">
        <v>27</v>
      </c>
      <c r="T8" s="60" t="s">
        <v>27</v>
      </c>
      <c r="U8" s="60" t="s">
        <v>30</v>
      </c>
      <c r="V8" s="60" t="s">
        <v>30</v>
      </c>
      <c r="W8" s="60" t="s">
        <v>27</v>
      </c>
      <c r="X8" s="60" t="s">
        <v>127</v>
      </c>
      <c r="Y8" s="61">
        <v>10695760</v>
      </c>
      <c r="Z8" s="48">
        <v>44006</v>
      </c>
      <c r="AA8" s="60" t="s">
        <v>27</v>
      </c>
      <c r="AB8" s="60" t="s">
        <v>134</v>
      </c>
      <c r="AC8" s="60"/>
    </row>
    <row r="9" spans="1:29" s="67" customFormat="1" ht="51" x14ac:dyDescent="0.25">
      <c r="A9" s="60">
        <v>7</v>
      </c>
      <c r="B9" s="60">
        <v>520</v>
      </c>
      <c r="C9" s="60">
        <v>867</v>
      </c>
      <c r="D9" s="68">
        <v>52355894</v>
      </c>
      <c r="E9" s="64" t="s">
        <v>37</v>
      </c>
      <c r="F9" s="61">
        <v>128333333</v>
      </c>
      <c r="G9" s="53">
        <f>+[1]CONTRATOS!$W$11</f>
        <v>31571.791301438443</v>
      </c>
      <c r="H9" s="61">
        <v>14000000</v>
      </c>
      <c r="I9" s="61">
        <f t="shared" ref="I9:I22" si="1">+H9/J9</f>
        <v>3876.3875390753706</v>
      </c>
      <c r="J9" s="60">
        <v>3611.61</v>
      </c>
      <c r="K9" s="60" t="s">
        <v>45</v>
      </c>
      <c r="L9" s="61">
        <v>3041573</v>
      </c>
      <c r="M9" s="60">
        <v>420</v>
      </c>
      <c r="N9" s="60" t="s">
        <v>27</v>
      </c>
      <c r="O9" s="60" t="s">
        <v>27</v>
      </c>
      <c r="P9" s="60" t="s">
        <v>27</v>
      </c>
      <c r="Q9" s="60" t="s">
        <v>27</v>
      </c>
      <c r="R9" s="60" t="s">
        <v>27</v>
      </c>
      <c r="S9" s="60" t="s">
        <v>27</v>
      </c>
      <c r="T9" s="60" t="s">
        <v>27</v>
      </c>
      <c r="U9" s="60" t="s">
        <v>30</v>
      </c>
      <c r="V9" s="60" t="s">
        <v>30</v>
      </c>
      <c r="W9" s="60" t="s">
        <v>27</v>
      </c>
      <c r="X9" s="60" t="s">
        <v>127</v>
      </c>
      <c r="Y9" s="61">
        <v>10958427</v>
      </c>
      <c r="Z9" s="48">
        <v>44028</v>
      </c>
      <c r="AA9" s="60" t="s">
        <v>27</v>
      </c>
      <c r="AB9" s="60" t="s">
        <v>135</v>
      </c>
      <c r="AC9" s="60"/>
    </row>
    <row r="10" spans="1:29" s="67" customFormat="1" ht="51" x14ac:dyDescent="0.25">
      <c r="A10" s="60">
        <v>8</v>
      </c>
      <c r="B10" s="60">
        <v>1120</v>
      </c>
      <c r="C10" s="60">
        <v>867</v>
      </c>
      <c r="D10" s="68">
        <v>52355894</v>
      </c>
      <c r="E10" s="64" t="s">
        <v>37</v>
      </c>
      <c r="F10" s="61">
        <v>128333333</v>
      </c>
      <c r="G10" s="53">
        <f>+[1]CONTRATOS!$W$11</f>
        <v>31571.791301438443</v>
      </c>
      <c r="H10" s="61">
        <v>14000000</v>
      </c>
      <c r="I10" s="61">
        <f t="shared" si="1"/>
        <v>3700.6198538255157</v>
      </c>
      <c r="J10" s="60">
        <v>3783.15</v>
      </c>
      <c r="K10" s="60" t="s">
        <v>46</v>
      </c>
      <c r="L10" s="61">
        <v>1049000</v>
      </c>
      <c r="M10" s="60">
        <v>420</v>
      </c>
      <c r="N10" s="60" t="s">
        <v>27</v>
      </c>
      <c r="O10" s="60" t="s">
        <v>27</v>
      </c>
      <c r="P10" s="60" t="s">
        <v>27</v>
      </c>
      <c r="Q10" s="60" t="s">
        <v>27</v>
      </c>
      <c r="R10" s="60" t="s">
        <v>27</v>
      </c>
      <c r="S10" s="60" t="s">
        <v>27</v>
      </c>
      <c r="T10" s="60" t="s">
        <v>27</v>
      </c>
      <c r="U10" s="60" t="s">
        <v>30</v>
      </c>
      <c r="V10" s="60" t="s">
        <v>30</v>
      </c>
      <c r="W10" s="60" t="s">
        <v>27</v>
      </c>
      <c r="X10" s="60" t="s">
        <v>127</v>
      </c>
      <c r="Y10" s="61">
        <v>12951000</v>
      </c>
      <c r="Z10" s="48">
        <v>44061</v>
      </c>
      <c r="AA10" s="60" t="s">
        <v>27</v>
      </c>
      <c r="AB10" s="60" t="s">
        <v>136</v>
      </c>
      <c r="AC10" s="60"/>
    </row>
    <row r="11" spans="1:29" s="67" customFormat="1" ht="51" x14ac:dyDescent="0.25">
      <c r="A11" s="60">
        <v>9</v>
      </c>
      <c r="B11" s="60">
        <v>2720</v>
      </c>
      <c r="C11" s="60">
        <v>867</v>
      </c>
      <c r="D11" s="68">
        <v>52355894</v>
      </c>
      <c r="E11" s="64" t="s">
        <v>37</v>
      </c>
      <c r="F11" s="61">
        <v>128333333</v>
      </c>
      <c r="G11" s="53">
        <f>+[1]CONTRATOS!$W$11</f>
        <v>31571.791301438443</v>
      </c>
      <c r="H11" s="61">
        <v>14000000</v>
      </c>
      <c r="I11" s="61">
        <f t="shared" si="1"/>
        <v>3786.8542061130647</v>
      </c>
      <c r="J11" s="60">
        <v>3697</v>
      </c>
      <c r="K11" s="60" t="s">
        <v>47</v>
      </c>
      <c r="L11" s="61">
        <v>1116999</v>
      </c>
      <c r="M11" s="60">
        <v>420</v>
      </c>
      <c r="N11" s="60" t="s">
        <v>27</v>
      </c>
      <c r="O11" s="60" t="s">
        <v>27</v>
      </c>
      <c r="P11" s="60" t="s">
        <v>27</v>
      </c>
      <c r="Q11" s="60" t="s">
        <v>27</v>
      </c>
      <c r="R11" s="60" t="s">
        <v>27</v>
      </c>
      <c r="S11" s="60" t="s">
        <v>27</v>
      </c>
      <c r="T11" s="60" t="s">
        <v>27</v>
      </c>
      <c r="U11" s="60" t="s">
        <v>30</v>
      </c>
      <c r="V11" s="60" t="s">
        <v>30</v>
      </c>
      <c r="W11" s="60" t="s">
        <v>27</v>
      </c>
      <c r="X11" s="60" t="s">
        <v>127</v>
      </c>
      <c r="Y11" s="61">
        <v>12883001</v>
      </c>
      <c r="Z11" s="48">
        <v>44089</v>
      </c>
      <c r="AA11" s="60" t="s">
        <v>27</v>
      </c>
      <c r="AB11" s="60" t="s">
        <v>137</v>
      </c>
      <c r="AC11" s="60"/>
    </row>
    <row r="12" spans="1:29" s="67" customFormat="1" ht="51" x14ac:dyDescent="0.25">
      <c r="A12" s="60">
        <v>10</v>
      </c>
      <c r="B12" s="60">
        <v>3920</v>
      </c>
      <c r="C12" s="60">
        <v>867</v>
      </c>
      <c r="D12" s="68">
        <v>52355894</v>
      </c>
      <c r="E12" s="64" t="s">
        <v>37</v>
      </c>
      <c r="F12" s="61">
        <v>128333333</v>
      </c>
      <c r="G12" s="53">
        <f>+[1]CONTRATOS!$W$11</f>
        <v>31571.791301438443</v>
      </c>
      <c r="H12" s="61">
        <v>14000000</v>
      </c>
      <c r="I12" s="61">
        <f t="shared" si="1"/>
        <v>3647.9327946552576</v>
      </c>
      <c r="J12" s="60">
        <v>3837.79</v>
      </c>
      <c r="K12" s="60" t="s">
        <v>48</v>
      </c>
      <c r="L12" s="61">
        <v>1116999</v>
      </c>
      <c r="M12" s="60">
        <v>420</v>
      </c>
      <c r="N12" s="60" t="s">
        <v>27</v>
      </c>
      <c r="O12" s="60" t="s">
        <v>27</v>
      </c>
      <c r="P12" s="60" t="s">
        <v>27</v>
      </c>
      <c r="Q12" s="60" t="s">
        <v>27</v>
      </c>
      <c r="R12" s="60" t="s">
        <v>27</v>
      </c>
      <c r="S12" s="60" t="s">
        <v>27</v>
      </c>
      <c r="T12" s="60" t="s">
        <v>27</v>
      </c>
      <c r="U12" s="60" t="s">
        <v>30</v>
      </c>
      <c r="V12" s="60" t="s">
        <v>30</v>
      </c>
      <c r="W12" s="60" t="s">
        <v>27</v>
      </c>
      <c r="X12" s="60" t="s">
        <v>127</v>
      </c>
      <c r="Y12" s="61">
        <v>12883001</v>
      </c>
      <c r="Z12" s="48">
        <v>44112</v>
      </c>
      <c r="AA12" s="60" t="s">
        <v>27</v>
      </c>
      <c r="AB12" s="60" t="s">
        <v>138</v>
      </c>
      <c r="AC12" s="60"/>
    </row>
    <row r="13" spans="1:29" s="67" customFormat="1" ht="51" x14ac:dyDescent="0.25">
      <c r="A13" s="60">
        <v>11</v>
      </c>
      <c r="B13" s="60">
        <v>4420</v>
      </c>
      <c r="C13" s="60">
        <v>867</v>
      </c>
      <c r="D13" s="68">
        <v>52355894</v>
      </c>
      <c r="E13" s="64" t="s">
        <v>37</v>
      </c>
      <c r="F13" s="61">
        <v>128333333</v>
      </c>
      <c r="G13" s="53">
        <f>+[1]CONTRATOS!$W$11</f>
        <v>31571.791301438443</v>
      </c>
      <c r="H13" s="61">
        <v>14000000</v>
      </c>
      <c r="I13" s="61">
        <f t="shared" si="1"/>
        <v>3630.4041158410091</v>
      </c>
      <c r="J13" s="65">
        <v>3856.32</v>
      </c>
      <c r="K13" s="60" t="s">
        <v>49</v>
      </c>
      <c r="L13" s="61">
        <v>1104999</v>
      </c>
      <c r="M13" s="60">
        <v>420</v>
      </c>
      <c r="N13" s="60" t="s">
        <v>27</v>
      </c>
      <c r="O13" s="60" t="s">
        <v>27</v>
      </c>
      <c r="P13" s="60" t="s">
        <v>27</v>
      </c>
      <c r="Q13" s="60" t="s">
        <v>27</v>
      </c>
      <c r="R13" s="60" t="s">
        <v>27</v>
      </c>
      <c r="S13" s="60" t="s">
        <v>27</v>
      </c>
      <c r="T13" s="60" t="s">
        <v>27</v>
      </c>
      <c r="U13" s="60" t="s">
        <v>30</v>
      </c>
      <c r="V13" s="60" t="s">
        <v>30</v>
      </c>
      <c r="W13" s="60" t="s">
        <v>27</v>
      </c>
      <c r="X13" s="60" t="s">
        <v>127</v>
      </c>
      <c r="Y13" s="61">
        <v>12895001</v>
      </c>
      <c r="Z13" s="48">
        <v>44118</v>
      </c>
      <c r="AA13" s="60" t="s">
        <v>27</v>
      </c>
      <c r="AB13" s="60" t="s">
        <v>139</v>
      </c>
      <c r="AC13" s="60"/>
    </row>
    <row r="14" spans="1:29" s="67" customFormat="1" ht="25.5" x14ac:dyDescent="0.25">
      <c r="A14" s="60">
        <v>13</v>
      </c>
      <c r="B14" s="60">
        <v>1220</v>
      </c>
      <c r="C14" s="69">
        <v>1073</v>
      </c>
      <c r="D14" s="70">
        <v>1102812533</v>
      </c>
      <c r="E14" s="64" t="s">
        <v>52</v>
      </c>
      <c r="F14" s="71">
        <v>33833333</v>
      </c>
      <c r="G14" s="53">
        <f>+[1]CONTRATOS!$W$21</f>
        <v>9243.7012144311029</v>
      </c>
      <c r="H14" s="61">
        <v>1633333</v>
      </c>
      <c r="I14" s="61">
        <f t="shared" si="1"/>
        <v>431.73889483631365</v>
      </c>
      <c r="J14" s="65">
        <v>3783.15</v>
      </c>
      <c r="K14" s="60" t="s">
        <v>53</v>
      </c>
      <c r="L14" s="72">
        <v>13946</v>
      </c>
      <c r="M14" s="73">
        <v>1420</v>
      </c>
      <c r="N14" s="60" t="s">
        <v>27</v>
      </c>
      <c r="O14" s="60" t="s">
        <v>27</v>
      </c>
      <c r="P14" s="60" t="s">
        <v>27</v>
      </c>
      <c r="Q14" s="60" t="s">
        <v>27</v>
      </c>
      <c r="R14" s="60" t="s">
        <v>27</v>
      </c>
      <c r="S14" s="60" t="s">
        <v>27</v>
      </c>
      <c r="T14" s="60" t="s">
        <v>27</v>
      </c>
      <c r="U14" s="60" t="s">
        <v>30</v>
      </c>
      <c r="V14" s="60" t="s">
        <v>30</v>
      </c>
      <c r="W14" s="60" t="s">
        <v>27</v>
      </c>
      <c r="X14" s="60" t="s">
        <v>127</v>
      </c>
      <c r="Y14" s="61">
        <v>1619387</v>
      </c>
      <c r="Z14" s="48">
        <v>44061</v>
      </c>
      <c r="AA14" s="60" t="s">
        <v>27</v>
      </c>
      <c r="AB14" s="60" t="s">
        <v>131</v>
      </c>
      <c r="AC14" s="60"/>
    </row>
    <row r="15" spans="1:29" s="67" customFormat="1" ht="45" x14ac:dyDescent="0.25">
      <c r="A15" s="60">
        <v>14</v>
      </c>
      <c r="B15" s="60">
        <v>2220</v>
      </c>
      <c r="C15" s="69">
        <v>1073</v>
      </c>
      <c r="D15" s="70">
        <v>1102812533</v>
      </c>
      <c r="E15" s="64" t="s">
        <v>52</v>
      </c>
      <c r="F15" s="71">
        <v>33833333</v>
      </c>
      <c r="G15" s="53">
        <f>+[1]CONTRATOS!$W$21</f>
        <v>9243.7012144311029</v>
      </c>
      <c r="H15" s="61">
        <v>7000000</v>
      </c>
      <c r="I15" s="61">
        <f t="shared" si="1"/>
        <v>1863.0845760551047</v>
      </c>
      <c r="J15" s="65">
        <v>3757.21</v>
      </c>
      <c r="K15" s="60" t="s">
        <v>56</v>
      </c>
      <c r="L15" s="72">
        <v>198770</v>
      </c>
      <c r="M15" s="73">
        <v>1420</v>
      </c>
      <c r="N15" s="60" t="s">
        <v>27</v>
      </c>
      <c r="O15" s="60" t="s">
        <v>27</v>
      </c>
      <c r="P15" s="60" t="s">
        <v>34</v>
      </c>
      <c r="Q15" s="60" t="s">
        <v>27</v>
      </c>
      <c r="R15" s="60" t="s">
        <v>27</v>
      </c>
      <c r="S15" s="60" t="s">
        <v>27</v>
      </c>
      <c r="T15" s="60" t="s">
        <v>34</v>
      </c>
      <c r="U15" s="60" t="s">
        <v>30</v>
      </c>
      <c r="V15" s="60" t="s">
        <v>30</v>
      </c>
      <c r="W15" s="60" t="s">
        <v>27</v>
      </c>
      <c r="X15" s="60" t="s">
        <v>127</v>
      </c>
      <c r="Y15" s="61">
        <v>6801230</v>
      </c>
      <c r="Z15" s="48">
        <v>44083</v>
      </c>
      <c r="AA15" s="60" t="s">
        <v>27</v>
      </c>
      <c r="AB15" s="60" t="s">
        <v>131</v>
      </c>
      <c r="AC15" s="60"/>
    </row>
    <row r="16" spans="1:29" s="67" customFormat="1" ht="45" x14ac:dyDescent="0.25">
      <c r="A16" s="60">
        <v>15</v>
      </c>
      <c r="B16" s="60">
        <v>3720</v>
      </c>
      <c r="C16" s="69">
        <v>1073</v>
      </c>
      <c r="D16" s="70">
        <v>1102812533</v>
      </c>
      <c r="E16" s="64" t="s">
        <v>52</v>
      </c>
      <c r="F16" s="71">
        <v>33833333</v>
      </c>
      <c r="G16" s="53">
        <f>+[1]CONTRATOS!$W$21</f>
        <v>9243.7012144311029</v>
      </c>
      <c r="H16" s="61">
        <v>7000000</v>
      </c>
      <c r="I16" s="61">
        <f t="shared" si="1"/>
        <v>1823.9663973276288</v>
      </c>
      <c r="J16" s="65">
        <v>3837.79</v>
      </c>
      <c r="K16" s="60" t="s">
        <v>57</v>
      </c>
      <c r="L16" s="72">
        <v>198770</v>
      </c>
      <c r="M16" s="73">
        <v>1420</v>
      </c>
      <c r="N16" s="60" t="s">
        <v>27</v>
      </c>
      <c r="O16" s="60" t="s">
        <v>27</v>
      </c>
      <c r="P16" s="60" t="s">
        <v>34</v>
      </c>
      <c r="Q16" s="60" t="s">
        <v>27</v>
      </c>
      <c r="R16" s="60" t="s">
        <v>27</v>
      </c>
      <c r="S16" s="60" t="s">
        <v>27</v>
      </c>
      <c r="T16" s="60" t="s">
        <v>34</v>
      </c>
      <c r="U16" s="60" t="s">
        <v>30</v>
      </c>
      <c r="V16" s="60" t="s">
        <v>30</v>
      </c>
      <c r="W16" s="60" t="s">
        <v>27</v>
      </c>
      <c r="X16" s="60" t="s">
        <v>127</v>
      </c>
      <c r="Y16" s="61">
        <v>6801230</v>
      </c>
      <c r="Z16" s="48">
        <v>44112</v>
      </c>
      <c r="AA16" s="60" t="s">
        <v>27</v>
      </c>
      <c r="AB16" s="60" t="s">
        <v>131</v>
      </c>
      <c r="AC16" s="60"/>
    </row>
    <row r="17" spans="1:31" s="67" customFormat="1" ht="105" x14ac:dyDescent="0.25">
      <c r="A17" s="60">
        <v>17</v>
      </c>
      <c r="B17" s="60">
        <v>1320</v>
      </c>
      <c r="C17" s="69">
        <v>1074</v>
      </c>
      <c r="D17" s="70">
        <v>80853777</v>
      </c>
      <c r="E17" s="60" t="s">
        <v>59</v>
      </c>
      <c r="F17" s="71">
        <v>35500833</v>
      </c>
      <c r="G17" s="53">
        <f>+[1]CONTRATOS!$W$22</f>
        <v>9699.2836359165613</v>
      </c>
      <c r="H17" s="61">
        <v>1713833</v>
      </c>
      <c r="I17" s="61">
        <f t="shared" si="1"/>
        <v>453.01745899581039</v>
      </c>
      <c r="J17" s="65">
        <v>3783.15</v>
      </c>
      <c r="K17" s="60" t="s">
        <v>53</v>
      </c>
      <c r="L17" s="72">
        <v>14634</v>
      </c>
      <c r="M17" s="73">
        <v>1520</v>
      </c>
      <c r="N17" s="60" t="s">
        <v>27</v>
      </c>
      <c r="O17" s="60" t="s">
        <v>55</v>
      </c>
      <c r="P17" s="60" t="s">
        <v>27</v>
      </c>
      <c r="Q17" s="60" t="s">
        <v>27</v>
      </c>
      <c r="R17" s="60" t="s">
        <v>27</v>
      </c>
      <c r="S17" s="60" t="s">
        <v>27</v>
      </c>
      <c r="T17" s="60" t="s">
        <v>27</v>
      </c>
      <c r="U17" s="60" t="s">
        <v>30</v>
      </c>
      <c r="V17" s="60" t="s">
        <v>30</v>
      </c>
      <c r="W17" s="60" t="s">
        <v>27</v>
      </c>
      <c r="X17" s="60" t="s">
        <v>127</v>
      </c>
      <c r="Y17" s="61">
        <v>1699199</v>
      </c>
      <c r="Z17" s="48">
        <v>44061</v>
      </c>
      <c r="AA17" s="60" t="s">
        <v>27</v>
      </c>
      <c r="AB17" s="60" t="s">
        <v>132</v>
      </c>
      <c r="AC17" s="60" t="s">
        <v>129</v>
      </c>
    </row>
    <row r="18" spans="1:31" s="67" customFormat="1" ht="105" x14ac:dyDescent="0.25">
      <c r="A18" s="60">
        <v>18</v>
      </c>
      <c r="B18" s="60">
        <v>2320</v>
      </c>
      <c r="C18" s="69">
        <v>1074</v>
      </c>
      <c r="D18" s="70">
        <v>80853777</v>
      </c>
      <c r="E18" s="60" t="s">
        <v>59</v>
      </c>
      <c r="F18" s="71">
        <v>35500833</v>
      </c>
      <c r="G18" s="53">
        <f>+[1]CONTRATOS!$W$22</f>
        <v>9699.2836359165613</v>
      </c>
      <c r="H18" s="61">
        <v>7345000</v>
      </c>
      <c r="I18" s="61">
        <f t="shared" si="1"/>
        <v>1954.9080301606778</v>
      </c>
      <c r="J18" s="65">
        <v>3757.21</v>
      </c>
      <c r="K18" s="60" t="s">
        <v>56</v>
      </c>
      <c r="L18" s="72">
        <v>320716</v>
      </c>
      <c r="M18" s="60">
        <v>1520</v>
      </c>
      <c r="N18" s="60" t="s">
        <v>27</v>
      </c>
      <c r="O18" s="60" t="s">
        <v>55</v>
      </c>
      <c r="P18" s="60" t="s">
        <v>34</v>
      </c>
      <c r="Q18" s="60" t="s">
        <v>27</v>
      </c>
      <c r="R18" s="60" t="s">
        <v>34</v>
      </c>
      <c r="S18" s="60" t="s">
        <v>27</v>
      </c>
      <c r="T18" s="60" t="s">
        <v>34</v>
      </c>
      <c r="U18" s="60" t="s">
        <v>30</v>
      </c>
      <c r="V18" s="60" t="s">
        <v>30</v>
      </c>
      <c r="W18" s="60" t="s">
        <v>27</v>
      </c>
      <c r="X18" s="60" t="s">
        <v>127</v>
      </c>
      <c r="Y18" s="61">
        <v>7024284</v>
      </c>
      <c r="Z18" s="48">
        <v>44083</v>
      </c>
      <c r="AA18" s="60" t="s">
        <v>27</v>
      </c>
      <c r="AB18" s="60" t="s">
        <v>132</v>
      </c>
      <c r="AC18" s="60" t="s">
        <v>129</v>
      </c>
    </row>
    <row r="19" spans="1:31" s="67" customFormat="1" ht="105" x14ac:dyDescent="0.25">
      <c r="A19" s="60">
        <v>19</v>
      </c>
      <c r="B19" s="60">
        <v>3820</v>
      </c>
      <c r="C19" s="69">
        <v>1074</v>
      </c>
      <c r="D19" s="70">
        <v>80853777</v>
      </c>
      <c r="E19" s="60" t="s">
        <v>59</v>
      </c>
      <c r="F19" s="71">
        <v>35500833</v>
      </c>
      <c r="G19" s="53">
        <f>+[1]CONTRATOS!$W$22</f>
        <v>9699.2836359165613</v>
      </c>
      <c r="H19" s="61">
        <v>7345000</v>
      </c>
      <c r="I19" s="61">
        <f t="shared" si="1"/>
        <v>1913.8618840530619</v>
      </c>
      <c r="J19" s="65">
        <v>3837.79</v>
      </c>
      <c r="K19" s="60" t="s">
        <v>57</v>
      </c>
      <c r="L19" s="72">
        <v>320716</v>
      </c>
      <c r="M19" s="60">
        <v>1520</v>
      </c>
      <c r="N19" s="60" t="s">
        <v>27</v>
      </c>
      <c r="O19" s="60" t="s">
        <v>55</v>
      </c>
      <c r="P19" s="60" t="s">
        <v>34</v>
      </c>
      <c r="Q19" s="60" t="s">
        <v>27</v>
      </c>
      <c r="R19" s="60" t="s">
        <v>34</v>
      </c>
      <c r="S19" s="60" t="s">
        <v>27</v>
      </c>
      <c r="T19" s="60" t="s">
        <v>34</v>
      </c>
      <c r="U19" s="60" t="s">
        <v>30</v>
      </c>
      <c r="V19" s="60" t="s">
        <v>30</v>
      </c>
      <c r="W19" s="60" t="s">
        <v>27</v>
      </c>
      <c r="X19" s="60" t="s">
        <v>127</v>
      </c>
      <c r="Y19" s="61">
        <v>7024284</v>
      </c>
      <c r="Z19" s="48">
        <v>44112</v>
      </c>
      <c r="AA19" s="60" t="s">
        <v>27</v>
      </c>
      <c r="AB19" s="60" t="s">
        <v>132</v>
      </c>
      <c r="AC19" s="60" t="s">
        <v>129</v>
      </c>
    </row>
    <row r="20" spans="1:31" s="67" customFormat="1" ht="33.75" x14ac:dyDescent="0.25">
      <c r="A20" s="60">
        <v>21</v>
      </c>
      <c r="B20" s="60">
        <v>1720</v>
      </c>
      <c r="C20" s="69">
        <v>1004</v>
      </c>
      <c r="D20" s="70">
        <v>34324690</v>
      </c>
      <c r="E20" s="74" t="s">
        <v>66</v>
      </c>
      <c r="F20" s="71">
        <v>30160000</v>
      </c>
      <c r="G20" s="53">
        <f>+[1]CONTRATOS!$W$16</f>
        <v>8350.8462984652269</v>
      </c>
      <c r="H20" s="61">
        <v>3480000</v>
      </c>
      <c r="I20" s="61">
        <f t="shared" si="1"/>
        <v>904.68564773412641</v>
      </c>
      <c r="J20" s="65">
        <v>3846.64</v>
      </c>
      <c r="K20" s="60" t="s">
        <v>53</v>
      </c>
      <c r="L20" s="72">
        <v>29714</v>
      </c>
      <c r="M20" s="73">
        <v>920</v>
      </c>
      <c r="N20" s="60" t="s">
        <v>27</v>
      </c>
      <c r="O20" s="60" t="s">
        <v>27</v>
      </c>
      <c r="P20" s="60" t="s">
        <v>27</v>
      </c>
      <c r="Q20" s="60" t="s">
        <v>27</v>
      </c>
      <c r="R20" s="60" t="s">
        <v>27</v>
      </c>
      <c r="S20" s="60" t="s">
        <v>27</v>
      </c>
      <c r="T20" s="60" t="s">
        <v>27</v>
      </c>
      <c r="U20" s="60" t="s">
        <v>30</v>
      </c>
      <c r="V20" s="60" t="s">
        <v>30</v>
      </c>
      <c r="W20" s="60" t="s">
        <v>27</v>
      </c>
      <c r="X20" s="60" t="s">
        <v>127</v>
      </c>
      <c r="Y20" s="61">
        <v>3450286</v>
      </c>
      <c r="Z20" s="48">
        <v>44070</v>
      </c>
      <c r="AA20" s="60" t="s">
        <v>27</v>
      </c>
      <c r="AB20" s="60" t="s">
        <v>131</v>
      </c>
      <c r="AC20" s="60"/>
    </row>
    <row r="21" spans="1:31" s="67" customFormat="1" ht="45" x14ac:dyDescent="0.25">
      <c r="A21" s="60">
        <v>22</v>
      </c>
      <c r="B21" s="60">
        <v>3420</v>
      </c>
      <c r="C21" s="69">
        <v>1004</v>
      </c>
      <c r="D21" s="70">
        <v>34324690</v>
      </c>
      <c r="E21" s="74" t="s">
        <v>66</v>
      </c>
      <c r="F21" s="71">
        <v>30160000</v>
      </c>
      <c r="G21" s="53">
        <f>+[1]CONTRATOS!$W$16</f>
        <v>8350.8462984652269</v>
      </c>
      <c r="H21" s="61">
        <v>5800000</v>
      </c>
      <c r="I21" s="61">
        <f t="shared" si="1"/>
        <v>1502.6296018031555</v>
      </c>
      <c r="J21" s="65">
        <v>3859.9</v>
      </c>
      <c r="K21" s="60" t="s">
        <v>56</v>
      </c>
      <c r="L21" s="72">
        <v>81267</v>
      </c>
      <c r="M21" s="73">
        <v>920</v>
      </c>
      <c r="N21" s="60" t="s">
        <v>27</v>
      </c>
      <c r="O21" s="60" t="s">
        <v>27</v>
      </c>
      <c r="P21" s="60" t="s">
        <v>34</v>
      </c>
      <c r="Q21" s="60" t="s">
        <v>27</v>
      </c>
      <c r="R21" s="60" t="s">
        <v>34</v>
      </c>
      <c r="S21" s="60" t="s">
        <v>27</v>
      </c>
      <c r="T21" s="60" t="s">
        <v>34</v>
      </c>
      <c r="U21" s="60" t="s">
        <v>30</v>
      </c>
      <c r="V21" s="60" t="s">
        <v>30</v>
      </c>
      <c r="W21" s="60" t="s">
        <v>27</v>
      </c>
      <c r="X21" s="60" t="s">
        <v>127</v>
      </c>
      <c r="Y21" s="61">
        <v>5718733</v>
      </c>
      <c r="Z21" s="48">
        <v>44103</v>
      </c>
      <c r="AA21" s="60" t="s">
        <v>27</v>
      </c>
      <c r="AB21" s="60" t="s">
        <v>131</v>
      </c>
      <c r="AC21" s="60"/>
      <c r="AE21" s="75"/>
    </row>
    <row r="22" spans="1:31" s="67" customFormat="1" ht="45" x14ac:dyDescent="0.25">
      <c r="A22" s="60">
        <v>23</v>
      </c>
      <c r="B22" s="60">
        <v>5720</v>
      </c>
      <c r="C22" s="69">
        <v>1004</v>
      </c>
      <c r="D22" s="70">
        <v>34324690</v>
      </c>
      <c r="E22" s="74" t="s">
        <v>66</v>
      </c>
      <c r="F22" s="71">
        <v>30160000</v>
      </c>
      <c r="G22" s="53">
        <f>+[1]CONTRATOS!$W$16</f>
        <v>8350.8462984652269</v>
      </c>
      <c r="H22" s="61">
        <v>5800000</v>
      </c>
      <c r="I22" s="61">
        <f t="shared" si="1"/>
        <v>1509.8426119235914</v>
      </c>
      <c r="J22" s="65">
        <v>3841.46</v>
      </c>
      <c r="K22" s="60" t="s">
        <v>57</v>
      </c>
      <c r="L22" s="72">
        <v>81267</v>
      </c>
      <c r="M22" s="73">
        <v>920</v>
      </c>
      <c r="N22" s="60" t="s">
        <v>27</v>
      </c>
      <c r="O22" s="60" t="s">
        <v>27</v>
      </c>
      <c r="P22" s="60" t="s">
        <v>34</v>
      </c>
      <c r="Q22" s="60" t="s">
        <v>27</v>
      </c>
      <c r="R22" s="60" t="s">
        <v>34</v>
      </c>
      <c r="S22" s="60" t="s">
        <v>27</v>
      </c>
      <c r="T22" s="60" t="s">
        <v>34</v>
      </c>
      <c r="U22" s="60" t="s">
        <v>30</v>
      </c>
      <c r="V22" s="60" t="s">
        <v>30</v>
      </c>
      <c r="W22" s="60" t="s">
        <v>27</v>
      </c>
      <c r="X22" s="60" t="s">
        <v>127</v>
      </c>
      <c r="Y22" s="61">
        <v>5718733</v>
      </c>
      <c r="Z22" s="48">
        <v>44133</v>
      </c>
      <c r="AA22" s="60" t="s">
        <v>27</v>
      </c>
      <c r="AB22" s="60" t="s">
        <v>131</v>
      </c>
      <c r="AC22" s="60"/>
      <c r="AE22" s="75"/>
    </row>
    <row r="23" spans="1:31" s="67" customFormat="1" ht="60" x14ac:dyDescent="0.25">
      <c r="A23" s="60">
        <v>24</v>
      </c>
      <c r="B23" s="60">
        <v>320</v>
      </c>
      <c r="C23" s="69">
        <v>893</v>
      </c>
      <c r="D23" s="70">
        <v>34551646</v>
      </c>
      <c r="E23" s="74" t="s">
        <v>69</v>
      </c>
      <c r="F23" s="71">
        <v>130400000</v>
      </c>
      <c r="G23" s="53">
        <f>+[1]CONTRATOS!$W$12</f>
        <v>33226.824035428355</v>
      </c>
      <c r="H23" s="61">
        <v>16300000</v>
      </c>
      <c r="I23" s="61">
        <f>+H23/J23</f>
        <v>4336.3634670689107</v>
      </c>
      <c r="J23" s="61">
        <v>3758.91</v>
      </c>
      <c r="K23" s="60" t="s">
        <v>68</v>
      </c>
      <c r="L23" s="76">
        <v>3763293</v>
      </c>
      <c r="M23" s="73">
        <v>520</v>
      </c>
      <c r="N23" s="60" t="s">
        <v>27</v>
      </c>
      <c r="O23" s="60" t="s">
        <v>27</v>
      </c>
      <c r="P23" s="60" t="s">
        <v>34</v>
      </c>
      <c r="Q23" s="60" t="s">
        <v>27</v>
      </c>
      <c r="R23" s="60" t="s">
        <v>55</v>
      </c>
      <c r="S23" s="60" t="s">
        <v>55</v>
      </c>
      <c r="T23" s="60" t="s">
        <v>34</v>
      </c>
      <c r="U23" s="60" t="s">
        <v>30</v>
      </c>
      <c r="V23" s="60" t="s">
        <v>27</v>
      </c>
      <c r="W23" s="60" t="s">
        <v>27</v>
      </c>
      <c r="X23" s="60" t="s">
        <v>127</v>
      </c>
      <c r="Y23" s="61">
        <v>12536707</v>
      </c>
      <c r="Z23" s="48">
        <v>44012</v>
      </c>
      <c r="AA23" s="60" t="s">
        <v>27</v>
      </c>
      <c r="AB23" s="60" t="s">
        <v>142</v>
      </c>
      <c r="AC23" s="60" t="s">
        <v>41</v>
      </c>
      <c r="AE23" s="75"/>
    </row>
    <row r="24" spans="1:31" s="67" customFormat="1" ht="60" x14ac:dyDescent="0.25">
      <c r="A24" s="60">
        <v>25</v>
      </c>
      <c r="B24" s="60">
        <v>720</v>
      </c>
      <c r="C24" s="69">
        <v>893</v>
      </c>
      <c r="D24" s="70">
        <v>34551646</v>
      </c>
      <c r="E24" s="74" t="s">
        <v>69</v>
      </c>
      <c r="F24" s="71">
        <v>130400000</v>
      </c>
      <c r="G24" s="53">
        <f>+[1]CONTRATOS!$W$12</f>
        <v>33226.824035428355</v>
      </c>
      <c r="H24" s="61">
        <v>16300000</v>
      </c>
      <c r="I24" s="61">
        <f t="shared" ref="I24:I46" si="2">+H24/J24</f>
        <v>4385.3867077045597</v>
      </c>
      <c r="J24" s="61">
        <v>3716.89</v>
      </c>
      <c r="K24" s="60" t="s">
        <v>71</v>
      </c>
      <c r="L24" s="76">
        <v>3402403</v>
      </c>
      <c r="M24" s="73">
        <v>520</v>
      </c>
      <c r="N24" s="60" t="s">
        <v>27</v>
      </c>
      <c r="O24" s="60" t="s">
        <v>55</v>
      </c>
      <c r="P24" s="60" t="s">
        <v>34</v>
      </c>
      <c r="Q24" s="60" t="s">
        <v>27</v>
      </c>
      <c r="R24" s="60" t="s">
        <v>27</v>
      </c>
      <c r="S24" s="60" t="s">
        <v>27</v>
      </c>
      <c r="T24" s="60" t="s">
        <v>34</v>
      </c>
      <c r="U24" s="60" t="s">
        <v>30</v>
      </c>
      <c r="V24" s="60" t="s">
        <v>27</v>
      </c>
      <c r="W24" s="60" t="s">
        <v>27</v>
      </c>
      <c r="X24" s="60" t="s">
        <v>127</v>
      </c>
      <c r="Y24" s="61">
        <v>12897597</v>
      </c>
      <c r="Z24" s="48">
        <v>44042</v>
      </c>
      <c r="AA24" s="60" t="s">
        <v>27</v>
      </c>
      <c r="AB24" s="60" t="s">
        <v>142</v>
      </c>
      <c r="AC24" s="60" t="s">
        <v>41</v>
      </c>
    </row>
    <row r="25" spans="1:31" s="67" customFormat="1" ht="60" x14ac:dyDescent="0.25">
      <c r="A25" s="60">
        <v>26</v>
      </c>
      <c r="B25" s="60">
        <v>1920</v>
      </c>
      <c r="C25" s="69">
        <v>893</v>
      </c>
      <c r="D25" s="70">
        <v>34551646</v>
      </c>
      <c r="E25" s="74" t="s">
        <v>69</v>
      </c>
      <c r="F25" s="71">
        <v>130400000</v>
      </c>
      <c r="G25" s="53">
        <f>+[1]CONTRATOS!$W$12</f>
        <v>33226.824035428355</v>
      </c>
      <c r="H25" s="61">
        <v>16300000</v>
      </c>
      <c r="I25" s="61">
        <f t="shared" si="2"/>
        <v>4237.464384501799</v>
      </c>
      <c r="J25" s="61">
        <v>3846.64</v>
      </c>
      <c r="K25" s="60" t="s">
        <v>72</v>
      </c>
      <c r="L25" s="76">
        <v>1898806</v>
      </c>
      <c r="M25" s="73">
        <v>520</v>
      </c>
      <c r="N25" s="60" t="s">
        <v>27</v>
      </c>
      <c r="O25" s="60" t="s">
        <v>55</v>
      </c>
      <c r="P25" s="60" t="s">
        <v>34</v>
      </c>
      <c r="Q25" s="60" t="s">
        <v>27</v>
      </c>
      <c r="R25" s="60" t="s">
        <v>27</v>
      </c>
      <c r="S25" s="60" t="s">
        <v>27</v>
      </c>
      <c r="T25" s="60" t="s">
        <v>34</v>
      </c>
      <c r="U25" s="60" t="s">
        <v>30</v>
      </c>
      <c r="V25" s="60" t="s">
        <v>27</v>
      </c>
      <c r="W25" s="60" t="s">
        <v>27</v>
      </c>
      <c r="X25" s="60" t="s">
        <v>127</v>
      </c>
      <c r="Y25" s="61">
        <v>14401194</v>
      </c>
      <c r="Z25" s="48">
        <v>44070</v>
      </c>
      <c r="AA25" s="60" t="s">
        <v>27</v>
      </c>
      <c r="AB25" s="60" t="s">
        <v>142</v>
      </c>
      <c r="AC25" s="60" t="s">
        <v>41</v>
      </c>
    </row>
    <row r="26" spans="1:31" s="67" customFormat="1" ht="60" x14ac:dyDescent="0.25">
      <c r="A26" s="60">
        <v>27</v>
      </c>
      <c r="B26" s="60">
        <v>3620</v>
      </c>
      <c r="C26" s="69">
        <v>893</v>
      </c>
      <c r="D26" s="70">
        <v>34551646</v>
      </c>
      <c r="E26" s="74" t="s">
        <v>69</v>
      </c>
      <c r="F26" s="71">
        <v>130400000</v>
      </c>
      <c r="G26" s="53">
        <f>+[1]CONTRATOS!$W$12</f>
        <v>33226.824035428355</v>
      </c>
      <c r="H26" s="61">
        <v>16300000</v>
      </c>
      <c r="I26" s="61">
        <f t="shared" si="2"/>
        <v>4226.8276491577462</v>
      </c>
      <c r="J26" s="61">
        <v>3856.32</v>
      </c>
      <c r="K26" s="60" t="s">
        <v>73</v>
      </c>
      <c r="L26" s="76">
        <v>1898806</v>
      </c>
      <c r="M26" s="73">
        <v>520</v>
      </c>
      <c r="N26" s="60" t="s">
        <v>27</v>
      </c>
      <c r="O26" s="60" t="s">
        <v>55</v>
      </c>
      <c r="P26" s="60" t="s">
        <v>34</v>
      </c>
      <c r="Q26" s="60" t="s">
        <v>27</v>
      </c>
      <c r="R26" s="60" t="s">
        <v>27</v>
      </c>
      <c r="S26" s="60" t="s">
        <v>27</v>
      </c>
      <c r="T26" s="60" t="s">
        <v>34</v>
      </c>
      <c r="U26" s="60" t="s">
        <v>30</v>
      </c>
      <c r="V26" s="60" t="s">
        <v>27</v>
      </c>
      <c r="W26" s="60" t="s">
        <v>27</v>
      </c>
      <c r="X26" s="60" t="s">
        <v>127</v>
      </c>
      <c r="Y26" s="61">
        <v>14401194</v>
      </c>
      <c r="Z26" s="48">
        <v>44118</v>
      </c>
      <c r="AA26" s="60" t="s">
        <v>27</v>
      </c>
      <c r="AB26" s="60" t="s">
        <v>142</v>
      </c>
      <c r="AC26" s="60" t="s">
        <v>41</v>
      </c>
    </row>
    <row r="27" spans="1:31" s="67" customFormat="1" ht="60" x14ac:dyDescent="0.25">
      <c r="A27" s="60">
        <v>28</v>
      </c>
      <c r="B27" s="60">
        <v>5820</v>
      </c>
      <c r="C27" s="69">
        <v>893</v>
      </c>
      <c r="D27" s="70">
        <v>34551646</v>
      </c>
      <c r="E27" s="74" t="s">
        <v>69</v>
      </c>
      <c r="F27" s="71">
        <v>130400000</v>
      </c>
      <c r="G27" s="53">
        <f>+[1]CONTRATOS!$W$12</f>
        <v>33226.824035428355</v>
      </c>
      <c r="H27" s="61">
        <v>16300000</v>
      </c>
      <c r="I27" s="61">
        <f t="shared" si="2"/>
        <v>4243.1783748887137</v>
      </c>
      <c r="J27" s="61">
        <v>3841.46</v>
      </c>
      <c r="K27" s="60" t="s">
        <v>74</v>
      </c>
      <c r="L27" s="76">
        <v>1898806</v>
      </c>
      <c r="M27" s="73">
        <v>520</v>
      </c>
      <c r="N27" s="60" t="s">
        <v>27</v>
      </c>
      <c r="O27" s="60" t="s">
        <v>55</v>
      </c>
      <c r="P27" s="60" t="s">
        <v>34</v>
      </c>
      <c r="Q27" s="60" t="s">
        <v>27</v>
      </c>
      <c r="R27" s="60" t="s">
        <v>27</v>
      </c>
      <c r="S27" s="60" t="s">
        <v>27</v>
      </c>
      <c r="T27" s="60" t="s">
        <v>34</v>
      </c>
      <c r="U27" s="60" t="s">
        <v>30</v>
      </c>
      <c r="V27" s="60" t="s">
        <v>27</v>
      </c>
      <c r="W27" s="60" t="s">
        <v>27</v>
      </c>
      <c r="X27" s="60" t="s">
        <v>127</v>
      </c>
      <c r="Y27" s="61">
        <v>14401194</v>
      </c>
      <c r="Z27" s="48">
        <v>44133</v>
      </c>
      <c r="AA27" s="60" t="s">
        <v>27</v>
      </c>
      <c r="AB27" s="60" t="s">
        <v>142</v>
      </c>
      <c r="AC27" s="60" t="s">
        <v>41</v>
      </c>
    </row>
    <row r="28" spans="1:31" s="67" customFormat="1" ht="60" x14ac:dyDescent="0.25">
      <c r="A28" s="60">
        <v>29</v>
      </c>
      <c r="B28" s="60">
        <v>6020</v>
      </c>
      <c r="C28" s="69">
        <v>1191</v>
      </c>
      <c r="D28" s="70">
        <v>1018415735</v>
      </c>
      <c r="E28" s="74" t="s">
        <v>75</v>
      </c>
      <c r="F28" s="71">
        <v>23000000</v>
      </c>
      <c r="G28" s="53">
        <f>+[1]CONTRATOS!$W$27</f>
        <v>6191.7004293809641</v>
      </c>
      <c r="H28" s="61">
        <v>3500000</v>
      </c>
      <c r="I28" s="61">
        <f t="shared" si="2"/>
        <v>909.20190256992407</v>
      </c>
      <c r="J28" s="61">
        <v>3849.53</v>
      </c>
      <c r="K28" s="60" t="s">
        <v>76</v>
      </c>
      <c r="L28" s="76">
        <v>29885</v>
      </c>
      <c r="M28" s="73">
        <v>2120</v>
      </c>
      <c r="N28" s="60" t="s">
        <v>27</v>
      </c>
      <c r="O28" s="60" t="s">
        <v>55</v>
      </c>
      <c r="P28" s="60" t="s">
        <v>27</v>
      </c>
      <c r="Q28" s="60" t="s">
        <v>27</v>
      </c>
      <c r="R28" s="60" t="s">
        <v>27</v>
      </c>
      <c r="S28" s="60" t="s">
        <v>27</v>
      </c>
      <c r="T28" s="60" t="s">
        <v>27</v>
      </c>
      <c r="U28" s="60" t="s">
        <v>30</v>
      </c>
      <c r="V28" s="60" t="s">
        <v>30</v>
      </c>
      <c r="W28" s="60" t="s">
        <v>27</v>
      </c>
      <c r="X28" s="60" t="s">
        <v>127</v>
      </c>
      <c r="Y28" s="61">
        <v>3470115</v>
      </c>
      <c r="Z28" s="48">
        <v>44133</v>
      </c>
      <c r="AA28" s="60" t="s">
        <v>27</v>
      </c>
      <c r="AB28" s="60" t="s">
        <v>143</v>
      </c>
      <c r="AC28" s="60" t="s">
        <v>41</v>
      </c>
    </row>
    <row r="29" spans="1:31" s="67" customFormat="1" ht="120" x14ac:dyDescent="0.25">
      <c r="A29" s="60">
        <v>30</v>
      </c>
      <c r="B29" s="60">
        <v>1520</v>
      </c>
      <c r="C29" s="69">
        <v>623</v>
      </c>
      <c r="D29" s="70">
        <v>52831484</v>
      </c>
      <c r="E29" s="74" t="s">
        <v>79</v>
      </c>
      <c r="F29" s="71">
        <v>153066667</v>
      </c>
      <c r="G29" s="53">
        <f>+[1]CONTRATOS!$W$10</f>
        <v>1845.6472854858666</v>
      </c>
      <c r="H29" s="61">
        <v>6533333</v>
      </c>
      <c r="I29" s="61">
        <f t="shared" si="2"/>
        <v>1698.4518956803861</v>
      </c>
      <c r="J29" s="61">
        <v>3846.64</v>
      </c>
      <c r="K29" s="60" t="s">
        <v>78</v>
      </c>
      <c r="L29" s="76">
        <v>247350</v>
      </c>
      <c r="M29" s="73">
        <v>320</v>
      </c>
      <c r="N29" s="60" t="s">
        <v>27</v>
      </c>
      <c r="O29" s="60" t="s">
        <v>55</v>
      </c>
      <c r="P29" s="60" t="s">
        <v>27</v>
      </c>
      <c r="Q29" s="60" t="s">
        <v>27</v>
      </c>
      <c r="R29" s="60" t="s">
        <v>27</v>
      </c>
      <c r="S29" s="60" t="s">
        <v>27</v>
      </c>
      <c r="T29" s="60" t="s">
        <v>27</v>
      </c>
      <c r="U29" s="60" t="s">
        <v>30</v>
      </c>
      <c r="V29" s="60" t="s">
        <v>27</v>
      </c>
      <c r="W29" s="60" t="s">
        <v>27</v>
      </c>
      <c r="X29" s="60" t="s">
        <v>127</v>
      </c>
      <c r="Y29" s="61">
        <v>6285983</v>
      </c>
      <c r="Z29" s="48">
        <v>44070</v>
      </c>
      <c r="AA29" s="60" t="s">
        <v>27</v>
      </c>
      <c r="AB29" s="60" t="s">
        <v>144</v>
      </c>
      <c r="AC29" s="60" t="s">
        <v>41</v>
      </c>
    </row>
    <row r="30" spans="1:31" s="67" customFormat="1" ht="60" x14ac:dyDescent="0.25">
      <c r="A30" s="60">
        <v>31</v>
      </c>
      <c r="B30" s="60">
        <v>5420</v>
      </c>
      <c r="C30" s="69">
        <v>1266</v>
      </c>
      <c r="D30" s="70">
        <v>80732924</v>
      </c>
      <c r="E30" s="74" t="s">
        <v>81</v>
      </c>
      <c r="F30" s="71">
        <v>19833333</v>
      </c>
      <c r="G30" s="53">
        <f>+[1]CONTRATOS!$W$33</f>
        <v>5133.3815612382232</v>
      </c>
      <c r="H30" s="61">
        <v>1633333</v>
      </c>
      <c r="I30" s="61">
        <f t="shared" si="2"/>
        <v>431.79482163345375</v>
      </c>
      <c r="J30" s="77">
        <v>3782.66</v>
      </c>
      <c r="K30" s="60" t="s">
        <v>76</v>
      </c>
      <c r="L30" s="76">
        <v>13946</v>
      </c>
      <c r="M30" s="73">
        <v>2520</v>
      </c>
      <c r="N30" s="60" t="s">
        <v>27</v>
      </c>
      <c r="O30" s="60" t="s">
        <v>55</v>
      </c>
      <c r="P30" s="60" t="s">
        <v>27</v>
      </c>
      <c r="Q30" s="60" t="s">
        <v>27</v>
      </c>
      <c r="R30" s="60" t="s">
        <v>27</v>
      </c>
      <c r="S30" s="60" t="s">
        <v>27</v>
      </c>
      <c r="T30" s="60" t="s">
        <v>27</v>
      </c>
      <c r="U30" s="60" t="s">
        <v>30</v>
      </c>
      <c r="V30" s="60" t="s">
        <v>30</v>
      </c>
      <c r="W30" s="60" t="s">
        <v>27</v>
      </c>
      <c r="X30" s="60" t="s">
        <v>127</v>
      </c>
      <c r="Y30" s="61">
        <v>1619387</v>
      </c>
      <c r="Z30" s="48">
        <v>44130</v>
      </c>
      <c r="AA30" s="60" t="s">
        <v>27</v>
      </c>
      <c r="AB30" s="60" t="s">
        <v>143</v>
      </c>
      <c r="AC30" s="60" t="s">
        <v>41</v>
      </c>
    </row>
    <row r="31" spans="1:31" s="67" customFormat="1" ht="60" x14ac:dyDescent="0.25">
      <c r="A31" s="60">
        <v>32</v>
      </c>
      <c r="B31" s="60">
        <v>4520</v>
      </c>
      <c r="C31" s="69">
        <v>1262</v>
      </c>
      <c r="D31" s="70">
        <v>40325551</v>
      </c>
      <c r="E31" s="74" t="s">
        <v>82</v>
      </c>
      <c r="F31" s="71">
        <v>16626666</v>
      </c>
      <c r="G31" s="53">
        <f>+[1]CONTRATOS!$W$32</f>
        <v>4360.1777987569822</v>
      </c>
      <c r="H31" s="61">
        <v>1546666</v>
      </c>
      <c r="I31" s="61">
        <f t="shared" si="2"/>
        <v>402.40140077375577</v>
      </c>
      <c r="J31" s="77">
        <v>3843.59</v>
      </c>
      <c r="K31" s="60" t="s">
        <v>76</v>
      </c>
      <c r="L31" s="76">
        <v>14941</v>
      </c>
      <c r="M31" s="73">
        <v>2420</v>
      </c>
      <c r="N31" s="60" t="s">
        <v>27</v>
      </c>
      <c r="O31" s="60" t="s">
        <v>55</v>
      </c>
      <c r="P31" s="60" t="s">
        <v>27</v>
      </c>
      <c r="Q31" s="60" t="s">
        <v>55</v>
      </c>
      <c r="R31" s="60" t="s">
        <v>27</v>
      </c>
      <c r="S31" s="60" t="s">
        <v>27</v>
      </c>
      <c r="T31" s="60" t="s">
        <v>27</v>
      </c>
      <c r="U31" s="60" t="s">
        <v>30</v>
      </c>
      <c r="V31" s="60" t="s">
        <v>30</v>
      </c>
      <c r="W31" s="60" t="s">
        <v>27</v>
      </c>
      <c r="X31" s="60" t="s">
        <v>127</v>
      </c>
      <c r="Y31" s="61">
        <v>1531725</v>
      </c>
      <c r="Z31" s="48">
        <v>44119</v>
      </c>
      <c r="AA31" s="60" t="s">
        <v>27</v>
      </c>
      <c r="AB31" s="60" t="s">
        <v>145</v>
      </c>
      <c r="AC31" s="60" t="s">
        <v>41</v>
      </c>
    </row>
    <row r="32" spans="1:31" s="67" customFormat="1" ht="60" x14ac:dyDescent="0.25">
      <c r="A32" s="60">
        <v>33</v>
      </c>
      <c r="B32" s="60">
        <v>3220</v>
      </c>
      <c r="C32" s="69">
        <v>1137</v>
      </c>
      <c r="D32" s="70">
        <v>87944332</v>
      </c>
      <c r="E32" s="74" t="s">
        <v>84</v>
      </c>
      <c r="F32" s="71">
        <v>31250000</v>
      </c>
      <c r="G32" s="53">
        <f>+[1]CONTRATOS!$W$26</f>
        <v>8295.6159328917856</v>
      </c>
      <c r="H32" s="61">
        <v>4250000</v>
      </c>
      <c r="I32" s="61">
        <f t="shared" si="2"/>
        <v>1153.7970783143162</v>
      </c>
      <c r="J32" s="77">
        <v>3683.49</v>
      </c>
      <c r="K32" s="60" t="s">
        <v>85</v>
      </c>
      <c r="L32" s="76">
        <v>36289</v>
      </c>
      <c r="M32" s="73">
        <v>1820</v>
      </c>
      <c r="N32" s="60" t="s">
        <v>27</v>
      </c>
      <c r="O32" s="60" t="s">
        <v>55</v>
      </c>
      <c r="P32" s="60" t="s">
        <v>27</v>
      </c>
      <c r="Q32" s="60" t="s">
        <v>27</v>
      </c>
      <c r="R32" s="60" t="s">
        <v>27</v>
      </c>
      <c r="S32" s="60" t="s">
        <v>27</v>
      </c>
      <c r="T32" s="60" t="s">
        <v>27</v>
      </c>
      <c r="U32" s="60" t="s">
        <v>30</v>
      </c>
      <c r="V32" s="60" t="s">
        <v>30</v>
      </c>
      <c r="W32" s="60" t="s">
        <v>27</v>
      </c>
      <c r="X32" s="60" t="s">
        <v>127</v>
      </c>
      <c r="Y32" s="61">
        <v>4213711</v>
      </c>
      <c r="Z32" s="48">
        <v>44090</v>
      </c>
      <c r="AA32" s="60" t="s">
        <v>27</v>
      </c>
      <c r="AB32" s="60" t="s">
        <v>143</v>
      </c>
      <c r="AC32" s="60" t="s">
        <v>41</v>
      </c>
    </row>
    <row r="33" spans="1:30" s="67" customFormat="1" ht="60" x14ac:dyDescent="0.25">
      <c r="A33" s="60">
        <v>34</v>
      </c>
      <c r="B33" s="60">
        <v>4320</v>
      </c>
      <c r="C33" s="69">
        <v>1137</v>
      </c>
      <c r="D33" s="70">
        <v>87944332</v>
      </c>
      <c r="E33" s="74" t="s">
        <v>84</v>
      </c>
      <c r="F33" s="71">
        <v>31250000</v>
      </c>
      <c r="G33" s="53">
        <f>+[1]CONTRATOS!$W$26</f>
        <v>8295.6159328917856</v>
      </c>
      <c r="H33" s="61">
        <v>7500000</v>
      </c>
      <c r="I33" s="61">
        <f t="shared" si="2"/>
        <v>1944.8593477719689</v>
      </c>
      <c r="J33" s="77">
        <v>3856.32</v>
      </c>
      <c r="K33" s="60" t="s">
        <v>86</v>
      </c>
      <c r="L33" s="76">
        <v>259039</v>
      </c>
      <c r="M33" s="73">
        <v>1820</v>
      </c>
      <c r="N33" s="60" t="s">
        <v>27</v>
      </c>
      <c r="O33" s="60" t="s">
        <v>55</v>
      </c>
      <c r="P33" s="60" t="s">
        <v>34</v>
      </c>
      <c r="Q33" s="60" t="s">
        <v>27</v>
      </c>
      <c r="R33" s="60" t="s">
        <v>27</v>
      </c>
      <c r="S33" s="60" t="s">
        <v>27</v>
      </c>
      <c r="T33" s="60" t="s">
        <v>34</v>
      </c>
      <c r="U33" s="60" t="s">
        <v>30</v>
      </c>
      <c r="V33" s="60" t="s">
        <v>30</v>
      </c>
      <c r="W33" s="60" t="s">
        <v>27</v>
      </c>
      <c r="X33" s="60" t="s">
        <v>127</v>
      </c>
      <c r="Y33" s="61">
        <v>7240961</v>
      </c>
      <c r="Z33" s="48">
        <v>44118</v>
      </c>
      <c r="AA33" s="60" t="s">
        <v>27</v>
      </c>
      <c r="AB33" s="60" t="s">
        <v>143</v>
      </c>
      <c r="AC33" s="60" t="s">
        <v>41</v>
      </c>
    </row>
    <row r="34" spans="1:30" s="67" customFormat="1" ht="60" x14ac:dyDescent="0.25">
      <c r="A34" s="60">
        <v>35</v>
      </c>
      <c r="B34" s="60">
        <v>1620</v>
      </c>
      <c r="C34" s="69">
        <v>1072</v>
      </c>
      <c r="D34" s="70">
        <v>1090367688</v>
      </c>
      <c r="E34" s="74" t="s">
        <v>87</v>
      </c>
      <c r="F34" s="71">
        <v>29483333</v>
      </c>
      <c r="G34" s="53">
        <f>+[1]CONTRATOS!$W$20</f>
        <v>8055.2253322951246</v>
      </c>
      <c r="H34" s="61">
        <v>1423333</v>
      </c>
      <c r="I34" s="61">
        <f t="shared" si="2"/>
        <v>371.89249778562788</v>
      </c>
      <c r="J34" s="77">
        <v>3827.27</v>
      </c>
      <c r="K34" s="60" t="s">
        <v>53</v>
      </c>
      <c r="L34" s="76">
        <v>12153</v>
      </c>
      <c r="M34" s="73">
        <v>1120</v>
      </c>
      <c r="N34" s="60" t="s">
        <v>27</v>
      </c>
      <c r="O34" s="60" t="s">
        <v>55</v>
      </c>
      <c r="P34" s="60" t="s">
        <v>27</v>
      </c>
      <c r="Q34" s="60" t="s">
        <v>27</v>
      </c>
      <c r="R34" s="60" t="s">
        <v>27</v>
      </c>
      <c r="S34" s="60" t="s">
        <v>27</v>
      </c>
      <c r="T34" s="60" t="s">
        <v>27</v>
      </c>
      <c r="U34" s="60" t="s">
        <v>30</v>
      </c>
      <c r="V34" s="60" t="s">
        <v>30</v>
      </c>
      <c r="W34" s="60" t="s">
        <v>27</v>
      </c>
      <c r="X34" s="60" t="s">
        <v>127</v>
      </c>
      <c r="Y34" s="61">
        <v>1411180</v>
      </c>
      <c r="Z34" s="48">
        <v>44067</v>
      </c>
      <c r="AA34" s="60" t="s">
        <v>27</v>
      </c>
      <c r="AB34" s="60" t="s">
        <v>146</v>
      </c>
      <c r="AC34" s="60" t="s">
        <v>41</v>
      </c>
    </row>
    <row r="35" spans="1:30" s="67" customFormat="1" ht="60" x14ac:dyDescent="0.25">
      <c r="A35" s="60">
        <v>36</v>
      </c>
      <c r="B35" s="60">
        <v>2620</v>
      </c>
      <c r="C35" s="69">
        <v>1072</v>
      </c>
      <c r="D35" s="70">
        <v>1090367688</v>
      </c>
      <c r="E35" s="74" t="s">
        <v>87</v>
      </c>
      <c r="F35" s="71">
        <v>29483333</v>
      </c>
      <c r="G35" s="53">
        <f>+[1]CONTRATOS!$W$20</f>
        <v>8055.2253322951246</v>
      </c>
      <c r="H35" s="61">
        <v>6100000</v>
      </c>
      <c r="I35" s="61">
        <f t="shared" si="2"/>
        <v>1644.6481531410084</v>
      </c>
      <c r="J35" s="77">
        <v>3709</v>
      </c>
      <c r="K35" s="60" t="s">
        <v>56</v>
      </c>
      <c r="L35" s="76">
        <v>178085</v>
      </c>
      <c r="M35" s="73">
        <v>1120</v>
      </c>
      <c r="N35" s="60" t="s">
        <v>27</v>
      </c>
      <c r="O35" s="60" t="s">
        <v>55</v>
      </c>
      <c r="P35" s="60" t="s">
        <v>34</v>
      </c>
      <c r="Q35" s="60" t="s">
        <v>27</v>
      </c>
      <c r="R35" s="60" t="s">
        <v>34</v>
      </c>
      <c r="S35" s="60" t="s">
        <v>27</v>
      </c>
      <c r="T35" s="60" t="s">
        <v>34</v>
      </c>
      <c r="U35" s="60" t="s">
        <v>30</v>
      </c>
      <c r="V35" s="60" t="s">
        <v>30</v>
      </c>
      <c r="W35" s="60" t="s">
        <v>27</v>
      </c>
      <c r="X35" s="60" t="s">
        <v>127</v>
      </c>
      <c r="Y35" s="61">
        <v>5921915</v>
      </c>
      <c r="Z35" s="48">
        <v>44088</v>
      </c>
      <c r="AA35" s="60" t="s">
        <v>27</v>
      </c>
      <c r="AB35" s="60" t="s">
        <v>146</v>
      </c>
      <c r="AC35" s="60" t="s">
        <v>41</v>
      </c>
    </row>
    <row r="36" spans="1:30" s="67" customFormat="1" ht="60" x14ac:dyDescent="0.25">
      <c r="A36" s="60">
        <v>37</v>
      </c>
      <c r="B36" s="60">
        <v>4220</v>
      </c>
      <c r="C36" s="69">
        <v>1072</v>
      </c>
      <c r="D36" s="70">
        <v>1090367688</v>
      </c>
      <c r="E36" s="74" t="s">
        <v>87</v>
      </c>
      <c r="F36" s="71">
        <v>29483333</v>
      </c>
      <c r="G36" s="53">
        <f>+[1]CONTRATOS!$W$20</f>
        <v>8055.2253322951246</v>
      </c>
      <c r="H36" s="61">
        <v>6100000</v>
      </c>
      <c r="I36" s="61">
        <f t="shared" si="2"/>
        <v>1595.0840033993593</v>
      </c>
      <c r="J36" s="77">
        <v>3824.25</v>
      </c>
      <c r="K36" s="60" t="s">
        <v>57</v>
      </c>
      <c r="L36" s="76">
        <v>178085</v>
      </c>
      <c r="M36" s="73">
        <v>1120</v>
      </c>
      <c r="N36" s="60" t="s">
        <v>27</v>
      </c>
      <c r="O36" s="60" t="s">
        <v>55</v>
      </c>
      <c r="P36" s="60" t="s">
        <v>34</v>
      </c>
      <c r="Q36" s="60" t="s">
        <v>27</v>
      </c>
      <c r="R36" s="60" t="s">
        <v>34</v>
      </c>
      <c r="S36" s="60" t="s">
        <v>27</v>
      </c>
      <c r="T36" s="60" t="s">
        <v>34</v>
      </c>
      <c r="U36" s="60" t="s">
        <v>30</v>
      </c>
      <c r="V36" s="60" t="s">
        <v>30</v>
      </c>
      <c r="W36" s="60" t="s">
        <v>27</v>
      </c>
      <c r="X36" s="60" t="s">
        <v>127</v>
      </c>
      <c r="Y36" s="61">
        <v>5921915</v>
      </c>
      <c r="Z36" s="48">
        <v>44117</v>
      </c>
      <c r="AA36" s="60" t="s">
        <v>27</v>
      </c>
      <c r="AB36" s="60" t="s">
        <v>146</v>
      </c>
      <c r="AC36" s="60" t="s">
        <v>41</v>
      </c>
    </row>
    <row r="37" spans="1:30" s="67" customFormat="1" ht="165" x14ac:dyDescent="0.25">
      <c r="A37" s="60">
        <v>38</v>
      </c>
      <c r="B37" s="60">
        <v>6720</v>
      </c>
      <c r="C37" s="69">
        <v>1072</v>
      </c>
      <c r="D37" s="70">
        <v>1090367688</v>
      </c>
      <c r="E37" s="74" t="s">
        <v>87</v>
      </c>
      <c r="F37" s="71">
        <v>29483333</v>
      </c>
      <c r="G37" s="53">
        <f>+[1]CONTRATOS!$W$20</f>
        <v>8055.2253322951246</v>
      </c>
      <c r="H37" s="61">
        <v>6100000</v>
      </c>
      <c r="I37" s="61">
        <f t="shared" si="2"/>
        <v>1794.1176470588234</v>
      </c>
      <c r="J37" s="77">
        <v>3400</v>
      </c>
      <c r="K37" s="60" t="s">
        <v>58</v>
      </c>
      <c r="L37" s="76">
        <v>178085</v>
      </c>
      <c r="M37" s="73">
        <v>1120</v>
      </c>
      <c r="N37" s="60" t="s">
        <v>27</v>
      </c>
      <c r="O37" s="60" t="s">
        <v>55</v>
      </c>
      <c r="P37" s="60" t="s">
        <v>34</v>
      </c>
      <c r="Q37" s="60" t="s">
        <v>27</v>
      </c>
      <c r="R37" s="60" t="s">
        <v>34</v>
      </c>
      <c r="S37" s="60" t="s">
        <v>27</v>
      </c>
      <c r="T37" s="60" t="s">
        <v>34</v>
      </c>
      <c r="U37" s="60" t="s">
        <v>30</v>
      </c>
      <c r="V37" s="60" t="s">
        <v>30</v>
      </c>
      <c r="W37" s="60" t="s">
        <v>27</v>
      </c>
      <c r="X37" s="60" t="s">
        <v>127</v>
      </c>
      <c r="Y37" s="61">
        <v>5921915</v>
      </c>
      <c r="Z37" s="48">
        <v>44144</v>
      </c>
      <c r="AA37" s="60" t="s">
        <v>27</v>
      </c>
      <c r="AB37" s="60" t="s">
        <v>147</v>
      </c>
      <c r="AC37" s="60" t="s">
        <v>41</v>
      </c>
      <c r="AD37" s="67" t="s">
        <v>141</v>
      </c>
    </row>
    <row r="38" spans="1:30" s="67" customFormat="1" ht="105" x14ac:dyDescent="0.25">
      <c r="A38" s="60">
        <v>39</v>
      </c>
      <c r="B38" s="60">
        <v>620</v>
      </c>
      <c r="C38" s="69">
        <v>914</v>
      </c>
      <c r="D38" s="70">
        <v>2977048</v>
      </c>
      <c r="E38" s="74" t="s">
        <v>91</v>
      </c>
      <c r="F38" s="71">
        <v>98000000</v>
      </c>
      <c r="G38" s="53">
        <f>+[1]CONTRATOS!$W$13</f>
        <v>26352.445130444601</v>
      </c>
      <c r="H38" s="61">
        <v>14000000</v>
      </c>
      <c r="I38" s="61">
        <f t="shared" si="2"/>
        <v>3611.6077071708473</v>
      </c>
      <c r="J38" s="77">
        <v>3876.39</v>
      </c>
      <c r="K38" s="60" t="s">
        <v>90</v>
      </c>
      <c r="L38" s="76">
        <v>3564399</v>
      </c>
      <c r="M38" s="73">
        <v>620</v>
      </c>
      <c r="N38" s="60" t="s">
        <v>27</v>
      </c>
      <c r="O38" s="60" t="s">
        <v>55</v>
      </c>
      <c r="P38" s="60" t="s">
        <v>27</v>
      </c>
      <c r="Q38" s="60" t="s">
        <v>27</v>
      </c>
      <c r="R38" s="60" t="s">
        <v>27</v>
      </c>
      <c r="S38" s="60" t="s">
        <v>27</v>
      </c>
      <c r="T38" s="60" t="s">
        <v>27</v>
      </c>
      <c r="U38" s="60" t="s">
        <v>30</v>
      </c>
      <c r="V38" s="60" t="s">
        <v>30</v>
      </c>
      <c r="W38" s="60" t="s">
        <v>27</v>
      </c>
      <c r="X38" s="60" t="s">
        <v>127</v>
      </c>
      <c r="Y38" s="61">
        <v>10435601</v>
      </c>
      <c r="Z38" s="48">
        <v>44028</v>
      </c>
      <c r="AA38" s="60" t="s">
        <v>27</v>
      </c>
      <c r="AB38" s="60" t="s">
        <v>77</v>
      </c>
      <c r="AC38" s="60" t="s">
        <v>41</v>
      </c>
    </row>
    <row r="39" spans="1:30" s="67" customFormat="1" ht="105" x14ac:dyDescent="0.25">
      <c r="A39" s="60">
        <v>40</v>
      </c>
      <c r="B39" s="60">
        <v>1420</v>
      </c>
      <c r="C39" s="69">
        <v>914</v>
      </c>
      <c r="D39" s="70">
        <v>2977048</v>
      </c>
      <c r="E39" s="74" t="s">
        <v>91</v>
      </c>
      <c r="F39" s="71">
        <v>98000000</v>
      </c>
      <c r="G39" s="53">
        <f>+[1]CONTRATOS!$W$13</f>
        <v>26352.445130444601</v>
      </c>
      <c r="H39" s="61">
        <v>14000000</v>
      </c>
      <c r="I39" s="61">
        <f t="shared" si="2"/>
        <v>3792.1264620001839</v>
      </c>
      <c r="J39" s="77">
        <v>3691.86</v>
      </c>
      <c r="K39" s="60" t="s">
        <v>92</v>
      </c>
      <c r="L39" s="76">
        <v>1119999</v>
      </c>
      <c r="M39" s="73">
        <v>620</v>
      </c>
      <c r="N39" s="60" t="s">
        <v>27</v>
      </c>
      <c r="O39" s="60" t="s">
        <v>55</v>
      </c>
      <c r="P39" s="60" t="s">
        <v>27</v>
      </c>
      <c r="Q39" s="60" t="s">
        <v>27</v>
      </c>
      <c r="R39" s="60" t="s">
        <v>27</v>
      </c>
      <c r="S39" s="60" t="s">
        <v>27</v>
      </c>
      <c r="T39" s="60" t="s">
        <v>34</v>
      </c>
      <c r="U39" s="60" t="s">
        <v>30</v>
      </c>
      <c r="V39" s="60" t="s">
        <v>30</v>
      </c>
      <c r="W39" s="60" t="s">
        <v>27</v>
      </c>
      <c r="X39" s="60" t="s">
        <v>127</v>
      </c>
      <c r="Y39" s="61">
        <v>12880001</v>
      </c>
      <c r="Z39" s="48">
        <v>44064</v>
      </c>
      <c r="AA39" s="60" t="s">
        <v>27</v>
      </c>
      <c r="AB39" s="60" t="s">
        <v>77</v>
      </c>
      <c r="AC39" s="60" t="s">
        <v>41</v>
      </c>
    </row>
    <row r="40" spans="1:30" s="67" customFormat="1" ht="60" x14ac:dyDescent="0.25">
      <c r="A40" s="60">
        <v>41</v>
      </c>
      <c r="B40" s="60">
        <v>2520</v>
      </c>
      <c r="C40" s="69">
        <v>914</v>
      </c>
      <c r="D40" s="70">
        <v>2977048</v>
      </c>
      <c r="E40" s="74" t="s">
        <v>91</v>
      </c>
      <c r="F40" s="71">
        <v>98000000</v>
      </c>
      <c r="G40" s="53">
        <f>+[1]CONTRATOS!$W$13</f>
        <v>26352.445130444601</v>
      </c>
      <c r="H40" s="61">
        <v>14000000</v>
      </c>
      <c r="I40" s="61">
        <f t="shared" si="2"/>
        <v>3717.2450965554413</v>
      </c>
      <c r="J40" s="77">
        <v>3766.23</v>
      </c>
      <c r="K40" s="60" t="s">
        <v>93</v>
      </c>
      <c r="L40" s="76">
        <v>1119999</v>
      </c>
      <c r="M40" s="73">
        <v>620</v>
      </c>
      <c r="N40" s="60" t="s">
        <v>27</v>
      </c>
      <c r="O40" s="60" t="s">
        <v>55</v>
      </c>
      <c r="P40" s="60" t="s">
        <v>27</v>
      </c>
      <c r="Q40" s="60" t="s">
        <v>27</v>
      </c>
      <c r="R40" s="60" t="s">
        <v>34</v>
      </c>
      <c r="S40" s="60" t="s">
        <v>55</v>
      </c>
      <c r="T40" s="60" t="s">
        <v>34</v>
      </c>
      <c r="U40" s="60" t="s">
        <v>30</v>
      </c>
      <c r="V40" s="60" t="s">
        <v>30</v>
      </c>
      <c r="W40" s="60" t="s">
        <v>27</v>
      </c>
      <c r="X40" s="60" t="s">
        <v>127</v>
      </c>
      <c r="Y40" s="61">
        <v>12880001</v>
      </c>
      <c r="Z40" s="48">
        <v>44084</v>
      </c>
      <c r="AA40" s="60" t="s">
        <v>27</v>
      </c>
      <c r="AB40" s="60" t="s">
        <v>143</v>
      </c>
      <c r="AC40" s="60" t="s">
        <v>41</v>
      </c>
    </row>
    <row r="41" spans="1:30" s="67" customFormat="1" ht="60" x14ac:dyDescent="0.25">
      <c r="A41" s="60">
        <v>42</v>
      </c>
      <c r="B41" s="60">
        <v>4120</v>
      </c>
      <c r="C41" s="69">
        <v>914</v>
      </c>
      <c r="D41" s="70">
        <v>2977048</v>
      </c>
      <c r="E41" s="74" t="s">
        <v>91</v>
      </c>
      <c r="F41" s="71">
        <v>98000000</v>
      </c>
      <c r="G41" s="53">
        <f>+[1]CONTRATOS!$W$13</f>
        <v>26352.445130444601</v>
      </c>
      <c r="H41" s="61">
        <v>14000000</v>
      </c>
      <c r="I41" s="61">
        <f t="shared" si="2"/>
        <v>3824.2484668861057</v>
      </c>
      <c r="J41" s="77">
        <v>3660.85</v>
      </c>
      <c r="K41" s="60" t="s">
        <v>94</v>
      </c>
      <c r="L41" s="76">
        <v>1392999</v>
      </c>
      <c r="M41" s="73">
        <v>620</v>
      </c>
      <c r="N41" s="60" t="s">
        <v>27</v>
      </c>
      <c r="O41" s="60" t="s">
        <v>55</v>
      </c>
      <c r="P41" s="60" t="s">
        <v>27</v>
      </c>
      <c r="Q41" s="60" t="s">
        <v>27</v>
      </c>
      <c r="R41" s="60" t="s">
        <v>34</v>
      </c>
      <c r="S41" s="60" t="s">
        <v>55</v>
      </c>
      <c r="T41" s="60" t="s">
        <v>34</v>
      </c>
      <c r="U41" s="60" t="s">
        <v>30</v>
      </c>
      <c r="V41" s="60" t="s">
        <v>30</v>
      </c>
      <c r="W41" s="60" t="s">
        <v>27</v>
      </c>
      <c r="X41" s="60" t="s">
        <v>127</v>
      </c>
      <c r="Y41" s="61">
        <v>12607001</v>
      </c>
      <c r="Z41" s="48">
        <v>44117</v>
      </c>
      <c r="AA41" s="60" t="s">
        <v>27</v>
      </c>
      <c r="AB41" s="60" t="s">
        <v>143</v>
      </c>
      <c r="AC41" s="60" t="s">
        <v>41</v>
      </c>
    </row>
    <row r="42" spans="1:30" s="67" customFormat="1" ht="150" x14ac:dyDescent="0.25">
      <c r="A42" s="60">
        <v>43</v>
      </c>
      <c r="B42" s="60">
        <v>6820</v>
      </c>
      <c r="C42" s="69">
        <v>914</v>
      </c>
      <c r="D42" s="70">
        <v>2977048</v>
      </c>
      <c r="E42" s="74" t="s">
        <v>91</v>
      </c>
      <c r="F42" s="71">
        <v>98000000</v>
      </c>
      <c r="G42" s="53">
        <f>+[1]CONTRATOS!$W$13</f>
        <v>26352.445130444601</v>
      </c>
      <c r="H42" s="61">
        <v>14000000</v>
      </c>
      <c r="I42" s="61">
        <f t="shared" si="2"/>
        <v>4117.6470588235297</v>
      </c>
      <c r="J42" s="77">
        <v>3400</v>
      </c>
      <c r="K42" s="60" t="s">
        <v>95</v>
      </c>
      <c r="L42" s="76">
        <v>1539999</v>
      </c>
      <c r="M42" s="73">
        <v>620</v>
      </c>
      <c r="N42" s="60" t="s">
        <v>27</v>
      </c>
      <c r="O42" s="60" t="s">
        <v>55</v>
      </c>
      <c r="P42" s="60" t="s">
        <v>34</v>
      </c>
      <c r="Q42" s="60" t="s">
        <v>27</v>
      </c>
      <c r="R42" s="60" t="s">
        <v>34</v>
      </c>
      <c r="S42" s="60" t="s">
        <v>55</v>
      </c>
      <c r="T42" s="60" t="s">
        <v>34</v>
      </c>
      <c r="U42" s="60" t="s">
        <v>30</v>
      </c>
      <c r="V42" s="60" t="s">
        <v>30</v>
      </c>
      <c r="W42" s="60" t="s">
        <v>27</v>
      </c>
      <c r="X42" s="60" t="s">
        <v>127</v>
      </c>
      <c r="Y42" s="61">
        <v>12460001</v>
      </c>
      <c r="Z42" s="48">
        <v>44144</v>
      </c>
      <c r="AA42" s="60" t="s">
        <v>27</v>
      </c>
      <c r="AB42" s="60" t="s">
        <v>148</v>
      </c>
      <c r="AC42" s="60" t="s">
        <v>41</v>
      </c>
      <c r="AD42" s="67" t="s">
        <v>141</v>
      </c>
    </row>
    <row r="43" spans="1:30" s="67" customFormat="1" ht="60" x14ac:dyDescent="0.25">
      <c r="A43" s="60">
        <v>44</v>
      </c>
      <c r="B43" s="60">
        <v>2120</v>
      </c>
      <c r="C43" s="69">
        <v>1070</v>
      </c>
      <c r="D43" s="70">
        <v>52645165</v>
      </c>
      <c r="E43" s="74" t="s">
        <v>96</v>
      </c>
      <c r="F43" s="71">
        <v>29483333</v>
      </c>
      <c r="G43" s="53">
        <f>+[1]CONTRATOS!$W$18</f>
        <v>8055.2253322951246</v>
      </c>
      <c r="H43" s="61">
        <v>1423333</v>
      </c>
      <c r="I43" s="61">
        <f t="shared" si="2"/>
        <v>380.02061189562693</v>
      </c>
      <c r="J43" s="77">
        <v>3745.41</v>
      </c>
      <c r="K43" s="60" t="s">
        <v>53</v>
      </c>
      <c r="L43" s="76">
        <v>12153</v>
      </c>
      <c r="M43" s="73">
        <v>1320</v>
      </c>
      <c r="N43" s="60" t="s">
        <v>27</v>
      </c>
      <c r="O43" s="60" t="s">
        <v>55</v>
      </c>
      <c r="P43" s="60" t="s">
        <v>27</v>
      </c>
      <c r="Q43" s="60" t="s">
        <v>27</v>
      </c>
      <c r="R43" s="60" t="s">
        <v>27</v>
      </c>
      <c r="S43" s="60" t="s">
        <v>55</v>
      </c>
      <c r="T43" s="60" t="s">
        <v>27</v>
      </c>
      <c r="U43" s="60" t="s">
        <v>30</v>
      </c>
      <c r="V43" s="60" t="s">
        <v>30</v>
      </c>
      <c r="W43" s="60" t="s">
        <v>27</v>
      </c>
      <c r="X43" s="60" t="s">
        <v>127</v>
      </c>
      <c r="Y43" s="61">
        <v>1411180</v>
      </c>
      <c r="Z43" s="48">
        <v>44075</v>
      </c>
      <c r="AA43" s="60" t="s">
        <v>27</v>
      </c>
      <c r="AB43" s="60" t="s">
        <v>149</v>
      </c>
      <c r="AC43" s="60" t="s">
        <v>41</v>
      </c>
    </row>
    <row r="44" spans="1:30" s="67" customFormat="1" ht="60" x14ac:dyDescent="0.25">
      <c r="A44" s="60">
        <v>45</v>
      </c>
      <c r="B44" s="60">
        <v>3320</v>
      </c>
      <c r="C44" s="69">
        <v>1070</v>
      </c>
      <c r="D44" s="70">
        <v>52645165</v>
      </c>
      <c r="E44" s="74" t="s">
        <v>96</v>
      </c>
      <c r="F44" s="71">
        <v>29483333</v>
      </c>
      <c r="G44" s="53">
        <f>+[1]CONTRATOS!$W$18</f>
        <v>8055.2253322951246</v>
      </c>
      <c r="H44" s="61">
        <v>6100000</v>
      </c>
      <c r="I44" s="61">
        <f t="shared" si="2"/>
        <v>1646.9304995329196</v>
      </c>
      <c r="J44" s="77">
        <v>3703.86</v>
      </c>
      <c r="K44" s="60" t="s">
        <v>56</v>
      </c>
      <c r="L44" s="76">
        <v>91085</v>
      </c>
      <c r="M44" s="73">
        <v>1320</v>
      </c>
      <c r="N44" s="60" t="s">
        <v>27</v>
      </c>
      <c r="O44" s="60" t="s">
        <v>55</v>
      </c>
      <c r="P44" s="60" t="s">
        <v>34</v>
      </c>
      <c r="Q44" s="60" t="s">
        <v>27</v>
      </c>
      <c r="R44" s="60" t="s">
        <v>34</v>
      </c>
      <c r="S44" s="60" t="s">
        <v>27</v>
      </c>
      <c r="T44" s="60" t="s">
        <v>34</v>
      </c>
      <c r="U44" s="60" t="s">
        <v>30</v>
      </c>
      <c r="V44" s="60" t="s">
        <v>30</v>
      </c>
      <c r="W44" s="60" t="s">
        <v>27</v>
      </c>
      <c r="X44" s="60" t="s">
        <v>127</v>
      </c>
      <c r="Y44" s="61">
        <v>6008915</v>
      </c>
      <c r="Z44" s="48">
        <v>44091</v>
      </c>
      <c r="AA44" s="60" t="s">
        <v>27</v>
      </c>
      <c r="AB44" s="60" t="s">
        <v>150</v>
      </c>
      <c r="AC44" s="60" t="s">
        <v>41</v>
      </c>
    </row>
    <row r="45" spans="1:30" s="67" customFormat="1" ht="60" x14ac:dyDescent="0.25">
      <c r="A45" s="60">
        <v>46</v>
      </c>
      <c r="B45" s="60">
        <v>5020</v>
      </c>
      <c r="C45" s="69">
        <v>1070</v>
      </c>
      <c r="D45" s="70">
        <v>52645165</v>
      </c>
      <c r="E45" s="74" t="s">
        <v>96</v>
      </c>
      <c r="F45" s="71">
        <v>29483333</v>
      </c>
      <c r="G45" s="53">
        <f>+[1]CONTRATOS!$W$18</f>
        <v>8055.2253322951246</v>
      </c>
      <c r="H45" s="61">
        <v>6100000</v>
      </c>
      <c r="I45" s="61">
        <f t="shared" si="2"/>
        <v>1585.8655186040223</v>
      </c>
      <c r="J45" s="77">
        <v>3846.48</v>
      </c>
      <c r="K45" s="60" t="s">
        <v>57</v>
      </c>
      <c r="L45" s="76">
        <v>91085</v>
      </c>
      <c r="M45" s="73">
        <v>1320</v>
      </c>
      <c r="N45" s="60" t="s">
        <v>27</v>
      </c>
      <c r="O45" s="60" t="s">
        <v>55</v>
      </c>
      <c r="P45" s="60" t="s">
        <v>34</v>
      </c>
      <c r="Q45" s="60" t="s">
        <v>27</v>
      </c>
      <c r="R45" s="60" t="s">
        <v>34</v>
      </c>
      <c r="S45" s="60" t="s">
        <v>27</v>
      </c>
      <c r="T45" s="60" t="s">
        <v>34</v>
      </c>
      <c r="U45" s="60" t="s">
        <v>30</v>
      </c>
      <c r="V45" s="60" t="s">
        <v>30</v>
      </c>
      <c r="W45" s="60" t="s">
        <v>27</v>
      </c>
      <c r="X45" s="60" t="s">
        <v>127</v>
      </c>
      <c r="Y45" s="61">
        <v>6008915</v>
      </c>
      <c r="Z45" s="48">
        <v>44123</v>
      </c>
      <c r="AA45" s="60" t="s">
        <v>27</v>
      </c>
      <c r="AB45" s="60" t="s">
        <v>150</v>
      </c>
      <c r="AC45" s="60" t="s">
        <v>41</v>
      </c>
    </row>
    <row r="46" spans="1:30" s="67" customFormat="1" ht="135" x14ac:dyDescent="0.25">
      <c r="A46" s="60">
        <v>47</v>
      </c>
      <c r="B46" s="60">
        <v>7120</v>
      </c>
      <c r="C46" s="69">
        <v>1070</v>
      </c>
      <c r="D46" s="70">
        <v>52645165</v>
      </c>
      <c r="E46" s="74" t="s">
        <v>96</v>
      </c>
      <c r="F46" s="71">
        <v>29483333</v>
      </c>
      <c r="G46" s="53">
        <f>+[1]CONTRATOS!$W$18</f>
        <v>8055.2253322951246</v>
      </c>
      <c r="H46" s="61">
        <v>6100000</v>
      </c>
      <c r="I46" s="61">
        <f t="shared" si="2"/>
        <v>1794.1176470588234</v>
      </c>
      <c r="J46" s="77">
        <v>3400</v>
      </c>
      <c r="K46" s="60" t="s">
        <v>58</v>
      </c>
      <c r="L46" s="76">
        <v>91085</v>
      </c>
      <c r="M46" s="73">
        <v>1320</v>
      </c>
      <c r="N46" s="60" t="s">
        <v>27</v>
      </c>
      <c r="O46" s="60" t="s">
        <v>55</v>
      </c>
      <c r="P46" s="60" t="s">
        <v>34</v>
      </c>
      <c r="Q46" s="60" t="s">
        <v>27</v>
      </c>
      <c r="R46" s="60" t="s">
        <v>34</v>
      </c>
      <c r="S46" s="60" t="s">
        <v>27</v>
      </c>
      <c r="T46" s="60" t="s">
        <v>34</v>
      </c>
      <c r="U46" s="60" t="s">
        <v>30</v>
      </c>
      <c r="V46" s="60" t="s">
        <v>30</v>
      </c>
      <c r="W46" s="60" t="s">
        <v>27</v>
      </c>
      <c r="X46" s="60" t="s">
        <v>127</v>
      </c>
      <c r="Y46" s="61">
        <v>6008915</v>
      </c>
      <c r="Z46" s="48">
        <v>44145</v>
      </c>
      <c r="AA46" s="60" t="s">
        <v>27</v>
      </c>
      <c r="AB46" s="60" t="s">
        <v>151</v>
      </c>
      <c r="AC46" s="60" t="s">
        <v>41</v>
      </c>
      <c r="AD46" s="67" t="s">
        <v>141</v>
      </c>
    </row>
    <row r="47" spans="1:30" s="67" customFormat="1" ht="60" x14ac:dyDescent="0.25">
      <c r="A47" s="49">
        <v>48</v>
      </c>
      <c r="B47" s="50">
        <v>820</v>
      </c>
      <c r="C47" s="49">
        <v>951</v>
      </c>
      <c r="D47" s="51">
        <v>79484422</v>
      </c>
      <c r="E47" s="49" t="s">
        <v>101</v>
      </c>
      <c r="F47" s="52">
        <v>46028666</v>
      </c>
      <c r="G47" s="53">
        <f>+[1]CONTRATOS!$W$15</f>
        <v>12240.95026354841</v>
      </c>
      <c r="H47" s="54">
        <v>4896666</v>
      </c>
      <c r="I47" s="55">
        <f t="shared" ref="I47:I63" si="3">+H47/3400</f>
        <v>1440.1958823529412</v>
      </c>
      <c r="J47" s="56">
        <v>3739</v>
      </c>
      <c r="K47" s="57" t="s">
        <v>102</v>
      </c>
      <c r="L47" s="58">
        <v>41811</v>
      </c>
      <c r="M47" s="57">
        <v>820</v>
      </c>
      <c r="N47" s="57" t="s">
        <v>27</v>
      </c>
      <c r="O47" s="59" t="s">
        <v>55</v>
      </c>
      <c r="P47" s="49" t="s">
        <v>27</v>
      </c>
      <c r="Q47" s="49" t="s">
        <v>27</v>
      </c>
      <c r="R47" s="49" t="s">
        <v>27</v>
      </c>
      <c r="S47" s="49" t="s">
        <v>27</v>
      </c>
      <c r="T47" s="49" t="s">
        <v>27</v>
      </c>
      <c r="U47" s="49" t="s">
        <v>30</v>
      </c>
      <c r="V47" s="49" t="s">
        <v>30</v>
      </c>
      <c r="W47" s="49" t="s">
        <v>27</v>
      </c>
      <c r="X47" s="60" t="s">
        <v>127</v>
      </c>
      <c r="Y47" s="61">
        <v>4854855</v>
      </c>
      <c r="Z47" s="62">
        <v>44043</v>
      </c>
      <c r="AA47" s="60" t="s">
        <v>27</v>
      </c>
      <c r="AB47" s="49" t="s">
        <v>156</v>
      </c>
      <c r="AC47" s="49" t="s">
        <v>41</v>
      </c>
    </row>
    <row r="48" spans="1:30" s="67" customFormat="1" ht="93.75" customHeight="1" x14ac:dyDescent="0.25">
      <c r="A48" s="49">
        <v>49</v>
      </c>
      <c r="B48" s="49">
        <v>1020</v>
      </c>
      <c r="C48" s="49">
        <v>951</v>
      </c>
      <c r="D48" s="78">
        <v>79484422</v>
      </c>
      <c r="E48" s="49" t="s">
        <v>101</v>
      </c>
      <c r="F48" s="52">
        <v>46028666</v>
      </c>
      <c r="G48" s="53">
        <f>+[1]CONTRATOS!$W$15</f>
        <v>12240.95026354841</v>
      </c>
      <c r="H48" s="51">
        <v>7138284</v>
      </c>
      <c r="I48" s="55">
        <f t="shared" si="3"/>
        <v>2099.4952941176471</v>
      </c>
      <c r="J48" s="56">
        <v>3767</v>
      </c>
      <c r="K48" s="57" t="s">
        <v>103</v>
      </c>
      <c r="L48" s="51">
        <v>206716</v>
      </c>
      <c r="M48" s="49">
        <v>820</v>
      </c>
      <c r="N48" s="49" t="s">
        <v>27</v>
      </c>
      <c r="O48" s="49" t="s">
        <v>55</v>
      </c>
      <c r="P48" s="49" t="s">
        <v>34</v>
      </c>
      <c r="Q48" s="49" t="s">
        <v>27</v>
      </c>
      <c r="R48" s="49" t="s">
        <v>34</v>
      </c>
      <c r="S48" s="49" t="s">
        <v>27</v>
      </c>
      <c r="T48" s="60" t="s">
        <v>34</v>
      </c>
      <c r="U48" s="49" t="s">
        <v>30</v>
      </c>
      <c r="V48" s="49" t="s">
        <v>30</v>
      </c>
      <c r="W48" s="49" t="s">
        <v>27</v>
      </c>
      <c r="X48" s="60" t="s">
        <v>127</v>
      </c>
      <c r="Y48" s="61">
        <v>7138284</v>
      </c>
      <c r="Z48" s="62">
        <v>44057</v>
      </c>
      <c r="AA48" s="60" t="s">
        <v>27</v>
      </c>
      <c r="AB48" s="49" t="s">
        <v>156</v>
      </c>
      <c r="AC48" s="49" t="s">
        <v>41</v>
      </c>
    </row>
    <row r="49" spans="1:29" s="67" customFormat="1" ht="60" x14ac:dyDescent="0.25">
      <c r="A49" s="49">
        <v>50</v>
      </c>
      <c r="B49" s="60">
        <v>2420</v>
      </c>
      <c r="C49" s="60">
        <v>951</v>
      </c>
      <c r="D49" s="78">
        <v>79484422</v>
      </c>
      <c r="E49" s="49" t="s">
        <v>101</v>
      </c>
      <c r="F49" s="52">
        <v>46028666</v>
      </c>
      <c r="G49" s="53">
        <f>+[1]CONTRATOS!$W$15</f>
        <v>12240.95026354841</v>
      </c>
      <c r="H49" s="51">
        <v>7138284</v>
      </c>
      <c r="I49" s="55">
        <f t="shared" si="3"/>
        <v>2099.4952941176471</v>
      </c>
      <c r="J49" s="56">
        <v>3757</v>
      </c>
      <c r="K49" s="57" t="s">
        <v>104</v>
      </c>
      <c r="L49" s="51">
        <v>206716</v>
      </c>
      <c r="M49" s="49">
        <v>820</v>
      </c>
      <c r="N49" s="49" t="s">
        <v>27</v>
      </c>
      <c r="O49" s="49" t="s">
        <v>55</v>
      </c>
      <c r="P49" s="49" t="s">
        <v>34</v>
      </c>
      <c r="Q49" s="49" t="s">
        <v>27</v>
      </c>
      <c r="R49" s="49" t="s">
        <v>34</v>
      </c>
      <c r="S49" s="49" t="s">
        <v>27</v>
      </c>
      <c r="T49" s="60" t="s">
        <v>34</v>
      </c>
      <c r="U49" s="49" t="s">
        <v>30</v>
      </c>
      <c r="V49" s="49" t="s">
        <v>30</v>
      </c>
      <c r="W49" s="49" t="s">
        <v>27</v>
      </c>
      <c r="X49" s="60" t="s">
        <v>127</v>
      </c>
      <c r="Y49" s="61">
        <v>7138284</v>
      </c>
      <c r="Z49" s="62">
        <v>44083</v>
      </c>
      <c r="AA49" s="60" t="s">
        <v>27</v>
      </c>
      <c r="AB49" s="49" t="s">
        <v>156</v>
      </c>
      <c r="AC49" s="49" t="s">
        <v>41</v>
      </c>
    </row>
    <row r="50" spans="1:29" s="67" customFormat="1" ht="60" x14ac:dyDescent="0.25">
      <c r="A50" s="60">
        <v>51</v>
      </c>
      <c r="B50" s="60">
        <v>4720</v>
      </c>
      <c r="C50" s="60">
        <v>951</v>
      </c>
      <c r="D50" s="78">
        <v>79484422</v>
      </c>
      <c r="E50" s="49" t="s">
        <v>101</v>
      </c>
      <c r="F50" s="52">
        <v>46028666</v>
      </c>
      <c r="G50" s="53">
        <f>+[1]CONTRATOS!$W$15</f>
        <v>12240.95026354841</v>
      </c>
      <c r="H50" s="51">
        <v>7138284</v>
      </c>
      <c r="I50" s="55">
        <f t="shared" si="3"/>
        <v>2099.4952941176471</v>
      </c>
      <c r="J50" s="56">
        <v>3843</v>
      </c>
      <c r="K50" s="57" t="s">
        <v>105</v>
      </c>
      <c r="L50" s="51">
        <v>206716</v>
      </c>
      <c r="M50" s="49">
        <v>820</v>
      </c>
      <c r="N50" s="49" t="s">
        <v>27</v>
      </c>
      <c r="O50" s="49" t="s">
        <v>55</v>
      </c>
      <c r="P50" s="49" t="s">
        <v>34</v>
      </c>
      <c r="Q50" s="49" t="s">
        <v>27</v>
      </c>
      <c r="R50" s="49" t="s">
        <v>34</v>
      </c>
      <c r="S50" s="49" t="s">
        <v>27</v>
      </c>
      <c r="T50" s="60" t="s">
        <v>34</v>
      </c>
      <c r="U50" s="49" t="s">
        <v>30</v>
      </c>
      <c r="V50" s="49" t="s">
        <v>30</v>
      </c>
      <c r="W50" s="49" t="s">
        <v>27</v>
      </c>
      <c r="X50" s="60" t="s">
        <v>127</v>
      </c>
      <c r="Y50" s="61">
        <v>7138284</v>
      </c>
      <c r="Z50" s="62">
        <v>44119</v>
      </c>
      <c r="AA50" s="60" t="s">
        <v>27</v>
      </c>
      <c r="AB50" s="49" t="s">
        <v>156</v>
      </c>
      <c r="AC50" s="49" t="s">
        <v>41</v>
      </c>
    </row>
    <row r="51" spans="1:29" s="67" customFormat="1" ht="149.25" customHeight="1" x14ac:dyDescent="0.25">
      <c r="A51" s="60">
        <v>52</v>
      </c>
      <c r="B51" s="60">
        <v>3020</v>
      </c>
      <c r="C51" s="60">
        <v>1136</v>
      </c>
      <c r="D51" s="61">
        <v>79571617</v>
      </c>
      <c r="E51" s="79" t="s">
        <v>106</v>
      </c>
      <c r="F51" s="61">
        <v>31250000</v>
      </c>
      <c r="G51" s="53">
        <f>+[1]CONTRATOS!$W$25</f>
        <v>8260.3121737176698</v>
      </c>
      <c r="H51" s="61">
        <v>4250000</v>
      </c>
      <c r="I51" s="61">
        <f t="shared" si="3"/>
        <v>1250</v>
      </c>
      <c r="J51" s="56">
        <v>3683</v>
      </c>
      <c r="K51" s="60" t="s">
        <v>85</v>
      </c>
      <c r="L51" s="61">
        <v>36289</v>
      </c>
      <c r="M51" s="60">
        <v>1920</v>
      </c>
      <c r="N51" s="49" t="s">
        <v>27</v>
      </c>
      <c r="O51" s="49" t="s">
        <v>55</v>
      </c>
      <c r="P51" s="60" t="s">
        <v>27</v>
      </c>
      <c r="Q51" s="49" t="s">
        <v>27</v>
      </c>
      <c r="R51" s="60" t="s">
        <v>27</v>
      </c>
      <c r="S51" s="60" t="s">
        <v>27</v>
      </c>
      <c r="T51" s="60" t="s">
        <v>27</v>
      </c>
      <c r="U51" s="49" t="s">
        <v>30</v>
      </c>
      <c r="V51" s="49" t="s">
        <v>30</v>
      </c>
      <c r="W51" s="60" t="s">
        <v>27</v>
      </c>
      <c r="X51" s="60" t="s">
        <v>127</v>
      </c>
      <c r="Y51" s="61">
        <v>4213711</v>
      </c>
      <c r="Z51" s="62">
        <v>44090</v>
      </c>
      <c r="AA51" s="60" t="s">
        <v>27</v>
      </c>
      <c r="AB51" s="49" t="s">
        <v>156</v>
      </c>
      <c r="AC51" s="49" t="s">
        <v>41</v>
      </c>
    </row>
    <row r="52" spans="1:29" s="67" customFormat="1" ht="100.5" customHeight="1" x14ac:dyDescent="0.25">
      <c r="A52" s="60">
        <v>53</v>
      </c>
      <c r="B52" s="60">
        <v>4920</v>
      </c>
      <c r="C52" s="60">
        <v>1136</v>
      </c>
      <c r="D52" s="61">
        <v>79571617</v>
      </c>
      <c r="E52" s="49" t="s">
        <v>106</v>
      </c>
      <c r="F52" s="61">
        <v>31250000</v>
      </c>
      <c r="G52" s="53">
        <f>+[1]CONTRATOS!$W$25</f>
        <v>8260.3121737176698</v>
      </c>
      <c r="H52" s="61">
        <v>7322961</v>
      </c>
      <c r="I52" s="61">
        <f t="shared" si="3"/>
        <v>2153.8120588235292</v>
      </c>
      <c r="J52" s="56">
        <v>3846</v>
      </c>
      <c r="K52" s="60" t="s">
        <v>86</v>
      </c>
      <c r="L52" s="58">
        <v>177039</v>
      </c>
      <c r="M52" s="60">
        <v>1920</v>
      </c>
      <c r="N52" s="49" t="s">
        <v>27</v>
      </c>
      <c r="O52" s="49" t="s">
        <v>55</v>
      </c>
      <c r="P52" s="49" t="s">
        <v>34</v>
      </c>
      <c r="Q52" s="49" t="s">
        <v>27</v>
      </c>
      <c r="R52" s="49" t="s">
        <v>34</v>
      </c>
      <c r="S52" s="49" t="s">
        <v>27</v>
      </c>
      <c r="T52" s="60" t="s">
        <v>34</v>
      </c>
      <c r="U52" s="49" t="s">
        <v>30</v>
      </c>
      <c r="V52" s="49" t="s">
        <v>30</v>
      </c>
      <c r="W52" s="49" t="s">
        <v>27</v>
      </c>
      <c r="X52" s="60" t="s">
        <v>127</v>
      </c>
      <c r="Y52" s="61">
        <v>7322961</v>
      </c>
      <c r="Z52" s="62">
        <v>44123</v>
      </c>
      <c r="AA52" s="60" t="s">
        <v>27</v>
      </c>
      <c r="AB52" s="49" t="s">
        <v>156</v>
      </c>
      <c r="AC52" s="49" t="s">
        <v>41</v>
      </c>
    </row>
    <row r="53" spans="1:29" s="67" customFormat="1" ht="90" x14ac:dyDescent="0.25">
      <c r="A53" s="60">
        <v>54</v>
      </c>
      <c r="B53" s="60">
        <v>5520</v>
      </c>
      <c r="C53" s="60">
        <v>1105</v>
      </c>
      <c r="D53" s="77">
        <v>71747149</v>
      </c>
      <c r="E53" s="60" t="s">
        <v>108</v>
      </c>
      <c r="F53" s="61">
        <v>79870000</v>
      </c>
      <c r="G53" s="63">
        <f>+[1]CONTRATOS!$W$24</f>
        <v>21057.32168374207</v>
      </c>
      <c r="H53" s="61">
        <v>13433875</v>
      </c>
      <c r="I53" s="61">
        <f t="shared" si="3"/>
        <v>3951.1397058823532</v>
      </c>
      <c r="J53" s="56">
        <v>3878</v>
      </c>
      <c r="K53" s="60" t="s">
        <v>53</v>
      </c>
      <c r="L53" s="51">
        <v>1236125</v>
      </c>
      <c r="M53" s="60">
        <v>1720</v>
      </c>
      <c r="N53" s="49" t="s">
        <v>27</v>
      </c>
      <c r="O53" s="49" t="s">
        <v>55</v>
      </c>
      <c r="P53" s="60" t="s">
        <v>27</v>
      </c>
      <c r="Q53" s="49" t="s">
        <v>27</v>
      </c>
      <c r="R53" s="60" t="s">
        <v>27</v>
      </c>
      <c r="S53" s="60" t="s">
        <v>55</v>
      </c>
      <c r="T53" s="49" t="s">
        <v>27</v>
      </c>
      <c r="U53" s="49" t="s">
        <v>30</v>
      </c>
      <c r="V53" s="49" t="s">
        <v>27</v>
      </c>
      <c r="W53" s="49" t="s">
        <v>27</v>
      </c>
      <c r="X53" s="60" t="s">
        <v>127</v>
      </c>
      <c r="Y53" s="61">
        <v>13433875</v>
      </c>
      <c r="Z53" s="62">
        <v>44130</v>
      </c>
      <c r="AA53" s="60" t="s">
        <v>27</v>
      </c>
      <c r="AB53" s="60" t="s">
        <v>155</v>
      </c>
      <c r="AC53" s="49" t="s">
        <v>112</v>
      </c>
    </row>
    <row r="54" spans="1:29" s="67" customFormat="1" ht="126" customHeight="1" x14ac:dyDescent="0.25">
      <c r="A54" s="60">
        <v>55</v>
      </c>
      <c r="B54" s="60">
        <v>6620</v>
      </c>
      <c r="C54" s="60">
        <v>1105</v>
      </c>
      <c r="D54" s="77">
        <v>71747149</v>
      </c>
      <c r="E54" s="60" t="s">
        <v>108</v>
      </c>
      <c r="F54" s="61">
        <v>79870000</v>
      </c>
      <c r="G54" s="63">
        <f>+[1]CONTRATOS!$W$24</f>
        <v>21057.32168374207</v>
      </c>
      <c r="H54" s="61">
        <v>14760194</v>
      </c>
      <c r="I54" s="61">
        <f t="shared" si="3"/>
        <v>4341.2335294117647</v>
      </c>
      <c r="J54" s="56">
        <v>4234</v>
      </c>
      <c r="K54" s="60" t="s">
        <v>56</v>
      </c>
      <c r="L54" s="61">
        <v>1539806</v>
      </c>
      <c r="M54" s="60">
        <v>1720</v>
      </c>
      <c r="N54" s="49" t="s">
        <v>27</v>
      </c>
      <c r="O54" s="49" t="s">
        <v>55</v>
      </c>
      <c r="P54" s="49" t="s">
        <v>34</v>
      </c>
      <c r="Q54" s="60" t="s">
        <v>27</v>
      </c>
      <c r="R54" s="49" t="s">
        <v>34</v>
      </c>
      <c r="S54" s="60" t="s">
        <v>55</v>
      </c>
      <c r="T54" s="49" t="s">
        <v>34</v>
      </c>
      <c r="U54" s="49" t="s">
        <v>30</v>
      </c>
      <c r="V54" s="49" t="s">
        <v>27</v>
      </c>
      <c r="W54" s="49" t="s">
        <v>27</v>
      </c>
      <c r="X54" s="60" t="s">
        <v>127</v>
      </c>
      <c r="Y54" s="61">
        <v>14760194</v>
      </c>
      <c r="Z54" s="62">
        <v>44134</v>
      </c>
      <c r="AA54" s="60" t="s">
        <v>27</v>
      </c>
      <c r="AB54" s="60" t="s">
        <v>155</v>
      </c>
      <c r="AC54" s="49" t="s">
        <v>112</v>
      </c>
    </row>
    <row r="55" spans="1:29" s="67" customFormat="1" ht="90" x14ac:dyDescent="0.25">
      <c r="A55" s="60">
        <v>56</v>
      </c>
      <c r="B55" s="60">
        <v>3520</v>
      </c>
      <c r="C55" s="60">
        <v>1104</v>
      </c>
      <c r="D55" s="77">
        <v>52777981</v>
      </c>
      <c r="E55" s="60" t="s">
        <v>110</v>
      </c>
      <c r="F55" s="61">
        <v>75950000</v>
      </c>
      <c r="G55" s="63">
        <f>+[1]CONTRATOS!$W$23</f>
        <v>20023.833502944915</v>
      </c>
      <c r="H55" s="61">
        <v>12922261</v>
      </c>
      <c r="I55" s="61">
        <f t="shared" si="3"/>
        <v>3800.665</v>
      </c>
      <c r="J55" s="56">
        <v>3629</v>
      </c>
      <c r="K55" s="60" t="s">
        <v>53</v>
      </c>
      <c r="L55" s="61">
        <v>1027739</v>
      </c>
      <c r="M55" s="60">
        <v>1620</v>
      </c>
      <c r="N55" s="49" t="s">
        <v>27</v>
      </c>
      <c r="O55" s="49" t="s">
        <v>55</v>
      </c>
      <c r="P55" s="49" t="s">
        <v>27</v>
      </c>
      <c r="Q55" s="49" t="s">
        <v>27</v>
      </c>
      <c r="R55" s="49" t="s">
        <v>27</v>
      </c>
      <c r="S55" s="60" t="s">
        <v>55</v>
      </c>
      <c r="T55" s="49" t="s">
        <v>27</v>
      </c>
      <c r="U55" s="49" t="s">
        <v>30</v>
      </c>
      <c r="V55" s="49" t="s">
        <v>27</v>
      </c>
      <c r="W55" s="49" t="s">
        <v>27</v>
      </c>
      <c r="X55" s="60" t="s">
        <v>127</v>
      </c>
      <c r="Y55" s="61">
        <v>12922261</v>
      </c>
      <c r="Z55" s="62">
        <v>44110</v>
      </c>
      <c r="AA55" s="60" t="s">
        <v>27</v>
      </c>
      <c r="AB55" s="60" t="s">
        <v>155</v>
      </c>
      <c r="AC55" s="49" t="s">
        <v>112</v>
      </c>
    </row>
    <row r="56" spans="1:29" s="67" customFormat="1" ht="156" customHeight="1" x14ac:dyDescent="0.25">
      <c r="A56" s="60">
        <v>57</v>
      </c>
      <c r="B56" s="60">
        <v>5620</v>
      </c>
      <c r="C56" s="60">
        <v>1104</v>
      </c>
      <c r="D56" s="77">
        <v>52777981</v>
      </c>
      <c r="E56" s="60" t="s">
        <v>110</v>
      </c>
      <c r="F56" s="61">
        <v>75950000</v>
      </c>
      <c r="G56" s="63">
        <f>+[1]CONTRATOS!$W$23</f>
        <v>20023.833502944915</v>
      </c>
      <c r="H56" s="61">
        <v>14189068</v>
      </c>
      <c r="I56" s="61">
        <f t="shared" si="3"/>
        <v>4173.2552941176473</v>
      </c>
      <c r="J56" s="56">
        <v>4097</v>
      </c>
      <c r="K56" s="60" t="s">
        <v>56</v>
      </c>
      <c r="L56" s="61">
        <v>1310932</v>
      </c>
      <c r="M56" s="60">
        <v>1620</v>
      </c>
      <c r="N56" s="49" t="s">
        <v>27</v>
      </c>
      <c r="O56" s="49" t="s">
        <v>55</v>
      </c>
      <c r="P56" s="49" t="s">
        <v>34</v>
      </c>
      <c r="Q56" s="49" t="s">
        <v>27</v>
      </c>
      <c r="R56" s="49" t="s">
        <v>34</v>
      </c>
      <c r="S56" s="60" t="s">
        <v>55</v>
      </c>
      <c r="T56" s="49" t="s">
        <v>34</v>
      </c>
      <c r="U56" s="49" t="s">
        <v>30</v>
      </c>
      <c r="V56" s="49" t="s">
        <v>27</v>
      </c>
      <c r="W56" s="49" t="s">
        <v>27</v>
      </c>
      <c r="X56" s="60" t="s">
        <v>127</v>
      </c>
      <c r="Y56" s="61">
        <v>14189068</v>
      </c>
      <c r="Z56" s="62">
        <v>44130</v>
      </c>
      <c r="AA56" s="60" t="s">
        <v>27</v>
      </c>
      <c r="AB56" s="60" t="s">
        <v>155</v>
      </c>
      <c r="AC56" s="49" t="s">
        <v>115</v>
      </c>
    </row>
    <row r="57" spans="1:29" s="67" customFormat="1" ht="90" x14ac:dyDescent="0.25">
      <c r="A57" s="60">
        <v>58</v>
      </c>
      <c r="B57" s="60">
        <v>5920</v>
      </c>
      <c r="C57" s="60">
        <v>1255</v>
      </c>
      <c r="D57" s="77">
        <v>79959824</v>
      </c>
      <c r="E57" s="60" t="s">
        <v>111</v>
      </c>
      <c r="F57" s="61">
        <v>21000000</v>
      </c>
      <c r="G57" s="53">
        <f>+[1]CONTRATOS!$W$31</f>
        <v>5421.0336104083844</v>
      </c>
      <c r="H57" s="61">
        <v>1487192</v>
      </c>
      <c r="I57" s="61">
        <f t="shared" si="3"/>
        <v>437.40941176470591</v>
      </c>
      <c r="J57" s="56">
        <v>3849</v>
      </c>
      <c r="K57" s="60" t="s">
        <v>76</v>
      </c>
      <c r="L57" s="61">
        <v>12808</v>
      </c>
      <c r="M57" s="60">
        <v>2620</v>
      </c>
      <c r="N57" s="49" t="s">
        <v>27</v>
      </c>
      <c r="O57" s="49" t="s">
        <v>55</v>
      </c>
      <c r="P57" s="49" t="s">
        <v>27</v>
      </c>
      <c r="Q57" s="49" t="s">
        <v>27</v>
      </c>
      <c r="R57" s="49" t="s">
        <v>27</v>
      </c>
      <c r="S57" s="60" t="s">
        <v>55</v>
      </c>
      <c r="T57" s="49" t="s">
        <v>27</v>
      </c>
      <c r="U57" s="49" t="s">
        <v>30</v>
      </c>
      <c r="V57" s="49" t="s">
        <v>30</v>
      </c>
      <c r="W57" s="49" t="s">
        <v>27</v>
      </c>
      <c r="X57" s="60" t="s">
        <v>127</v>
      </c>
      <c r="Y57" s="61">
        <v>1487192</v>
      </c>
      <c r="Z57" s="62">
        <v>44134</v>
      </c>
      <c r="AA57" s="60" t="s">
        <v>27</v>
      </c>
      <c r="AB57" s="60" t="s">
        <v>155</v>
      </c>
      <c r="AC57" s="49" t="s">
        <v>115</v>
      </c>
    </row>
    <row r="58" spans="1:29" s="67" customFormat="1" ht="60" x14ac:dyDescent="0.25">
      <c r="A58" s="60">
        <v>59</v>
      </c>
      <c r="B58" s="60">
        <v>5320</v>
      </c>
      <c r="C58" s="60">
        <v>1241</v>
      </c>
      <c r="D58" s="77">
        <v>51920546</v>
      </c>
      <c r="E58" s="60" t="s">
        <v>113</v>
      </c>
      <c r="F58" s="61">
        <v>34333333</v>
      </c>
      <c r="G58" s="53">
        <f>+[1]CONTRATOS!$W$30</f>
        <v>9216.0867242716831</v>
      </c>
      <c r="H58" s="61">
        <v>4296332</v>
      </c>
      <c r="I58" s="61">
        <f t="shared" si="3"/>
        <v>1263.6270588235295</v>
      </c>
      <c r="J58" s="56">
        <v>3784</v>
      </c>
      <c r="K58" s="60" t="s">
        <v>85</v>
      </c>
      <c r="L58" s="61">
        <v>37001</v>
      </c>
      <c r="M58" s="60">
        <v>2220</v>
      </c>
      <c r="N58" s="49" t="s">
        <v>27</v>
      </c>
      <c r="O58" s="49" t="s">
        <v>55</v>
      </c>
      <c r="P58" s="49" t="s">
        <v>27</v>
      </c>
      <c r="Q58" s="49" t="s">
        <v>27</v>
      </c>
      <c r="R58" s="49" t="s">
        <v>27</v>
      </c>
      <c r="S58" s="49" t="s">
        <v>27</v>
      </c>
      <c r="T58" s="49" t="s">
        <v>27</v>
      </c>
      <c r="U58" s="49" t="s">
        <v>30</v>
      </c>
      <c r="V58" s="49" t="s">
        <v>30</v>
      </c>
      <c r="W58" s="49" t="s">
        <v>27</v>
      </c>
      <c r="X58" s="60" t="s">
        <v>127</v>
      </c>
      <c r="Y58" s="61">
        <v>4296332</v>
      </c>
      <c r="Z58" s="62">
        <v>44126</v>
      </c>
      <c r="AA58" s="60" t="s">
        <v>27</v>
      </c>
      <c r="AB58" s="60" t="s">
        <v>154</v>
      </c>
      <c r="AC58" s="49" t="s">
        <v>41</v>
      </c>
    </row>
    <row r="59" spans="1:29" s="67" customFormat="1" ht="60" x14ac:dyDescent="0.25">
      <c r="A59" s="60">
        <v>60</v>
      </c>
      <c r="B59" s="60">
        <v>2020</v>
      </c>
      <c r="C59" s="60">
        <v>1071</v>
      </c>
      <c r="D59" s="77">
        <v>52814753</v>
      </c>
      <c r="E59" s="60" t="s">
        <v>116</v>
      </c>
      <c r="F59" s="61">
        <v>36250000</v>
      </c>
      <c r="G59" s="63">
        <f>+[1]CONTRATOS!$W$19</f>
        <v>9903.9656844664842</v>
      </c>
      <c r="H59" s="61">
        <v>1735057</v>
      </c>
      <c r="I59" s="61">
        <f t="shared" si="3"/>
        <v>510.31088235294118</v>
      </c>
      <c r="J59" s="56">
        <v>3846</v>
      </c>
      <c r="K59" s="60" t="s">
        <v>53</v>
      </c>
      <c r="L59" s="61">
        <v>14943</v>
      </c>
      <c r="M59" s="60">
        <v>1220</v>
      </c>
      <c r="N59" s="49" t="s">
        <v>27</v>
      </c>
      <c r="O59" s="49" t="s">
        <v>55</v>
      </c>
      <c r="P59" s="49" t="s">
        <v>27</v>
      </c>
      <c r="Q59" s="49" t="s">
        <v>27</v>
      </c>
      <c r="R59" s="49" t="s">
        <v>27</v>
      </c>
      <c r="S59" s="49" t="s">
        <v>27</v>
      </c>
      <c r="T59" s="49" t="s">
        <v>27</v>
      </c>
      <c r="U59" s="49" t="s">
        <v>30</v>
      </c>
      <c r="V59" s="49" t="s">
        <v>30</v>
      </c>
      <c r="W59" s="49" t="s">
        <v>27</v>
      </c>
      <c r="X59" s="60" t="s">
        <v>127</v>
      </c>
      <c r="Y59" s="61">
        <v>1735057</v>
      </c>
      <c r="Z59" s="62">
        <v>44070</v>
      </c>
      <c r="AA59" s="60" t="s">
        <v>27</v>
      </c>
      <c r="AB59" s="60" t="s">
        <v>154</v>
      </c>
      <c r="AC59" s="49" t="s">
        <v>41</v>
      </c>
    </row>
    <row r="60" spans="1:29" s="67" customFormat="1" ht="60" x14ac:dyDescent="0.25">
      <c r="A60" s="60">
        <v>61</v>
      </c>
      <c r="B60" s="60">
        <v>3120</v>
      </c>
      <c r="C60" s="60">
        <v>1071</v>
      </c>
      <c r="D60" s="77">
        <v>52814753</v>
      </c>
      <c r="E60" s="60" t="s">
        <v>116</v>
      </c>
      <c r="F60" s="61">
        <v>36250000</v>
      </c>
      <c r="G60" s="63">
        <f>+[1]CONTRATOS!$W$19</f>
        <v>9903.9656844664842</v>
      </c>
      <c r="H60" s="61">
        <v>7176961</v>
      </c>
      <c r="I60" s="61">
        <f t="shared" si="3"/>
        <v>2110.870882352941</v>
      </c>
      <c r="J60" s="56">
        <v>3686</v>
      </c>
      <c r="K60" s="60" t="s">
        <v>56</v>
      </c>
      <c r="L60" s="61">
        <v>323039</v>
      </c>
      <c r="M60" s="60">
        <v>1220</v>
      </c>
      <c r="N60" s="49" t="s">
        <v>27</v>
      </c>
      <c r="O60" s="49" t="s">
        <v>55</v>
      </c>
      <c r="P60" s="49" t="s">
        <v>34</v>
      </c>
      <c r="Q60" s="60" t="s">
        <v>27</v>
      </c>
      <c r="R60" s="49" t="s">
        <v>27</v>
      </c>
      <c r="S60" s="49" t="s">
        <v>27</v>
      </c>
      <c r="T60" s="49" t="s">
        <v>34</v>
      </c>
      <c r="U60" s="49" t="s">
        <v>30</v>
      </c>
      <c r="V60" s="49" t="s">
        <v>30</v>
      </c>
      <c r="W60" s="60" t="s">
        <v>27</v>
      </c>
      <c r="X60" s="60" t="s">
        <v>127</v>
      </c>
      <c r="Y60" s="61">
        <v>7176961</v>
      </c>
      <c r="Z60" s="62">
        <v>44090</v>
      </c>
      <c r="AA60" s="60" t="s">
        <v>27</v>
      </c>
      <c r="AB60" s="60" t="s">
        <v>154</v>
      </c>
      <c r="AC60" s="49" t="s">
        <v>41</v>
      </c>
    </row>
    <row r="61" spans="1:29" s="67" customFormat="1" ht="60" x14ac:dyDescent="0.25">
      <c r="A61" s="60">
        <v>62</v>
      </c>
      <c r="B61" s="60">
        <v>5120</v>
      </c>
      <c r="C61" s="60">
        <v>1071</v>
      </c>
      <c r="D61" s="77">
        <v>52814753</v>
      </c>
      <c r="E61" s="60" t="s">
        <v>116</v>
      </c>
      <c r="F61" s="61">
        <v>36250000</v>
      </c>
      <c r="G61" s="63">
        <f>+[1]CONTRATOS!$W$19</f>
        <v>9903.9656844664842</v>
      </c>
      <c r="H61" s="61">
        <v>7176961</v>
      </c>
      <c r="I61" s="61">
        <f t="shared" si="3"/>
        <v>2110.870882352941</v>
      </c>
      <c r="J61" s="56">
        <v>3784</v>
      </c>
      <c r="K61" s="60" t="s">
        <v>57</v>
      </c>
      <c r="L61" s="61">
        <v>323039</v>
      </c>
      <c r="M61" s="60">
        <v>1220</v>
      </c>
      <c r="N61" s="49" t="s">
        <v>27</v>
      </c>
      <c r="O61" s="49" t="s">
        <v>55</v>
      </c>
      <c r="P61" s="49" t="s">
        <v>34</v>
      </c>
      <c r="Q61" s="60" t="s">
        <v>27</v>
      </c>
      <c r="R61" s="49" t="s">
        <v>27</v>
      </c>
      <c r="S61" s="49" t="s">
        <v>27</v>
      </c>
      <c r="T61" s="49" t="s">
        <v>34</v>
      </c>
      <c r="U61" s="49" t="s">
        <v>30</v>
      </c>
      <c r="V61" s="49" t="s">
        <v>30</v>
      </c>
      <c r="W61" s="60" t="s">
        <v>27</v>
      </c>
      <c r="X61" s="60" t="s">
        <v>127</v>
      </c>
      <c r="Y61" s="61">
        <v>7176961</v>
      </c>
      <c r="Z61" s="62">
        <v>44126</v>
      </c>
      <c r="AA61" s="60" t="s">
        <v>27</v>
      </c>
      <c r="AB61" s="60" t="s">
        <v>154</v>
      </c>
      <c r="AC61" s="49" t="s">
        <v>41</v>
      </c>
    </row>
    <row r="62" spans="1:29" s="67" customFormat="1" ht="60" x14ac:dyDescent="0.25">
      <c r="A62" s="60">
        <v>63</v>
      </c>
      <c r="B62" s="60">
        <v>6120</v>
      </c>
      <c r="C62" s="60">
        <v>1270</v>
      </c>
      <c r="D62" s="77">
        <v>79632597</v>
      </c>
      <c r="E62" s="60" t="s">
        <v>117</v>
      </c>
      <c r="F62" s="61">
        <v>21000000</v>
      </c>
      <c r="G62" s="63">
        <f>+[1]CONTRATOS!$W$34</f>
        <v>5421.0336104083844</v>
      </c>
      <c r="H62" s="61">
        <v>1453313</v>
      </c>
      <c r="I62" s="61">
        <f t="shared" si="3"/>
        <v>427.44499999999999</v>
      </c>
      <c r="J62" s="56">
        <v>3849</v>
      </c>
      <c r="K62" s="60" t="s">
        <v>76</v>
      </c>
      <c r="L62" s="61">
        <v>46687</v>
      </c>
      <c r="M62" s="60">
        <v>2720</v>
      </c>
      <c r="N62" s="49" t="s">
        <v>27</v>
      </c>
      <c r="O62" s="49" t="s">
        <v>55</v>
      </c>
      <c r="P62" s="60" t="s">
        <v>27</v>
      </c>
      <c r="Q62" s="60" t="s">
        <v>27</v>
      </c>
      <c r="R62" s="60" t="s">
        <v>27</v>
      </c>
      <c r="S62" s="60" t="s">
        <v>55</v>
      </c>
      <c r="T62" s="60" t="s">
        <v>27</v>
      </c>
      <c r="U62" s="49" t="s">
        <v>30</v>
      </c>
      <c r="V62" s="60" t="s">
        <v>27</v>
      </c>
      <c r="W62" s="60" t="s">
        <v>27</v>
      </c>
      <c r="X62" s="60" t="s">
        <v>127</v>
      </c>
      <c r="Y62" s="61">
        <v>1453313</v>
      </c>
      <c r="Z62" s="62">
        <v>44134</v>
      </c>
      <c r="AA62" s="60" t="s">
        <v>27</v>
      </c>
      <c r="AB62" s="60" t="s">
        <v>153</v>
      </c>
      <c r="AC62" s="49" t="s">
        <v>41</v>
      </c>
    </row>
    <row r="63" spans="1:29" s="67" customFormat="1" ht="222.75" customHeight="1" x14ac:dyDescent="0.25">
      <c r="A63" s="60">
        <v>64</v>
      </c>
      <c r="B63" s="60">
        <v>5220</v>
      </c>
      <c r="C63" s="60">
        <v>1226</v>
      </c>
      <c r="D63" s="77">
        <v>20792994</v>
      </c>
      <c r="E63" s="60" t="s">
        <v>118</v>
      </c>
      <c r="F63" s="61">
        <v>21700000</v>
      </c>
      <c r="G63" s="63">
        <f>+[1]CONTRATOS!$W$28</f>
        <v>5841.7347529376921</v>
      </c>
      <c r="H63" s="61">
        <v>3470115</v>
      </c>
      <c r="I63" s="61">
        <f t="shared" si="3"/>
        <v>1020.6220588235294</v>
      </c>
      <c r="J63" s="56">
        <v>3784</v>
      </c>
      <c r="K63" s="60" t="s">
        <v>76</v>
      </c>
      <c r="L63" s="61">
        <v>29885</v>
      </c>
      <c r="M63" s="60">
        <v>2020</v>
      </c>
      <c r="N63" s="49" t="s">
        <v>27</v>
      </c>
      <c r="O63" s="49" t="s">
        <v>55</v>
      </c>
      <c r="P63" s="60" t="s">
        <v>27</v>
      </c>
      <c r="Q63" s="60" t="s">
        <v>27</v>
      </c>
      <c r="R63" s="60" t="s">
        <v>27</v>
      </c>
      <c r="S63" s="60" t="s">
        <v>27</v>
      </c>
      <c r="T63" s="60" t="s">
        <v>27</v>
      </c>
      <c r="U63" s="49" t="s">
        <v>30</v>
      </c>
      <c r="V63" s="49" t="s">
        <v>30</v>
      </c>
      <c r="W63" s="60" t="s">
        <v>27</v>
      </c>
      <c r="X63" s="60" t="s">
        <v>127</v>
      </c>
      <c r="Y63" s="61">
        <v>3470115</v>
      </c>
      <c r="Z63" s="62">
        <v>44126</v>
      </c>
      <c r="AA63" s="60" t="s">
        <v>27</v>
      </c>
      <c r="AB63" s="60" t="s">
        <v>152</v>
      </c>
      <c r="AC63" s="49" t="s">
        <v>41</v>
      </c>
    </row>
    <row r="64" spans="1:29" s="67" customFormat="1" ht="252" customHeight="1" x14ac:dyDescent="0.25">
      <c r="A64" s="60">
        <v>65</v>
      </c>
      <c r="B64" s="60">
        <v>4620</v>
      </c>
      <c r="C64" s="60">
        <v>1240</v>
      </c>
      <c r="D64" s="60">
        <v>1022346023</v>
      </c>
      <c r="E64" s="60" t="s">
        <v>120</v>
      </c>
      <c r="F64" s="61">
        <v>21233333</v>
      </c>
      <c r="G64" s="63">
        <f>+[1]CONTRATOS!$W$29</f>
        <v>5601.6644066544613</v>
      </c>
      <c r="H64" s="61">
        <v>3004031</v>
      </c>
      <c r="I64" s="61">
        <f t="shared" ref="I64:I67" si="4">+H64/3400</f>
        <v>883.53852941176467</v>
      </c>
      <c r="J64" s="56">
        <v>3843</v>
      </c>
      <c r="K64" s="60" t="s">
        <v>76</v>
      </c>
      <c r="L64" s="61">
        <v>29302</v>
      </c>
      <c r="M64" s="60">
        <v>2320</v>
      </c>
      <c r="N64" s="49" t="s">
        <v>27</v>
      </c>
      <c r="O64" s="49" t="s">
        <v>55</v>
      </c>
      <c r="P64" s="60" t="s">
        <v>27</v>
      </c>
      <c r="Q64" s="60" t="s">
        <v>27</v>
      </c>
      <c r="R64" s="60" t="s">
        <v>27</v>
      </c>
      <c r="S64" s="60" t="s">
        <v>27</v>
      </c>
      <c r="T64" s="60" t="s">
        <v>27</v>
      </c>
      <c r="U64" s="49" t="s">
        <v>30</v>
      </c>
      <c r="V64" s="49" t="s">
        <v>30</v>
      </c>
      <c r="W64" s="60" t="s">
        <v>27</v>
      </c>
      <c r="X64" s="60" t="s">
        <v>127</v>
      </c>
      <c r="Y64" s="61">
        <v>3004031</v>
      </c>
      <c r="Z64" s="62">
        <v>44119</v>
      </c>
      <c r="AA64" s="60" t="s">
        <v>27</v>
      </c>
      <c r="AB64" s="60" t="s">
        <v>152</v>
      </c>
      <c r="AC64" s="49" t="s">
        <v>41</v>
      </c>
    </row>
    <row r="65" spans="1:29" s="67" customFormat="1" ht="249.75" customHeight="1" x14ac:dyDescent="0.25">
      <c r="A65" s="60">
        <v>66</v>
      </c>
      <c r="B65" s="60">
        <v>1820</v>
      </c>
      <c r="C65" s="60">
        <v>1069</v>
      </c>
      <c r="D65" s="77">
        <v>1081788672</v>
      </c>
      <c r="E65" s="60" t="s">
        <v>122</v>
      </c>
      <c r="F65" s="61">
        <v>29483333</v>
      </c>
      <c r="G65" s="63">
        <f>+[1]CONTRATOS!$W$17</f>
        <v>8055.2253322951246</v>
      </c>
      <c r="H65" s="61">
        <v>1423333</v>
      </c>
      <c r="I65" s="61">
        <f t="shared" si="4"/>
        <v>418.62735294117647</v>
      </c>
      <c r="J65" s="56">
        <v>3846</v>
      </c>
      <c r="K65" s="60" t="s">
        <v>53</v>
      </c>
      <c r="L65" s="61">
        <v>13749</v>
      </c>
      <c r="M65" s="60">
        <v>1020</v>
      </c>
      <c r="N65" s="49" t="s">
        <v>27</v>
      </c>
      <c r="O65" s="49" t="s">
        <v>55</v>
      </c>
      <c r="P65" s="60" t="s">
        <v>27</v>
      </c>
      <c r="Q65" s="60" t="s">
        <v>29</v>
      </c>
      <c r="R65" s="60" t="s">
        <v>27</v>
      </c>
      <c r="S65" s="60" t="s">
        <v>27</v>
      </c>
      <c r="T65" s="60" t="s">
        <v>27</v>
      </c>
      <c r="U65" s="49" t="s">
        <v>30</v>
      </c>
      <c r="V65" s="49" t="s">
        <v>30</v>
      </c>
      <c r="W65" s="60" t="s">
        <v>27</v>
      </c>
      <c r="X65" s="60" t="s">
        <v>127</v>
      </c>
      <c r="Y65" s="61">
        <v>1409584</v>
      </c>
      <c r="Z65" s="62">
        <v>44070</v>
      </c>
      <c r="AA65" s="60" t="s">
        <v>27</v>
      </c>
      <c r="AB65" s="60" t="s">
        <v>124</v>
      </c>
      <c r="AC65" s="49" t="s">
        <v>41</v>
      </c>
    </row>
    <row r="66" spans="1:29" s="67" customFormat="1" ht="90" x14ac:dyDescent="0.25">
      <c r="A66" s="60">
        <v>67</v>
      </c>
      <c r="B66" s="60">
        <v>2920</v>
      </c>
      <c r="C66" s="60">
        <v>1069</v>
      </c>
      <c r="D66" s="77">
        <v>1081788672</v>
      </c>
      <c r="E66" s="60" t="s">
        <v>122</v>
      </c>
      <c r="F66" s="61">
        <v>29483333</v>
      </c>
      <c r="G66" s="63">
        <f>+[1]CONTRATOS!$W$17</f>
        <v>8055.2253322951246</v>
      </c>
      <c r="H66" s="61">
        <v>6100000</v>
      </c>
      <c r="I66" s="61">
        <f t="shared" si="4"/>
        <v>1794.1176470588234</v>
      </c>
      <c r="J66" s="56">
        <v>3813</v>
      </c>
      <c r="K66" s="60" t="s">
        <v>56</v>
      </c>
      <c r="L66" s="61">
        <v>260330</v>
      </c>
      <c r="M66" s="60">
        <v>1020</v>
      </c>
      <c r="N66" s="49" t="s">
        <v>27</v>
      </c>
      <c r="O66" s="49" t="s">
        <v>55</v>
      </c>
      <c r="P66" s="49" t="s">
        <v>34</v>
      </c>
      <c r="Q66" s="60" t="s">
        <v>27</v>
      </c>
      <c r="R66" s="49" t="s">
        <v>34</v>
      </c>
      <c r="S66" s="60" t="s">
        <v>27</v>
      </c>
      <c r="T66" s="49" t="s">
        <v>34</v>
      </c>
      <c r="U66" s="49" t="s">
        <v>30</v>
      </c>
      <c r="V66" s="49" t="s">
        <v>30</v>
      </c>
      <c r="W66" s="60" t="s">
        <v>27</v>
      </c>
      <c r="X66" s="60" t="s">
        <v>127</v>
      </c>
      <c r="Y66" s="61">
        <v>5839670</v>
      </c>
      <c r="Z66" s="62">
        <v>44097</v>
      </c>
      <c r="AA66" s="60" t="s">
        <v>27</v>
      </c>
      <c r="AB66" s="60" t="s">
        <v>152</v>
      </c>
      <c r="AC66" s="49" t="s">
        <v>41</v>
      </c>
    </row>
    <row r="67" spans="1:29" s="67" customFormat="1" ht="90" x14ac:dyDescent="0.25">
      <c r="A67" s="60">
        <v>68</v>
      </c>
      <c r="B67" s="60">
        <v>4020</v>
      </c>
      <c r="C67" s="60">
        <v>1069</v>
      </c>
      <c r="D67" s="77">
        <v>1081788672</v>
      </c>
      <c r="E67" s="60" t="s">
        <v>122</v>
      </c>
      <c r="F67" s="61">
        <v>29483333</v>
      </c>
      <c r="G67" s="63">
        <f>+[1]CONTRATOS!$W$17</f>
        <v>8055.2253322951246</v>
      </c>
      <c r="H67" s="61">
        <v>6100000</v>
      </c>
      <c r="I67" s="61">
        <f t="shared" si="4"/>
        <v>1794.1176470588234</v>
      </c>
      <c r="J67" s="56">
        <v>3839</v>
      </c>
      <c r="K67" s="60" t="s">
        <v>57</v>
      </c>
      <c r="L67" s="61">
        <v>178085</v>
      </c>
      <c r="M67" s="60">
        <v>1020</v>
      </c>
      <c r="N67" s="49" t="s">
        <v>27</v>
      </c>
      <c r="O67" s="49" t="s">
        <v>55</v>
      </c>
      <c r="P67" s="49" t="s">
        <v>34</v>
      </c>
      <c r="Q67" s="60" t="s">
        <v>27</v>
      </c>
      <c r="R67" s="49" t="s">
        <v>34</v>
      </c>
      <c r="S67" s="60" t="s">
        <v>27</v>
      </c>
      <c r="T67" s="49" t="s">
        <v>34</v>
      </c>
      <c r="U67" s="49" t="s">
        <v>30</v>
      </c>
      <c r="V67" s="49" t="s">
        <v>30</v>
      </c>
      <c r="W67" s="60" t="s">
        <v>27</v>
      </c>
      <c r="X67" s="60" t="s">
        <v>127</v>
      </c>
      <c r="Y67" s="61">
        <v>5839670</v>
      </c>
      <c r="Z67" s="62">
        <v>44113</v>
      </c>
      <c r="AA67" s="60" t="s">
        <v>27</v>
      </c>
      <c r="AB67" s="60" t="s">
        <v>152</v>
      </c>
      <c r="AC67" s="49" t="s">
        <v>41</v>
      </c>
    </row>
    <row r="68" spans="1:29" s="82" customFormat="1" x14ac:dyDescent="0.25">
      <c r="A68" s="80"/>
      <c r="B68" s="80"/>
      <c r="C68" s="80"/>
      <c r="D68" s="80"/>
      <c r="E68" s="80"/>
      <c r="F68" s="76">
        <f>SUM(F3:F67)</f>
        <v>3909230488</v>
      </c>
      <c r="G68" s="81"/>
      <c r="H68" s="76">
        <f>SUM(H3:H67)</f>
        <v>509073670</v>
      </c>
      <c r="I68" s="76"/>
      <c r="J68" s="80"/>
      <c r="K68" s="80"/>
      <c r="L68" s="76"/>
      <c r="M68" s="80"/>
      <c r="N68" s="80"/>
      <c r="O68" s="80"/>
      <c r="P68" s="80"/>
      <c r="Q68" s="80"/>
      <c r="R68" s="80"/>
      <c r="S68" s="80"/>
      <c r="T68" s="80"/>
      <c r="U68" s="80"/>
      <c r="V68" s="80"/>
      <c r="W68" s="80"/>
      <c r="X68" s="80"/>
      <c r="Y68" s="76"/>
      <c r="Z68" s="80"/>
      <c r="AA68" s="80"/>
      <c r="AB68" s="80"/>
      <c r="AC68" s="80"/>
    </row>
    <row r="69" spans="1:29" s="67" customFormat="1" x14ac:dyDescent="0.25">
      <c r="F69" s="83"/>
      <c r="G69" s="84"/>
      <c r="H69" s="83"/>
      <c r="I69" s="83"/>
      <c r="L69" s="83"/>
      <c r="Y69" s="83"/>
    </row>
    <row r="70" spans="1:29" s="67" customFormat="1" x14ac:dyDescent="0.25">
      <c r="F70" s="83"/>
      <c r="G70" s="84"/>
      <c r="H70" s="83"/>
      <c r="I70" s="83"/>
      <c r="L70" s="83"/>
      <c r="Y70" s="83"/>
    </row>
  </sheetData>
  <sheetProtection algorithmName="SHA-512" hashValue="wr7okKarLPalMWty69UPOZwBhhGokVWhreqUnnzoUCp0oJKmKFLhQOI3rwhHOHE5xPbNDs8Ep6C9rB8mL300Vw==" saltValue="Q7nZfwoHWxj8oGnQOMqkMA==" spinCount="100000" sheet="1" objects="1" scenarios="1"/>
  <mergeCells count="24">
    <mergeCell ref="AC1:AC2"/>
    <mergeCell ref="N1:O1"/>
    <mergeCell ref="P1:P2"/>
    <mergeCell ref="Q1:Q2"/>
    <mergeCell ref="R1:R2"/>
    <mergeCell ref="S1:S2"/>
    <mergeCell ref="T1:T2"/>
    <mergeCell ref="U1:U2"/>
    <mergeCell ref="V1:V2"/>
    <mergeCell ref="W1:W2"/>
    <mergeCell ref="X1:AA1"/>
    <mergeCell ref="AB1:AB2"/>
    <mergeCell ref="M1:M2"/>
    <mergeCell ref="B1:B2"/>
    <mergeCell ref="C1:C2"/>
    <mergeCell ref="D1:D2"/>
    <mergeCell ref="E1:E2"/>
    <mergeCell ref="F1:F2"/>
    <mergeCell ref="G1:G2"/>
    <mergeCell ref="H1:H2"/>
    <mergeCell ref="I1:I2"/>
    <mergeCell ref="J1:J2"/>
    <mergeCell ref="K1:K2"/>
    <mergeCell ref="L1:L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5"/>
  <sheetViews>
    <sheetView topLeftCell="P1" zoomScale="85" zoomScaleNormal="85" workbookViewId="0">
      <pane ySplit="2" topLeftCell="A24" activePane="bottomLeft" state="frozen"/>
      <selection pane="bottomLeft" activeCell="AA25" sqref="AA25"/>
    </sheetView>
  </sheetViews>
  <sheetFormatPr baseColWidth="10" defaultRowHeight="15" x14ac:dyDescent="0.25"/>
  <cols>
    <col min="1" max="3" width="11.5703125" style="1" bestFit="1" customWidth="1"/>
    <col min="4" max="4" width="12.7109375" style="1" bestFit="1" customWidth="1"/>
    <col min="5" max="5" width="11.42578125" style="1"/>
    <col min="6" max="6" width="16" style="3" customWidth="1"/>
    <col min="7" max="7" width="11.5703125" style="4" bestFit="1" customWidth="1"/>
    <col min="8" max="8" width="13.5703125" style="3" bestFit="1" customWidth="1"/>
    <col min="9" max="9" width="11.5703125" style="3" bestFit="1" customWidth="1"/>
    <col min="10" max="10" width="11.5703125" style="1" bestFit="1" customWidth="1"/>
    <col min="11" max="11" width="11.42578125" style="1"/>
    <col min="12" max="12" width="11.5703125" style="3" bestFit="1" customWidth="1"/>
    <col min="13" max="13" width="11.5703125" style="1" bestFit="1" customWidth="1"/>
    <col min="14" max="16" width="11.42578125" style="1"/>
    <col min="17" max="17" width="16" style="1" customWidth="1"/>
    <col min="18" max="24" width="11.42578125" style="1"/>
    <col min="25" max="25" width="11.42578125" style="3"/>
    <col min="26" max="26" width="11.42578125" style="1"/>
    <col min="27" max="27" width="16.140625" style="1" customWidth="1"/>
    <col min="28" max="28" width="40.5703125" style="1" customWidth="1"/>
    <col min="29" max="29" width="30.5703125" style="1" customWidth="1"/>
    <col min="30" max="16384" width="11.42578125" style="1"/>
  </cols>
  <sheetData>
    <row r="1" spans="1:29" ht="125.25" customHeight="1" x14ac:dyDescent="0.25">
      <c r="B1" s="85" t="s">
        <v>38</v>
      </c>
      <c r="C1" s="85" t="s">
        <v>19</v>
      </c>
      <c r="D1" s="85" t="s">
        <v>1</v>
      </c>
      <c r="E1" s="85" t="s">
        <v>2</v>
      </c>
      <c r="F1" s="86" t="s">
        <v>21</v>
      </c>
      <c r="G1" s="87" t="s">
        <v>22</v>
      </c>
      <c r="H1" s="86" t="s">
        <v>23</v>
      </c>
      <c r="I1" s="86" t="s">
        <v>24</v>
      </c>
      <c r="J1" s="85" t="s">
        <v>20</v>
      </c>
      <c r="K1" s="85" t="s">
        <v>25</v>
      </c>
      <c r="L1" s="86" t="s">
        <v>0</v>
      </c>
      <c r="M1" s="85" t="s">
        <v>3</v>
      </c>
      <c r="N1" s="85" t="s">
        <v>4</v>
      </c>
      <c r="O1" s="85"/>
      <c r="P1" s="85" t="s">
        <v>5</v>
      </c>
      <c r="Q1" s="85" t="s">
        <v>6</v>
      </c>
      <c r="R1" s="85" t="s">
        <v>7</v>
      </c>
      <c r="S1" s="85" t="s">
        <v>8</v>
      </c>
      <c r="T1" s="85" t="s">
        <v>9</v>
      </c>
      <c r="U1" s="85" t="s">
        <v>10</v>
      </c>
      <c r="V1" s="85" t="s">
        <v>11</v>
      </c>
      <c r="W1" s="85" t="s">
        <v>12</v>
      </c>
      <c r="X1" s="85" t="s">
        <v>13</v>
      </c>
      <c r="Y1" s="85"/>
      <c r="Z1" s="85"/>
      <c r="AA1" s="85"/>
      <c r="AB1" s="85" t="s">
        <v>14</v>
      </c>
      <c r="AC1" s="85" t="s">
        <v>15</v>
      </c>
    </row>
    <row r="2" spans="1:29" ht="38.25" x14ac:dyDescent="0.25">
      <c r="B2" s="85"/>
      <c r="C2" s="85"/>
      <c r="D2" s="85"/>
      <c r="E2" s="85"/>
      <c r="F2" s="86"/>
      <c r="G2" s="87"/>
      <c r="H2" s="86"/>
      <c r="I2" s="86"/>
      <c r="J2" s="85"/>
      <c r="K2" s="85"/>
      <c r="L2" s="86"/>
      <c r="M2" s="85"/>
      <c r="N2" s="2" t="s">
        <v>16</v>
      </c>
      <c r="O2" s="2" t="s">
        <v>54</v>
      </c>
      <c r="P2" s="85"/>
      <c r="Q2" s="85"/>
      <c r="R2" s="85"/>
      <c r="S2" s="85"/>
      <c r="T2" s="85"/>
      <c r="U2" s="85"/>
      <c r="V2" s="85"/>
      <c r="W2" s="85"/>
      <c r="X2" s="2" t="s">
        <v>17</v>
      </c>
      <c r="Y2" s="5" t="s">
        <v>26</v>
      </c>
      <c r="Z2" s="2" t="s">
        <v>18</v>
      </c>
      <c r="AA2" s="2" t="s">
        <v>67</v>
      </c>
      <c r="AB2" s="85"/>
      <c r="AC2" s="85"/>
    </row>
    <row r="3" spans="1:29" ht="120" x14ac:dyDescent="0.25">
      <c r="A3" s="13">
        <v>1</v>
      </c>
      <c r="B3" s="13">
        <v>420</v>
      </c>
      <c r="C3" s="13">
        <v>915</v>
      </c>
      <c r="D3" s="12">
        <v>63563318</v>
      </c>
      <c r="E3" s="18" t="s">
        <v>28</v>
      </c>
      <c r="F3" s="12">
        <v>46200000</v>
      </c>
      <c r="G3" s="17">
        <f>+F3/3400</f>
        <v>13588.235294117647</v>
      </c>
      <c r="H3" s="12">
        <v>7000000</v>
      </c>
      <c r="I3" s="12">
        <f>+H3/3400</f>
        <v>2058.8235294117649</v>
      </c>
      <c r="J3" s="13">
        <v>3400</v>
      </c>
      <c r="K3" s="13" t="s">
        <v>32</v>
      </c>
      <c r="L3" s="12">
        <v>422620</v>
      </c>
      <c r="M3" s="13">
        <v>720</v>
      </c>
      <c r="N3" s="13" t="s">
        <v>27</v>
      </c>
      <c r="O3" s="14" t="s">
        <v>55</v>
      </c>
      <c r="P3" s="13" t="s">
        <v>27</v>
      </c>
      <c r="Q3" s="13" t="s">
        <v>29</v>
      </c>
      <c r="R3" s="13" t="s">
        <v>27</v>
      </c>
      <c r="S3" s="13" t="s">
        <v>27</v>
      </c>
      <c r="T3" s="13" t="s">
        <v>27</v>
      </c>
      <c r="U3" s="13" t="s">
        <v>30</v>
      </c>
      <c r="V3" s="13" t="s">
        <v>30</v>
      </c>
      <c r="W3" s="13" t="s">
        <v>27</v>
      </c>
      <c r="X3" s="13" t="s">
        <v>31</v>
      </c>
      <c r="Y3" s="12">
        <f>7000000-67620-355000</f>
        <v>6577380</v>
      </c>
      <c r="Z3" s="15">
        <v>44020</v>
      </c>
      <c r="AA3" s="13"/>
      <c r="AB3" s="13" t="s">
        <v>39</v>
      </c>
      <c r="AC3" s="13" t="s">
        <v>41</v>
      </c>
    </row>
    <row r="4" spans="1:29" ht="120" x14ac:dyDescent="0.25">
      <c r="A4" s="13">
        <v>2</v>
      </c>
      <c r="B4" s="13">
        <v>920</v>
      </c>
      <c r="C4" s="13">
        <v>915</v>
      </c>
      <c r="D4" s="12">
        <v>63563318</v>
      </c>
      <c r="E4" s="18" t="s">
        <v>28</v>
      </c>
      <c r="F4" s="12">
        <v>46200000</v>
      </c>
      <c r="G4" s="17">
        <f t="shared" ref="G4:G7" si="0">+F4/3400</f>
        <v>13588.235294117647</v>
      </c>
      <c r="H4" s="12">
        <v>7000000</v>
      </c>
      <c r="I4" s="12">
        <f t="shared" ref="I4:I7" si="1">+H4/3400</f>
        <v>2058.8235294117649</v>
      </c>
      <c r="J4" s="13">
        <v>3400</v>
      </c>
      <c r="K4" s="13" t="s">
        <v>33</v>
      </c>
      <c r="L4" s="12">
        <v>298770</v>
      </c>
      <c r="M4" s="13">
        <v>720</v>
      </c>
      <c r="N4" s="13" t="s">
        <v>27</v>
      </c>
      <c r="O4" s="14" t="s">
        <v>55</v>
      </c>
      <c r="P4" s="13" t="s">
        <v>34</v>
      </c>
      <c r="Q4" s="13" t="s">
        <v>27</v>
      </c>
      <c r="R4" s="13" t="s">
        <v>34</v>
      </c>
      <c r="S4" s="13" t="s">
        <v>27</v>
      </c>
      <c r="T4" s="13" t="s">
        <v>34</v>
      </c>
      <c r="U4" s="13" t="s">
        <v>30</v>
      </c>
      <c r="V4" s="13" t="s">
        <v>30</v>
      </c>
      <c r="W4" s="13" t="s">
        <v>27</v>
      </c>
      <c r="X4" s="13" t="s">
        <v>31</v>
      </c>
      <c r="Y4" s="12">
        <f>7000000-59770-239000</f>
        <v>6701230</v>
      </c>
      <c r="Z4" s="15">
        <v>44054</v>
      </c>
      <c r="AA4" s="13"/>
      <c r="AB4" s="13" t="s">
        <v>39</v>
      </c>
      <c r="AC4" s="13" t="s">
        <v>41</v>
      </c>
    </row>
    <row r="5" spans="1:29" ht="120" x14ac:dyDescent="0.25">
      <c r="A5" s="13">
        <v>3</v>
      </c>
      <c r="B5" s="13">
        <v>2820</v>
      </c>
      <c r="C5" s="13">
        <v>915</v>
      </c>
      <c r="D5" s="12">
        <v>63563318</v>
      </c>
      <c r="E5" s="18" t="s">
        <v>28</v>
      </c>
      <c r="F5" s="12">
        <v>46200000</v>
      </c>
      <c r="G5" s="17">
        <f t="shared" si="0"/>
        <v>13588.235294117647</v>
      </c>
      <c r="H5" s="12">
        <v>7000001</v>
      </c>
      <c r="I5" s="12">
        <f t="shared" si="1"/>
        <v>2058.8238235294116</v>
      </c>
      <c r="J5" s="13">
        <v>3400</v>
      </c>
      <c r="K5" s="13" t="s">
        <v>35</v>
      </c>
      <c r="L5" s="12">
        <v>298770</v>
      </c>
      <c r="M5" s="13">
        <v>720</v>
      </c>
      <c r="N5" s="13" t="s">
        <v>27</v>
      </c>
      <c r="O5" s="14" t="s">
        <v>55</v>
      </c>
      <c r="P5" s="13" t="s">
        <v>34</v>
      </c>
      <c r="Q5" s="13" t="s">
        <v>27</v>
      </c>
      <c r="R5" s="13" t="s">
        <v>34</v>
      </c>
      <c r="S5" s="13" t="s">
        <v>27</v>
      </c>
      <c r="T5" s="13" t="s">
        <v>34</v>
      </c>
      <c r="U5" s="13" t="s">
        <v>30</v>
      </c>
      <c r="V5" s="13" t="s">
        <v>30</v>
      </c>
      <c r="W5" s="13" t="s">
        <v>27</v>
      </c>
      <c r="X5" s="13" t="s">
        <v>31</v>
      </c>
      <c r="Y5" s="12">
        <f>7000000-59770-239000</f>
        <v>6701230</v>
      </c>
      <c r="Z5" s="15">
        <v>44089</v>
      </c>
      <c r="AA5" s="13"/>
      <c r="AB5" s="13" t="s">
        <v>39</v>
      </c>
      <c r="AC5" s="13" t="s">
        <v>41</v>
      </c>
    </row>
    <row r="6" spans="1:29" ht="180" x14ac:dyDescent="0.25">
      <c r="A6" s="13">
        <v>4</v>
      </c>
      <c r="B6" s="13">
        <v>4820</v>
      </c>
      <c r="C6" s="13">
        <v>915</v>
      </c>
      <c r="D6" s="12">
        <v>63563318</v>
      </c>
      <c r="E6" s="18" t="s">
        <v>28</v>
      </c>
      <c r="F6" s="12">
        <v>46200000</v>
      </c>
      <c r="G6" s="17">
        <f t="shared" si="0"/>
        <v>13588.235294117647</v>
      </c>
      <c r="H6" s="12">
        <v>2100000</v>
      </c>
      <c r="I6" s="12">
        <f t="shared" si="1"/>
        <v>617.64705882352939</v>
      </c>
      <c r="J6" s="13">
        <v>3400</v>
      </c>
      <c r="K6" s="13" t="s">
        <v>36</v>
      </c>
      <c r="L6" s="12">
        <v>29885</v>
      </c>
      <c r="M6" s="13">
        <v>720</v>
      </c>
      <c r="N6" s="13" t="s">
        <v>27</v>
      </c>
      <c r="O6" s="14" t="s">
        <v>55</v>
      </c>
      <c r="P6" s="13" t="s">
        <v>34</v>
      </c>
      <c r="Q6" s="13" t="s">
        <v>27</v>
      </c>
      <c r="R6" s="13" t="s">
        <v>34</v>
      </c>
      <c r="S6" s="13" t="s">
        <v>27</v>
      </c>
      <c r="T6" s="13" t="s">
        <v>34</v>
      </c>
      <c r="U6" s="13" t="s">
        <v>30</v>
      </c>
      <c r="V6" s="13" t="s">
        <v>30</v>
      </c>
      <c r="W6" s="13" t="s">
        <v>27</v>
      </c>
      <c r="X6" s="13" t="s">
        <v>31</v>
      </c>
      <c r="Y6" s="12">
        <f>2100000-17931</f>
        <v>2082069</v>
      </c>
      <c r="Z6" s="16">
        <v>44120</v>
      </c>
      <c r="AA6" s="13"/>
      <c r="AB6" s="13" t="s">
        <v>40</v>
      </c>
      <c r="AC6" s="13" t="s">
        <v>41</v>
      </c>
    </row>
    <row r="7" spans="1:29" ht="120" x14ac:dyDescent="0.25">
      <c r="A7" s="13">
        <v>5</v>
      </c>
      <c r="B7" s="13"/>
      <c r="C7" s="13">
        <v>867</v>
      </c>
      <c r="D7" s="9">
        <v>52355894</v>
      </c>
      <c r="E7" s="18" t="s">
        <v>37</v>
      </c>
      <c r="F7" s="12">
        <v>128333333</v>
      </c>
      <c r="G7" s="17">
        <f t="shared" si="0"/>
        <v>37745.097941176471</v>
      </c>
      <c r="H7" s="12">
        <v>2333333</v>
      </c>
      <c r="I7" s="12">
        <f t="shared" si="1"/>
        <v>686.27441176470586</v>
      </c>
      <c r="J7" s="13">
        <v>3400</v>
      </c>
      <c r="K7" s="13" t="s">
        <v>42</v>
      </c>
      <c r="L7" s="12"/>
      <c r="M7" s="13">
        <v>420</v>
      </c>
      <c r="N7" s="13" t="s">
        <v>27</v>
      </c>
      <c r="O7" s="13" t="s">
        <v>27</v>
      </c>
      <c r="P7" s="13" t="s">
        <v>27</v>
      </c>
      <c r="Q7" s="13" t="s">
        <v>27</v>
      </c>
      <c r="R7" s="13" t="s">
        <v>27</v>
      </c>
      <c r="S7" s="13" t="s">
        <v>27</v>
      </c>
      <c r="T7" s="13" t="s">
        <v>27</v>
      </c>
      <c r="U7" s="13" t="s">
        <v>30</v>
      </c>
      <c r="V7" s="13" t="s">
        <v>30</v>
      </c>
      <c r="W7" s="13"/>
      <c r="X7" s="13"/>
      <c r="Y7" s="12"/>
      <c r="Z7" s="13"/>
      <c r="AA7" s="13"/>
      <c r="AB7" s="13" t="s">
        <v>51</v>
      </c>
      <c r="AC7" s="13" t="s">
        <v>43</v>
      </c>
    </row>
    <row r="8" spans="1:29" ht="120" x14ac:dyDescent="0.25">
      <c r="A8" s="13">
        <v>6</v>
      </c>
      <c r="B8" s="13"/>
      <c r="C8" s="13">
        <v>867</v>
      </c>
      <c r="D8" s="9">
        <v>52355894</v>
      </c>
      <c r="E8" s="18" t="s">
        <v>37</v>
      </c>
      <c r="F8" s="12">
        <v>128333333</v>
      </c>
      <c r="G8" s="17">
        <f t="shared" ref="G8:G11" si="2">+F8/3400</f>
        <v>37745.097941176471</v>
      </c>
      <c r="H8" s="12">
        <v>14000000</v>
      </c>
      <c r="I8" s="12">
        <f t="shared" ref="I8:I11" si="3">+H8/3400</f>
        <v>4117.6470588235297</v>
      </c>
      <c r="J8" s="13">
        <v>3400</v>
      </c>
      <c r="K8" s="13" t="s">
        <v>44</v>
      </c>
      <c r="L8" s="12"/>
      <c r="M8" s="13">
        <v>420</v>
      </c>
      <c r="N8" s="13" t="s">
        <v>27</v>
      </c>
      <c r="O8" s="13" t="s">
        <v>27</v>
      </c>
      <c r="P8" s="13" t="s">
        <v>27</v>
      </c>
      <c r="Q8" s="13" t="s">
        <v>27</v>
      </c>
      <c r="R8" s="13" t="s">
        <v>27</v>
      </c>
      <c r="S8" s="13" t="s">
        <v>27</v>
      </c>
      <c r="T8" s="13" t="s">
        <v>27</v>
      </c>
      <c r="U8" s="13" t="s">
        <v>30</v>
      </c>
      <c r="V8" s="13" t="s">
        <v>30</v>
      </c>
      <c r="W8" s="13"/>
      <c r="X8" s="13"/>
      <c r="Y8" s="12"/>
      <c r="Z8" s="13"/>
      <c r="AA8" s="13"/>
      <c r="AB8" s="13" t="s">
        <v>51</v>
      </c>
      <c r="AC8" s="13" t="s">
        <v>43</v>
      </c>
    </row>
    <row r="9" spans="1:29" ht="120" x14ac:dyDescent="0.25">
      <c r="A9" s="13">
        <v>7</v>
      </c>
      <c r="B9" s="13"/>
      <c r="C9" s="13">
        <v>867</v>
      </c>
      <c r="D9" s="9">
        <v>52355894</v>
      </c>
      <c r="E9" s="18" t="s">
        <v>37</v>
      </c>
      <c r="F9" s="12">
        <v>128333333</v>
      </c>
      <c r="G9" s="17">
        <f t="shared" si="2"/>
        <v>37745.097941176471</v>
      </c>
      <c r="H9" s="12">
        <v>14000000</v>
      </c>
      <c r="I9" s="12">
        <f t="shared" si="3"/>
        <v>4117.6470588235297</v>
      </c>
      <c r="J9" s="13">
        <v>3400</v>
      </c>
      <c r="K9" s="13" t="s">
        <v>45</v>
      </c>
      <c r="L9" s="12"/>
      <c r="M9" s="13">
        <v>420</v>
      </c>
      <c r="N9" s="13" t="s">
        <v>27</v>
      </c>
      <c r="O9" s="13" t="s">
        <v>27</v>
      </c>
      <c r="P9" s="13" t="s">
        <v>27</v>
      </c>
      <c r="Q9" s="13" t="s">
        <v>27</v>
      </c>
      <c r="R9" s="13" t="s">
        <v>27</v>
      </c>
      <c r="S9" s="13" t="s">
        <v>27</v>
      </c>
      <c r="T9" s="13" t="s">
        <v>27</v>
      </c>
      <c r="U9" s="13" t="s">
        <v>30</v>
      </c>
      <c r="V9" s="13" t="s">
        <v>30</v>
      </c>
      <c r="W9" s="13"/>
      <c r="X9" s="13"/>
      <c r="Y9" s="12"/>
      <c r="Z9" s="13"/>
      <c r="AA9" s="13"/>
      <c r="AB9" s="13" t="s">
        <v>51</v>
      </c>
      <c r="AC9" s="13" t="s">
        <v>43</v>
      </c>
    </row>
    <row r="10" spans="1:29" ht="120" x14ac:dyDescent="0.25">
      <c r="A10" s="13">
        <v>8</v>
      </c>
      <c r="B10" s="13"/>
      <c r="C10" s="13">
        <v>867</v>
      </c>
      <c r="D10" s="9">
        <v>52355894</v>
      </c>
      <c r="E10" s="18" t="s">
        <v>37</v>
      </c>
      <c r="F10" s="12">
        <v>128333333</v>
      </c>
      <c r="G10" s="17">
        <f t="shared" si="2"/>
        <v>37745.097941176471</v>
      </c>
      <c r="H10" s="12">
        <v>14000000</v>
      </c>
      <c r="I10" s="12">
        <f t="shared" si="3"/>
        <v>4117.6470588235297</v>
      </c>
      <c r="J10" s="13">
        <v>3400</v>
      </c>
      <c r="K10" s="13" t="s">
        <v>46</v>
      </c>
      <c r="L10" s="19"/>
      <c r="M10" s="13">
        <v>420</v>
      </c>
      <c r="N10" s="13" t="s">
        <v>27</v>
      </c>
      <c r="O10" s="13" t="s">
        <v>27</v>
      </c>
      <c r="P10" s="13" t="s">
        <v>27</v>
      </c>
      <c r="Q10" s="13" t="s">
        <v>27</v>
      </c>
      <c r="R10" s="13" t="s">
        <v>27</v>
      </c>
      <c r="S10" s="13" t="s">
        <v>27</v>
      </c>
      <c r="T10" s="13" t="s">
        <v>27</v>
      </c>
      <c r="U10" s="13" t="s">
        <v>30</v>
      </c>
      <c r="V10" s="13" t="s">
        <v>30</v>
      </c>
      <c r="W10" s="13"/>
      <c r="X10" s="13"/>
      <c r="Y10" s="12"/>
      <c r="Z10" s="13"/>
      <c r="AA10" s="13"/>
      <c r="AB10" s="13" t="s">
        <v>51</v>
      </c>
      <c r="AC10" s="13" t="s">
        <v>43</v>
      </c>
    </row>
    <row r="11" spans="1:29" ht="120" x14ac:dyDescent="0.25">
      <c r="A11" s="13">
        <v>9</v>
      </c>
      <c r="B11" s="13"/>
      <c r="C11" s="13">
        <v>867</v>
      </c>
      <c r="D11" s="9">
        <v>52355894</v>
      </c>
      <c r="E11" s="18" t="s">
        <v>37</v>
      </c>
      <c r="F11" s="12">
        <v>128333333</v>
      </c>
      <c r="G11" s="17">
        <f t="shared" si="2"/>
        <v>37745.097941176471</v>
      </c>
      <c r="H11" s="12">
        <v>14000000</v>
      </c>
      <c r="I11" s="12">
        <f t="shared" si="3"/>
        <v>4117.6470588235297</v>
      </c>
      <c r="J11" s="13">
        <v>3400</v>
      </c>
      <c r="K11" s="13" t="s">
        <v>47</v>
      </c>
      <c r="L11" s="19"/>
      <c r="M11" s="13">
        <v>420</v>
      </c>
      <c r="N11" s="13" t="s">
        <v>27</v>
      </c>
      <c r="O11" s="13" t="s">
        <v>27</v>
      </c>
      <c r="P11" s="13" t="s">
        <v>27</v>
      </c>
      <c r="Q11" s="13" t="s">
        <v>27</v>
      </c>
      <c r="R11" s="13" t="s">
        <v>27</v>
      </c>
      <c r="S11" s="13" t="s">
        <v>27</v>
      </c>
      <c r="T11" s="13" t="s">
        <v>27</v>
      </c>
      <c r="U11" s="13" t="s">
        <v>30</v>
      </c>
      <c r="V11" s="13" t="s">
        <v>30</v>
      </c>
      <c r="W11" s="13"/>
      <c r="X11" s="13"/>
      <c r="Y11" s="12"/>
      <c r="Z11" s="13"/>
      <c r="AA11" s="13"/>
      <c r="AB11" s="13" t="s">
        <v>51</v>
      </c>
      <c r="AC11" s="13" t="s">
        <v>43</v>
      </c>
    </row>
    <row r="12" spans="1:29" ht="120" x14ac:dyDescent="0.25">
      <c r="A12" s="13">
        <v>10</v>
      </c>
      <c r="B12" s="13"/>
      <c r="C12" s="13">
        <v>867</v>
      </c>
      <c r="D12" s="9">
        <v>52355894</v>
      </c>
      <c r="E12" s="18" t="s">
        <v>37</v>
      </c>
      <c r="F12" s="12">
        <v>128333333</v>
      </c>
      <c r="G12" s="17">
        <f t="shared" ref="G12:G20" si="4">+F12/3400</f>
        <v>37745.097941176471</v>
      </c>
      <c r="H12" s="12">
        <v>14000000</v>
      </c>
      <c r="I12" s="12">
        <f t="shared" ref="I12:I20" si="5">+H12/3400</f>
        <v>4117.6470588235297</v>
      </c>
      <c r="J12" s="13">
        <v>3400</v>
      </c>
      <c r="K12" s="13" t="s">
        <v>48</v>
      </c>
      <c r="L12" s="19"/>
      <c r="M12" s="13">
        <v>420</v>
      </c>
      <c r="N12" s="13" t="s">
        <v>27</v>
      </c>
      <c r="O12" s="13" t="s">
        <v>27</v>
      </c>
      <c r="P12" s="13" t="s">
        <v>27</v>
      </c>
      <c r="Q12" s="13" t="s">
        <v>27</v>
      </c>
      <c r="R12" s="13" t="s">
        <v>27</v>
      </c>
      <c r="S12" s="13" t="s">
        <v>27</v>
      </c>
      <c r="T12" s="13" t="s">
        <v>27</v>
      </c>
      <c r="U12" s="13" t="s">
        <v>30</v>
      </c>
      <c r="V12" s="13" t="s">
        <v>30</v>
      </c>
      <c r="W12" s="13"/>
      <c r="X12" s="13"/>
      <c r="Y12" s="12"/>
      <c r="Z12" s="13"/>
      <c r="AA12" s="13"/>
      <c r="AB12" s="13" t="s">
        <v>51</v>
      </c>
      <c r="AC12" s="13" t="s">
        <v>43</v>
      </c>
    </row>
    <row r="13" spans="1:29" ht="120" x14ac:dyDescent="0.25">
      <c r="A13" s="13">
        <v>11</v>
      </c>
      <c r="B13" s="13"/>
      <c r="C13" s="13">
        <v>867</v>
      </c>
      <c r="D13" s="9">
        <v>52355894</v>
      </c>
      <c r="E13" s="18" t="s">
        <v>37</v>
      </c>
      <c r="F13" s="12">
        <v>128333333</v>
      </c>
      <c r="G13" s="17">
        <f t="shared" si="4"/>
        <v>37745.097941176471</v>
      </c>
      <c r="H13" s="12">
        <v>14000000</v>
      </c>
      <c r="I13" s="12">
        <f t="shared" si="5"/>
        <v>4117.6470588235297</v>
      </c>
      <c r="J13" s="13">
        <v>3400</v>
      </c>
      <c r="K13" s="13" t="s">
        <v>49</v>
      </c>
      <c r="L13" s="19"/>
      <c r="M13" s="13">
        <v>420</v>
      </c>
      <c r="N13" s="13" t="s">
        <v>27</v>
      </c>
      <c r="O13" s="13" t="s">
        <v>27</v>
      </c>
      <c r="P13" s="13" t="s">
        <v>27</v>
      </c>
      <c r="Q13" s="13" t="s">
        <v>27</v>
      </c>
      <c r="R13" s="13" t="s">
        <v>27</v>
      </c>
      <c r="S13" s="13" t="s">
        <v>27</v>
      </c>
      <c r="T13" s="13" t="s">
        <v>27</v>
      </c>
      <c r="U13" s="13" t="s">
        <v>30</v>
      </c>
      <c r="V13" s="13" t="s">
        <v>30</v>
      </c>
      <c r="W13" s="13"/>
      <c r="X13" s="13"/>
      <c r="Y13" s="12"/>
      <c r="Z13" s="13"/>
      <c r="AA13" s="13"/>
      <c r="AB13" s="13" t="s">
        <v>51</v>
      </c>
      <c r="AC13" s="13" t="s">
        <v>43</v>
      </c>
    </row>
    <row r="14" spans="1:29" ht="120" x14ac:dyDescent="0.25">
      <c r="A14" s="13">
        <v>12</v>
      </c>
      <c r="B14" s="13"/>
      <c r="C14" s="13">
        <v>867</v>
      </c>
      <c r="D14" s="9">
        <v>52355894</v>
      </c>
      <c r="E14" s="18" t="s">
        <v>37</v>
      </c>
      <c r="F14" s="12">
        <v>128333333</v>
      </c>
      <c r="G14" s="17">
        <f t="shared" si="4"/>
        <v>37745.097941176471</v>
      </c>
      <c r="H14" s="12">
        <v>14000000</v>
      </c>
      <c r="I14" s="12">
        <f t="shared" si="5"/>
        <v>4117.6470588235297</v>
      </c>
      <c r="J14" s="13">
        <v>3400</v>
      </c>
      <c r="K14" s="13" t="s">
        <v>50</v>
      </c>
      <c r="L14" s="19"/>
      <c r="M14" s="13">
        <v>420</v>
      </c>
      <c r="N14" s="13" t="s">
        <v>27</v>
      </c>
      <c r="O14" s="13" t="s">
        <v>27</v>
      </c>
      <c r="P14" s="13" t="s">
        <v>27</v>
      </c>
      <c r="Q14" s="13" t="s">
        <v>27</v>
      </c>
      <c r="R14" s="13" t="s">
        <v>27</v>
      </c>
      <c r="S14" s="13" t="s">
        <v>27</v>
      </c>
      <c r="T14" s="13" t="s">
        <v>27</v>
      </c>
      <c r="U14" s="13" t="s">
        <v>30</v>
      </c>
      <c r="V14" s="13" t="s">
        <v>30</v>
      </c>
      <c r="W14" s="13"/>
      <c r="X14" s="13"/>
      <c r="Y14" s="12"/>
      <c r="Z14" s="13"/>
      <c r="AA14" s="13"/>
      <c r="AB14" s="13" t="s">
        <v>51</v>
      </c>
      <c r="AC14" s="13" t="s">
        <v>43</v>
      </c>
    </row>
    <row r="15" spans="1:29" ht="120" x14ac:dyDescent="0.25">
      <c r="A15" s="13">
        <v>13</v>
      </c>
      <c r="B15" s="13"/>
      <c r="C15" s="10">
        <v>1073</v>
      </c>
      <c r="D15" s="6">
        <v>1102812533</v>
      </c>
      <c r="E15" s="18" t="s">
        <v>52</v>
      </c>
      <c r="F15" s="7">
        <v>33833333</v>
      </c>
      <c r="G15" s="17">
        <f t="shared" si="4"/>
        <v>9950.9802941176476</v>
      </c>
      <c r="H15" s="12">
        <v>1633333</v>
      </c>
      <c r="I15" s="12">
        <f t="shared" si="5"/>
        <v>480.3920588235294</v>
      </c>
      <c r="J15" s="13">
        <v>3400</v>
      </c>
      <c r="K15" s="13" t="s">
        <v>53</v>
      </c>
      <c r="L15" s="19"/>
      <c r="M15" s="8">
        <v>1420</v>
      </c>
      <c r="N15" s="13" t="s">
        <v>27</v>
      </c>
      <c r="O15" s="13" t="s">
        <v>27</v>
      </c>
      <c r="P15" s="13" t="s">
        <v>27</v>
      </c>
      <c r="Q15" s="13" t="s">
        <v>27</v>
      </c>
      <c r="R15" s="13" t="s">
        <v>27</v>
      </c>
      <c r="S15" s="13" t="s">
        <v>27</v>
      </c>
      <c r="T15" s="13" t="s">
        <v>27</v>
      </c>
      <c r="U15" s="13" t="s">
        <v>30</v>
      </c>
      <c r="V15" s="13" t="s">
        <v>30</v>
      </c>
      <c r="W15" s="13"/>
      <c r="X15" s="13"/>
      <c r="Y15" s="12"/>
      <c r="Z15" s="13"/>
      <c r="AA15" s="13"/>
      <c r="AB15" s="13" t="s">
        <v>51</v>
      </c>
      <c r="AC15" s="13" t="s">
        <v>43</v>
      </c>
    </row>
    <row r="16" spans="1:29" ht="120" x14ac:dyDescent="0.25">
      <c r="A16" s="13">
        <v>14</v>
      </c>
      <c r="B16" s="13"/>
      <c r="C16" s="10">
        <v>1073</v>
      </c>
      <c r="D16" s="6">
        <v>1102812533</v>
      </c>
      <c r="E16" s="18" t="s">
        <v>52</v>
      </c>
      <c r="F16" s="7">
        <v>33833333</v>
      </c>
      <c r="G16" s="17">
        <f t="shared" si="4"/>
        <v>9950.9802941176476</v>
      </c>
      <c r="H16" s="12">
        <v>7000000</v>
      </c>
      <c r="I16" s="12">
        <f t="shared" si="5"/>
        <v>2058.8235294117649</v>
      </c>
      <c r="J16" s="13">
        <v>3400</v>
      </c>
      <c r="K16" s="13" t="s">
        <v>56</v>
      </c>
      <c r="L16" s="19"/>
      <c r="M16" s="8">
        <v>1420</v>
      </c>
      <c r="N16" s="13" t="s">
        <v>27</v>
      </c>
      <c r="O16" s="13" t="s">
        <v>27</v>
      </c>
      <c r="P16" s="13" t="s">
        <v>34</v>
      </c>
      <c r="Q16" s="13" t="s">
        <v>27</v>
      </c>
      <c r="R16" s="13" t="s">
        <v>27</v>
      </c>
      <c r="S16" s="13" t="s">
        <v>27</v>
      </c>
      <c r="T16" s="13" t="s">
        <v>34</v>
      </c>
      <c r="U16" s="13" t="s">
        <v>30</v>
      </c>
      <c r="V16" s="13" t="s">
        <v>30</v>
      </c>
      <c r="W16" s="13"/>
      <c r="X16" s="13"/>
      <c r="Y16" s="12"/>
      <c r="Z16" s="13"/>
      <c r="AA16" s="13"/>
      <c r="AB16" s="13" t="s">
        <v>51</v>
      </c>
      <c r="AC16" s="13" t="s">
        <v>43</v>
      </c>
    </row>
    <row r="17" spans="1:29" ht="120" x14ac:dyDescent="0.25">
      <c r="A17" s="13">
        <v>15</v>
      </c>
      <c r="B17" s="13"/>
      <c r="C17" s="10">
        <v>1073</v>
      </c>
      <c r="D17" s="6">
        <v>1102812533</v>
      </c>
      <c r="E17" s="18" t="s">
        <v>52</v>
      </c>
      <c r="F17" s="7">
        <v>33833333</v>
      </c>
      <c r="G17" s="17">
        <f t="shared" si="4"/>
        <v>9950.9802941176476</v>
      </c>
      <c r="H17" s="12">
        <v>7000000</v>
      </c>
      <c r="I17" s="12">
        <f t="shared" si="5"/>
        <v>2058.8235294117649</v>
      </c>
      <c r="J17" s="13">
        <v>3400</v>
      </c>
      <c r="K17" s="13" t="s">
        <v>57</v>
      </c>
      <c r="L17" s="19"/>
      <c r="M17" s="8">
        <v>1420</v>
      </c>
      <c r="N17" s="13" t="s">
        <v>27</v>
      </c>
      <c r="O17" s="13" t="s">
        <v>27</v>
      </c>
      <c r="P17" s="13" t="s">
        <v>34</v>
      </c>
      <c r="Q17" s="13" t="s">
        <v>27</v>
      </c>
      <c r="R17" s="13" t="s">
        <v>27</v>
      </c>
      <c r="S17" s="13" t="s">
        <v>27</v>
      </c>
      <c r="T17" s="13" t="s">
        <v>34</v>
      </c>
      <c r="U17" s="13" t="s">
        <v>30</v>
      </c>
      <c r="V17" s="13" t="s">
        <v>30</v>
      </c>
      <c r="W17" s="13"/>
      <c r="X17" s="13"/>
      <c r="Y17" s="12"/>
      <c r="Z17" s="13"/>
      <c r="AA17" s="13"/>
      <c r="AB17" s="13" t="s">
        <v>51</v>
      </c>
      <c r="AC17" s="13" t="s">
        <v>43</v>
      </c>
    </row>
    <row r="18" spans="1:29" ht="120" x14ac:dyDescent="0.25">
      <c r="A18" s="13">
        <v>16</v>
      </c>
      <c r="B18" s="13"/>
      <c r="C18" s="10">
        <v>1073</v>
      </c>
      <c r="D18" s="6">
        <v>1102812533</v>
      </c>
      <c r="E18" s="18" t="s">
        <v>52</v>
      </c>
      <c r="F18" s="7">
        <v>33833333</v>
      </c>
      <c r="G18" s="17">
        <f t="shared" si="4"/>
        <v>9950.9802941176476</v>
      </c>
      <c r="H18" s="12">
        <v>7000000</v>
      </c>
      <c r="I18" s="12">
        <f t="shared" si="5"/>
        <v>2058.8235294117649</v>
      </c>
      <c r="J18" s="13">
        <v>3400</v>
      </c>
      <c r="K18" s="13" t="s">
        <v>58</v>
      </c>
      <c r="L18" s="19"/>
      <c r="M18" s="8">
        <v>1420</v>
      </c>
      <c r="N18" s="13" t="s">
        <v>27</v>
      </c>
      <c r="O18" s="13" t="s">
        <v>27</v>
      </c>
      <c r="P18" s="13" t="s">
        <v>34</v>
      </c>
      <c r="Q18" s="13" t="s">
        <v>27</v>
      </c>
      <c r="R18" s="13" t="s">
        <v>27</v>
      </c>
      <c r="S18" s="13" t="s">
        <v>27</v>
      </c>
      <c r="T18" s="13" t="s">
        <v>34</v>
      </c>
      <c r="U18" s="13" t="s">
        <v>30</v>
      </c>
      <c r="V18" s="13" t="s">
        <v>30</v>
      </c>
      <c r="W18" s="13"/>
      <c r="X18" s="13"/>
      <c r="Y18" s="12"/>
      <c r="Z18" s="13"/>
      <c r="AA18" s="13"/>
      <c r="AB18" s="13" t="s">
        <v>60</v>
      </c>
      <c r="AC18" s="13" t="s">
        <v>43</v>
      </c>
    </row>
    <row r="19" spans="1:29" ht="180" x14ac:dyDescent="0.25">
      <c r="A19" s="13">
        <v>17</v>
      </c>
      <c r="B19" s="13"/>
      <c r="C19" s="10">
        <v>1074</v>
      </c>
      <c r="D19" s="6">
        <v>80853777</v>
      </c>
      <c r="E19" s="13" t="s">
        <v>59</v>
      </c>
      <c r="F19" s="7">
        <v>35500833</v>
      </c>
      <c r="G19" s="17">
        <f t="shared" si="4"/>
        <v>10441.421470588235</v>
      </c>
      <c r="H19" s="12">
        <v>1713833</v>
      </c>
      <c r="I19" s="12">
        <f t="shared" si="5"/>
        <v>504.0685294117647</v>
      </c>
      <c r="J19" s="13">
        <v>3400</v>
      </c>
      <c r="K19" s="13" t="s">
        <v>53</v>
      </c>
      <c r="L19" s="19"/>
      <c r="M19" s="8">
        <v>1520</v>
      </c>
      <c r="N19" s="13" t="s">
        <v>27</v>
      </c>
      <c r="O19" s="13" t="s">
        <v>55</v>
      </c>
      <c r="P19" s="13" t="s">
        <v>27</v>
      </c>
      <c r="Q19" s="13" t="s">
        <v>27</v>
      </c>
      <c r="R19" s="13" t="s">
        <v>27</v>
      </c>
      <c r="S19" s="13" t="s">
        <v>27</v>
      </c>
      <c r="T19" s="13" t="s">
        <v>27</v>
      </c>
      <c r="U19" s="13" t="s">
        <v>30</v>
      </c>
      <c r="V19" s="13" t="s">
        <v>30</v>
      </c>
      <c r="W19" s="13"/>
      <c r="X19" s="13"/>
      <c r="Y19" s="12"/>
      <c r="Z19" s="13"/>
      <c r="AA19" s="13"/>
      <c r="AB19" s="13" t="s">
        <v>61</v>
      </c>
      <c r="AC19" s="13" t="s">
        <v>62</v>
      </c>
    </row>
    <row r="20" spans="1:29" ht="45" x14ac:dyDescent="0.25">
      <c r="A20" s="13">
        <v>18</v>
      </c>
      <c r="B20" s="13"/>
      <c r="C20" s="10">
        <v>1074</v>
      </c>
      <c r="D20" s="6">
        <v>80853777</v>
      </c>
      <c r="E20" s="13" t="s">
        <v>59</v>
      </c>
      <c r="F20" s="7">
        <v>35500833</v>
      </c>
      <c r="G20" s="17">
        <f t="shared" si="4"/>
        <v>10441.421470588235</v>
      </c>
      <c r="H20" s="12">
        <v>7345000</v>
      </c>
      <c r="I20" s="12">
        <f t="shared" si="5"/>
        <v>2160.294117647059</v>
      </c>
      <c r="J20" s="13">
        <v>3400</v>
      </c>
      <c r="K20" s="13" t="s">
        <v>56</v>
      </c>
      <c r="L20" s="19"/>
      <c r="M20" s="13"/>
      <c r="N20" s="13"/>
      <c r="O20" s="13"/>
      <c r="P20" s="13"/>
      <c r="Q20" s="13"/>
      <c r="R20" s="13"/>
      <c r="S20" s="13"/>
      <c r="T20" s="13"/>
      <c r="U20" s="13"/>
      <c r="V20" s="13"/>
      <c r="W20" s="13"/>
      <c r="X20" s="13"/>
      <c r="Y20" s="12"/>
      <c r="Z20" s="13"/>
      <c r="AA20" s="13"/>
      <c r="AB20" s="13" t="s">
        <v>63</v>
      </c>
      <c r="AC20" s="13"/>
    </row>
    <row r="21" spans="1:29" ht="45" x14ac:dyDescent="0.25">
      <c r="A21" s="13">
        <v>19</v>
      </c>
      <c r="B21" s="13"/>
      <c r="C21" s="10">
        <v>1074</v>
      </c>
      <c r="D21" s="6">
        <v>80853777</v>
      </c>
      <c r="E21" s="13" t="s">
        <v>59</v>
      </c>
      <c r="F21" s="7">
        <v>35500833</v>
      </c>
      <c r="G21" s="17">
        <f t="shared" ref="G21:G26" si="6">+F21/3400</f>
        <v>10441.421470588235</v>
      </c>
      <c r="H21" s="12">
        <v>7345000</v>
      </c>
      <c r="I21" s="12">
        <f t="shared" ref="I21:I26" si="7">+H21/3400</f>
        <v>2160.294117647059</v>
      </c>
      <c r="J21" s="13">
        <v>3400</v>
      </c>
      <c r="K21" s="13" t="s">
        <v>57</v>
      </c>
      <c r="L21" s="19"/>
      <c r="M21" s="13"/>
      <c r="N21" s="13"/>
      <c r="O21" s="13"/>
      <c r="P21" s="13"/>
      <c r="Q21" s="13"/>
      <c r="R21" s="13"/>
      <c r="S21" s="13"/>
      <c r="T21" s="13"/>
      <c r="U21" s="13"/>
      <c r="V21" s="13"/>
      <c r="W21" s="13"/>
      <c r="X21" s="13"/>
      <c r="Y21" s="12"/>
      <c r="Z21" s="13"/>
      <c r="AA21" s="13"/>
      <c r="AB21" s="13" t="s">
        <v>64</v>
      </c>
      <c r="AC21" s="13"/>
    </row>
    <row r="22" spans="1:29" ht="45" x14ac:dyDescent="0.25">
      <c r="A22" s="13">
        <v>20</v>
      </c>
      <c r="B22" s="13"/>
      <c r="C22" s="10">
        <v>1074</v>
      </c>
      <c r="D22" s="6">
        <v>80853777</v>
      </c>
      <c r="E22" s="13" t="s">
        <v>59</v>
      </c>
      <c r="F22" s="7">
        <v>35500833</v>
      </c>
      <c r="G22" s="17">
        <f t="shared" si="6"/>
        <v>10441.421470588235</v>
      </c>
      <c r="H22" s="12">
        <v>7345000</v>
      </c>
      <c r="I22" s="12">
        <f t="shared" si="7"/>
        <v>2160.294117647059</v>
      </c>
      <c r="J22" s="13">
        <v>3400</v>
      </c>
      <c r="K22" s="13" t="s">
        <v>58</v>
      </c>
      <c r="L22" s="19"/>
      <c r="M22" s="13"/>
      <c r="N22" s="13"/>
      <c r="O22" s="13"/>
      <c r="P22" s="13"/>
      <c r="Q22" s="13"/>
      <c r="R22" s="13"/>
      <c r="S22" s="13"/>
      <c r="T22" s="13"/>
      <c r="U22" s="13"/>
      <c r="V22" s="13"/>
      <c r="W22" s="13"/>
      <c r="X22" s="13"/>
      <c r="Y22" s="12"/>
      <c r="Z22" s="13"/>
      <c r="AA22" s="13"/>
      <c r="AB22" s="13" t="s">
        <v>65</v>
      </c>
      <c r="AC22" s="13"/>
    </row>
    <row r="23" spans="1:29" ht="120" x14ac:dyDescent="0.25">
      <c r="A23" s="13">
        <v>21</v>
      </c>
      <c r="B23" s="13"/>
      <c r="C23" s="10">
        <v>1004</v>
      </c>
      <c r="D23" s="6">
        <v>34324690</v>
      </c>
      <c r="E23" s="11" t="s">
        <v>66</v>
      </c>
      <c r="F23" s="7">
        <v>30160000</v>
      </c>
      <c r="G23" s="17">
        <f t="shared" si="6"/>
        <v>8870.5882352941171</v>
      </c>
      <c r="H23" s="12">
        <v>3480000</v>
      </c>
      <c r="I23" s="12">
        <f t="shared" si="7"/>
        <v>1023.5294117647059</v>
      </c>
      <c r="J23" s="13">
        <v>3400</v>
      </c>
      <c r="K23" s="13" t="s">
        <v>53</v>
      </c>
      <c r="L23" s="19"/>
      <c r="M23" s="8">
        <v>920</v>
      </c>
      <c r="N23" s="13" t="s">
        <v>27</v>
      </c>
      <c r="O23" s="13" t="s">
        <v>27</v>
      </c>
      <c r="P23" s="13" t="s">
        <v>27</v>
      </c>
      <c r="Q23" s="13" t="s">
        <v>27</v>
      </c>
      <c r="R23" s="13" t="s">
        <v>27</v>
      </c>
      <c r="S23" s="13" t="s">
        <v>27</v>
      </c>
      <c r="T23" s="13" t="s">
        <v>27</v>
      </c>
      <c r="U23" s="13" t="s">
        <v>30</v>
      </c>
      <c r="V23" s="13" t="s">
        <v>30</v>
      </c>
      <c r="W23" s="13"/>
      <c r="X23" s="13"/>
      <c r="Y23" s="12"/>
      <c r="Z23" s="13"/>
      <c r="AA23" s="13"/>
      <c r="AB23" s="13" t="s">
        <v>51</v>
      </c>
      <c r="AC23" s="13" t="s">
        <v>43</v>
      </c>
    </row>
    <row r="24" spans="1:29" ht="120" x14ac:dyDescent="0.25">
      <c r="A24" s="13">
        <v>22</v>
      </c>
      <c r="B24" s="13"/>
      <c r="C24" s="10">
        <v>1004</v>
      </c>
      <c r="D24" s="6">
        <v>34324690</v>
      </c>
      <c r="E24" s="11" t="s">
        <v>66</v>
      </c>
      <c r="F24" s="7">
        <v>30160000</v>
      </c>
      <c r="G24" s="17">
        <f t="shared" si="6"/>
        <v>8870.5882352941171</v>
      </c>
      <c r="H24" s="12">
        <v>5800000</v>
      </c>
      <c r="I24" s="12">
        <f t="shared" si="7"/>
        <v>1705.8823529411766</v>
      </c>
      <c r="J24" s="13">
        <v>3400</v>
      </c>
      <c r="K24" s="13" t="s">
        <v>56</v>
      </c>
      <c r="L24" s="19"/>
      <c r="M24" s="8">
        <v>920</v>
      </c>
      <c r="N24" s="13" t="s">
        <v>27</v>
      </c>
      <c r="O24" s="13" t="s">
        <v>27</v>
      </c>
      <c r="P24" s="13" t="s">
        <v>34</v>
      </c>
      <c r="Q24" s="13" t="s">
        <v>27</v>
      </c>
      <c r="R24" s="13" t="s">
        <v>34</v>
      </c>
      <c r="S24" s="13" t="s">
        <v>27</v>
      </c>
      <c r="T24" s="13" t="s">
        <v>34</v>
      </c>
      <c r="U24" s="13" t="s">
        <v>30</v>
      </c>
      <c r="V24" s="13" t="s">
        <v>30</v>
      </c>
      <c r="W24" s="13"/>
      <c r="X24" s="13"/>
      <c r="Y24" s="12"/>
      <c r="Z24" s="13"/>
      <c r="AA24" s="13"/>
      <c r="AB24" s="13" t="s">
        <v>51</v>
      </c>
      <c r="AC24" s="13" t="s">
        <v>43</v>
      </c>
    </row>
    <row r="25" spans="1:29" s="29" customFormat="1" ht="120" x14ac:dyDescent="0.25">
      <c r="A25" s="20">
        <v>23</v>
      </c>
      <c r="B25" s="20"/>
      <c r="C25" s="21">
        <v>1004</v>
      </c>
      <c r="D25" s="22">
        <v>34324690</v>
      </c>
      <c r="E25" s="23" t="s">
        <v>66</v>
      </c>
      <c r="F25" s="24">
        <v>30160000</v>
      </c>
      <c r="G25" s="25">
        <f t="shared" si="6"/>
        <v>8870.5882352941171</v>
      </c>
      <c r="H25" s="26">
        <v>5800000</v>
      </c>
      <c r="I25" s="26">
        <f t="shared" si="7"/>
        <v>1705.8823529411766</v>
      </c>
      <c r="J25" s="20">
        <v>3400</v>
      </c>
      <c r="K25" s="20" t="s">
        <v>57</v>
      </c>
      <c r="L25" s="27"/>
      <c r="M25" s="28">
        <v>920</v>
      </c>
      <c r="N25" s="20" t="s">
        <v>27</v>
      </c>
      <c r="O25" s="20" t="s">
        <v>27</v>
      </c>
      <c r="P25" s="20" t="s">
        <v>34</v>
      </c>
      <c r="Q25" s="20" t="s">
        <v>27</v>
      </c>
      <c r="R25" s="20" t="s">
        <v>34</v>
      </c>
      <c r="S25" s="20" t="s">
        <v>27</v>
      </c>
      <c r="T25" s="20" t="s">
        <v>34</v>
      </c>
      <c r="U25" s="20" t="s">
        <v>30</v>
      </c>
      <c r="V25" s="20" t="s">
        <v>30</v>
      </c>
      <c r="W25" s="20"/>
      <c r="X25" s="20"/>
      <c r="Y25" s="26"/>
      <c r="Z25" s="20"/>
      <c r="AA25" s="20"/>
      <c r="AB25" s="20" t="s">
        <v>51</v>
      </c>
      <c r="AC25" s="20" t="s">
        <v>43</v>
      </c>
    </row>
    <row r="26" spans="1:29" ht="120" x14ac:dyDescent="0.25">
      <c r="A26" s="13">
        <v>24</v>
      </c>
      <c r="B26" s="13">
        <v>320</v>
      </c>
      <c r="C26" s="10">
        <v>893</v>
      </c>
      <c r="D26" s="6">
        <v>34551646</v>
      </c>
      <c r="E26" s="11" t="s">
        <v>69</v>
      </c>
      <c r="F26" s="7">
        <v>130400000</v>
      </c>
      <c r="G26" s="17">
        <f t="shared" si="6"/>
        <v>38352.941176470587</v>
      </c>
      <c r="H26" s="12">
        <v>16300000</v>
      </c>
      <c r="I26" s="12">
        <f t="shared" si="7"/>
        <v>4794.1176470588234</v>
      </c>
      <c r="J26" s="13">
        <v>3400</v>
      </c>
      <c r="K26" s="13" t="s">
        <v>68</v>
      </c>
      <c r="L26" s="19">
        <v>3763293</v>
      </c>
      <c r="M26" s="8">
        <v>520</v>
      </c>
      <c r="N26" s="13" t="s">
        <v>27</v>
      </c>
      <c r="O26" s="13" t="s">
        <v>27</v>
      </c>
      <c r="P26" s="13" t="s">
        <v>34</v>
      </c>
      <c r="Q26" s="13" t="s">
        <v>27</v>
      </c>
      <c r="R26" s="13"/>
      <c r="S26" s="13"/>
      <c r="T26" s="13" t="s">
        <v>34</v>
      </c>
      <c r="U26" s="13" t="s">
        <v>30</v>
      </c>
      <c r="V26" s="13" t="s">
        <v>27</v>
      </c>
      <c r="W26" s="13" t="s">
        <v>27</v>
      </c>
      <c r="X26" s="13"/>
      <c r="Y26" s="12"/>
      <c r="Z26" s="13"/>
      <c r="AA26" s="13"/>
      <c r="AB26" s="13" t="s">
        <v>70</v>
      </c>
      <c r="AC26" s="13" t="s">
        <v>41</v>
      </c>
    </row>
    <row r="27" spans="1:29" ht="120" x14ac:dyDescent="0.25">
      <c r="A27" s="13">
        <v>25</v>
      </c>
      <c r="B27" s="13">
        <v>720</v>
      </c>
      <c r="C27" s="10">
        <v>893</v>
      </c>
      <c r="D27" s="6">
        <v>34551646</v>
      </c>
      <c r="E27" s="11" t="s">
        <v>69</v>
      </c>
      <c r="F27" s="7">
        <v>130400000</v>
      </c>
      <c r="G27" s="17">
        <f t="shared" ref="G27" si="8">+F27/3400</f>
        <v>38352.941176470587</v>
      </c>
      <c r="H27" s="12">
        <v>16300000</v>
      </c>
      <c r="I27" s="12">
        <f t="shared" ref="I27" si="9">+H27/3400</f>
        <v>4794.1176470588234</v>
      </c>
      <c r="J27" s="13">
        <v>3400</v>
      </c>
      <c r="K27" s="13" t="s">
        <v>71</v>
      </c>
      <c r="L27" s="19">
        <v>3402403</v>
      </c>
      <c r="M27" s="8">
        <v>520</v>
      </c>
      <c r="N27" s="13" t="s">
        <v>27</v>
      </c>
      <c r="O27" s="13" t="s">
        <v>55</v>
      </c>
      <c r="P27" s="13" t="s">
        <v>34</v>
      </c>
      <c r="Q27" s="13" t="s">
        <v>27</v>
      </c>
      <c r="R27" s="13" t="s">
        <v>27</v>
      </c>
      <c r="S27" s="13" t="s">
        <v>27</v>
      </c>
      <c r="T27" s="13" t="s">
        <v>34</v>
      </c>
      <c r="U27" s="13" t="s">
        <v>30</v>
      </c>
      <c r="V27" s="13" t="s">
        <v>27</v>
      </c>
      <c r="W27" s="13" t="s">
        <v>27</v>
      </c>
      <c r="X27" s="13"/>
      <c r="Y27" s="12"/>
      <c r="Z27" s="13"/>
      <c r="AA27" s="13"/>
      <c r="AB27" s="13" t="s">
        <v>70</v>
      </c>
      <c r="AC27" s="13" t="s">
        <v>41</v>
      </c>
    </row>
    <row r="28" spans="1:29" ht="120" x14ac:dyDescent="0.25">
      <c r="A28" s="13">
        <v>26</v>
      </c>
      <c r="B28" s="13">
        <v>1920</v>
      </c>
      <c r="C28" s="10">
        <v>893</v>
      </c>
      <c r="D28" s="6">
        <v>34551646</v>
      </c>
      <c r="E28" s="11" t="s">
        <v>69</v>
      </c>
      <c r="F28" s="7">
        <v>130400000</v>
      </c>
      <c r="G28" s="17">
        <f t="shared" ref="G28" si="10">+F28/3400</f>
        <v>38352.941176470587</v>
      </c>
      <c r="H28" s="12">
        <v>16300000</v>
      </c>
      <c r="I28" s="12">
        <f t="shared" ref="I28" si="11">+H28/3400</f>
        <v>4794.1176470588234</v>
      </c>
      <c r="J28" s="13">
        <v>3400</v>
      </c>
      <c r="K28" s="13" t="s">
        <v>72</v>
      </c>
      <c r="L28" s="19">
        <v>1898806</v>
      </c>
      <c r="M28" s="8">
        <v>520</v>
      </c>
      <c r="N28" s="13" t="s">
        <v>27</v>
      </c>
      <c r="O28" s="13" t="s">
        <v>55</v>
      </c>
      <c r="P28" s="13" t="s">
        <v>34</v>
      </c>
      <c r="Q28" s="13" t="s">
        <v>27</v>
      </c>
      <c r="R28" s="13" t="s">
        <v>27</v>
      </c>
      <c r="S28" s="13" t="s">
        <v>27</v>
      </c>
      <c r="T28" s="13" t="s">
        <v>34</v>
      </c>
      <c r="U28" s="13" t="s">
        <v>30</v>
      </c>
      <c r="V28" s="13" t="s">
        <v>27</v>
      </c>
      <c r="W28" s="13" t="s">
        <v>27</v>
      </c>
      <c r="X28" s="13"/>
      <c r="Y28" s="12"/>
      <c r="Z28" s="13"/>
      <c r="AA28" s="13"/>
      <c r="AB28" s="13" t="s">
        <v>70</v>
      </c>
      <c r="AC28" s="13" t="s">
        <v>41</v>
      </c>
    </row>
    <row r="29" spans="1:29" ht="120" x14ac:dyDescent="0.25">
      <c r="A29" s="13">
        <v>27</v>
      </c>
      <c r="B29" s="13">
        <v>3620</v>
      </c>
      <c r="C29" s="10">
        <v>893</v>
      </c>
      <c r="D29" s="6">
        <v>34551646</v>
      </c>
      <c r="E29" s="11" t="s">
        <v>69</v>
      </c>
      <c r="F29" s="7">
        <v>130400000</v>
      </c>
      <c r="G29" s="17">
        <f t="shared" ref="G29" si="12">+F29/3400</f>
        <v>38352.941176470587</v>
      </c>
      <c r="H29" s="12">
        <v>16300000</v>
      </c>
      <c r="I29" s="12">
        <f t="shared" ref="I29" si="13">+H29/3400</f>
        <v>4794.1176470588234</v>
      </c>
      <c r="J29" s="13">
        <v>3400</v>
      </c>
      <c r="K29" s="13" t="s">
        <v>73</v>
      </c>
      <c r="L29" s="19">
        <v>1898806</v>
      </c>
      <c r="M29" s="8">
        <v>520</v>
      </c>
      <c r="N29" s="13" t="s">
        <v>27</v>
      </c>
      <c r="O29" s="13" t="s">
        <v>55</v>
      </c>
      <c r="P29" s="13" t="s">
        <v>34</v>
      </c>
      <c r="Q29" s="13" t="s">
        <v>27</v>
      </c>
      <c r="R29" s="13" t="s">
        <v>27</v>
      </c>
      <c r="S29" s="13" t="s">
        <v>27</v>
      </c>
      <c r="T29" s="13" t="s">
        <v>34</v>
      </c>
      <c r="U29" s="13" t="s">
        <v>30</v>
      </c>
      <c r="V29" s="13" t="s">
        <v>27</v>
      </c>
      <c r="W29" s="13" t="s">
        <v>27</v>
      </c>
      <c r="X29" s="13"/>
      <c r="Y29" s="12"/>
      <c r="Z29" s="13"/>
      <c r="AA29" s="13"/>
      <c r="AB29" s="13" t="s">
        <v>70</v>
      </c>
      <c r="AC29" s="13" t="s">
        <v>41</v>
      </c>
    </row>
    <row r="30" spans="1:29" ht="120" x14ac:dyDescent="0.25">
      <c r="A30" s="13">
        <v>28</v>
      </c>
      <c r="B30" s="13">
        <v>5820</v>
      </c>
      <c r="C30" s="10">
        <v>893</v>
      </c>
      <c r="D30" s="6">
        <v>34551646</v>
      </c>
      <c r="E30" s="11" t="s">
        <v>69</v>
      </c>
      <c r="F30" s="7">
        <v>130400000</v>
      </c>
      <c r="G30" s="17">
        <f t="shared" ref="G30" si="14">+F30/3400</f>
        <v>38352.941176470587</v>
      </c>
      <c r="H30" s="12">
        <v>16300000</v>
      </c>
      <c r="I30" s="12">
        <f t="shared" ref="I30" si="15">+H30/3400</f>
        <v>4794.1176470588234</v>
      </c>
      <c r="J30" s="13">
        <v>3400</v>
      </c>
      <c r="K30" s="13" t="s">
        <v>74</v>
      </c>
      <c r="L30" s="19">
        <v>1898806</v>
      </c>
      <c r="M30" s="8">
        <v>520</v>
      </c>
      <c r="N30" s="13" t="s">
        <v>27</v>
      </c>
      <c r="O30" s="13" t="s">
        <v>55</v>
      </c>
      <c r="P30" s="13" t="s">
        <v>34</v>
      </c>
      <c r="Q30" s="13" t="s">
        <v>27</v>
      </c>
      <c r="R30" s="13" t="s">
        <v>27</v>
      </c>
      <c r="S30" s="13" t="s">
        <v>27</v>
      </c>
      <c r="T30" s="13" t="s">
        <v>34</v>
      </c>
      <c r="U30" s="13" t="s">
        <v>30</v>
      </c>
      <c r="V30" s="13" t="s">
        <v>27</v>
      </c>
      <c r="W30" s="13" t="s">
        <v>27</v>
      </c>
      <c r="X30" s="13"/>
      <c r="Y30" s="12"/>
      <c r="Z30" s="13"/>
      <c r="AA30" s="13"/>
      <c r="AB30" s="13" t="s">
        <v>70</v>
      </c>
      <c r="AC30" s="13" t="s">
        <v>41</v>
      </c>
    </row>
    <row r="31" spans="1:29" ht="105" x14ac:dyDescent="0.25">
      <c r="A31" s="13">
        <v>29</v>
      </c>
      <c r="B31" s="13">
        <v>6020</v>
      </c>
      <c r="C31" s="10">
        <v>1191</v>
      </c>
      <c r="D31" s="6">
        <v>1018415735</v>
      </c>
      <c r="E31" s="11" t="s">
        <v>75</v>
      </c>
      <c r="F31" s="7">
        <v>23000000</v>
      </c>
      <c r="G31" s="17">
        <f t="shared" ref="G31" si="16">+F31/3400</f>
        <v>6764.7058823529414</v>
      </c>
      <c r="H31" s="12">
        <v>3500000</v>
      </c>
      <c r="I31" s="12">
        <f t="shared" ref="I31" si="17">+H31/3400</f>
        <v>1029.4117647058824</v>
      </c>
      <c r="J31" s="13">
        <v>3400</v>
      </c>
      <c r="K31" s="13" t="s">
        <v>76</v>
      </c>
      <c r="L31" s="19">
        <v>29885</v>
      </c>
      <c r="M31" s="8">
        <v>2120</v>
      </c>
      <c r="N31" s="13" t="s">
        <v>27</v>
      </c>
      <c r="O31" s="13" t="s">
        <v>55</v>
      </c>
      <c r="P31" s="13" t="s">
        <v>27</v>
      </c>
      <c r="Q31" s="13" t="s">
        <v>27</v>
      </c>
      <c r="R31" s="13" t="s">
        <v>27</v>
      </c>
      <c r="S31" s="13" t="s">
        <v>27</v>
      </c>
      <c r="T31" s="13" t="s">
        <v>27</v>
      </c>
      <c r="U31" s="13" t="s">
        <v>30</v>
      </c>
      <c r="V31" s="13" t="s">
        <v>30</v>
      </c>
      <c r="W31" s="13" t="s">
        <v>27</v>
      </c>
      <c r="X31" s="13"/>
      <c r="Y31" s="12"/>
      <c r="Z31" s="13"/>
      <c r="AA31" s="13"/>
      <c r="AB31" s="13" t="s">
        <v>77</v>
      </c>
      <c r="AC31" s="13" t="s">
        <v>41</v>
      </c>
    </row>
    <row r="32" spans="1:29" ht="180" x14ac:dyDescent="0.25">
      <c r="A32" s="13">
        <v>30</v>
      </c>
      <c r="B32" s="13">
        <v>1520</v>
      </c>
      <c r="C32" s="10">
        <v>623</v>
      </c>
      <c r="D32" s="6">
        <v>52831484</v>
      </c>
      <c r="E32" s="11" t="s">
        <v>79</v>
      </c>
      <c r="F32" s="7">
        <v>153066667</v>
      </c>
      <c r="G32" s="17">
        <f t="shared" ref="G32:G33" si="18">+F32/3400</f>
        <v>45019.607941176473</v>
      </c>
      <c r="H32" s="12">
        <v>6533333</v>
      </c>
      <c r="I32" s="12">
        <f t="shared" ref="I32:I33" si="19">+H32/3400</f>
        <v>1921.5685294117648</v>
      </c>
      <c r="J32" s="13">
        <v>3400</v>
      </c>
      <c r="K32" s="13" t="s">
        <v>78</v>
      </c>
      <c r="L32" s="19">
        <v>247350</v>
      </c>
      <c r="M32" s="8">
        <v>320</v>
      </c>
      <c r="N32" s="13" t="s">
        <v>27</v>
      </c>
      <c r="O32" s="13" t="s">
        <v>55</v>
      </c>
      <c r="P32" s="13" t="s">
        <v>27</v>
      </c>
      <c r="Q32" s="13" t="s">
        <v>27</v>
      </c>
      <c r="R32" s="13" t="s">
        <v>27</v>
      </c>
      <c r="S32" s="13" t="s">
        <v>27</v>
      </c>
      <c r="T32" s="13" t="s">
        <v>27</v>
      </c>
      <c r="U32" s="13" t="s">
        <v>30</v>
      </c>
      <c r="V32" s="13" t="s">
        <v>27</v>
      </c>
      <c r="W32" s="13" t="s">
        <v>27</v>
      </c>
      <c r="X32" s="13"/>
      <c r="Y32" s="12"/>
      <c r="Z32" s="13"/>
      <c r="AA32" s="13"/>
      <c r="AB32" s="13" t="s">
        <v>80</v>
      </c>
      <c r="AC32" s="13" t="s">
        <v>41</v>
      </c>
    </row>
    <row r="33" spans="1:29" ht="105" x14ac:dyDescent="0.25">
      <c r="A33" s="13">
        <v>31</v>
      </c>
      <c r="B33" s="13">
        <v>5420</v>
      </c>
      <c r="C33" s="10">
        <v>1266</v>
      </c>
      <c r="D33" s="6">
        <v>80732924</v>
      </c>
      <c r="E33" s="11" t="s">
        <v>81</v>
      </c>
      <c r="F33" s="7">
        <v>19833333</v>
      </c>
      <c r="G33" s="17">
        <f t="shared" si="18"/>
        <v>5833.3332352941179</v>
      </c>
      <c r="H33" s="12">
        <v>1633333</v>
      </c>
      <c r="I33" s="12">
        <f t="shared" si="19"/>
        <v>480.3920588235294</v>
      </c>
      <c r="J33" s="13">
        <v>3400</v>
      </c>
      <c r="K33" s="13" t="s">
        <v>76</v>
      </c>
      <c r="L33" s="19">
        <v>13946</v>
      </c>
      <c r="M33" s="8">
        <v>2520</v>
      </c>
      <c r="N33" s="13" t="s">
        <v>27</v>
      </c>
      <c r="O33" s="13" t="s">
        <v>55</v>
      </c>
      <c r="P33" s="13" t="s">
        <v>27</v>
      </c>
      <c r="Q33" s="13" t="s">
        <v>27</v>
      </c>
      <c r="R33" s="13" t="s">
        <v>27</v>
      </c>
      <c r="S33" s="13" t="s">
        <v>27</v>
      </c>
      <c r="T33" s="13" t="s">
        <v>27</v>
      </c>
      <c r="U33" s="13" t="s">
        <v>30</v>
      </c>
      <c r="V33" s="13" t="s">
        <v>30</v>
      </c>
      <c r="W33" s="13" t="s">
        <v>27</v>
      </c>
      <c r="X33" s="13"/>
      <c r="Y33" s="12"/>
      <c r="Z33" s="13"/>
      <c r="AA33" s="13"/>
      <c r="AB33" s="13" t="s">
        <v>77</v>
      </c>
      <c r="AC33" s="13" t="s">
        <v>41</v>
      </c>
    </row>
    <row r="34" spans="1:29" ht="120" x14ac:dyDescent="0.25">
      <c r="A34" s="13">
        <v>32</v>
      </c>
      <c r="B34" s="13">
        <v>4520</v>
      </c>
      <c r="C34" s="10">
        <v>1262</v>
      </c>
      <c r="D34" s="6">
        <v>40325551</v>
      </c>
      <c r="E34" s="11" t="s">
        <v>82</v>
      </c>
      <c r="F34" s="7">
        <v>16626666</v>
      </c>
      <c r="G34" s="17">
        <f t="shared" ref="G34" si="20">+F34/3400</f>
        <v>4890.1958823529412</v>
      </c>
      <c r="H34" s="12">
        <v>1546666</v>
      </c>
      <c r="I34" s="12">
        <f t="shared" ref="I34" si="21">+H34/3400</f>
        <v>454.90176470588233</v>
      </c>
      <c r="J34" s="13">
        <v>3400</v>
      </c>
      <c r="K34" s="13" t="s">
        <v>76</v>
      </c>
      <c r="L34" s="19">
        <v>14941</v>
      </c>
      <c r="M34" s="8">
        <v>2420</v>
      </c>
      <c r="N34" s="13" t="s">
        <v>27</v>
      </c>
      <c r="O34" s="13" t="s">
        <v>55</v>
      </c>
      <c r="P34" s="13" t="s">
        <v>27</v>
      </c>
      <c r="Q34" s="13" t="s">
        <v>55</v>
      </c>
      <c r="R34" s="13" t="s">
        <v>27</v>
      </c>
      <c r="S34" s="13" t="s">
        <v>27</v>
      </c>
      <c r="T34" s="13" t="s">
        <v>27</v>
      </c>
      <c r="U34" s="13" t="s">
        <v>30</v>
      </c>
      <c r="V34" s="13" t="s">
        <v>30</v>
      </c>
      <c r="W34" s="13" t="s">
        <v>27</v>
      </c>
      <c r="X34" s="13"/>
      <c r="Y34" s="12"/>
      <c r="Z34" s="13"/>
      <c r="AA34" s="13"/>
      <c r="AB34" s="13" t="s">
        <v>83</v>
      </c>
      <c r="AC34" s="13" t="s">
        <v>41</v>
      </c>
    </row>
    <row r="35" spans="1:29" ht="105" x14ac:dyDescent="0.25">
      <c r="A35" s="13">
        <v>33</v>
      </c>
      <c r="B35" s="13">
        <v>3220</v>
      </c>
      <c r="C35" s="10">
        <v>1137</v>
      </c>
      <c r="D35" s="6">
        <v>87944332</v>
      </c>
      <c r="E35" s="11" t="s">
        <v>84</v>
      </c>
      <c r="F35" s="7">
        <v>31250000</v>
      </c>
      <c r="G35" s="17">
        <f t="shared" ref="G35" si="22">+F35/3400</f>
        <v>9191.176470588236</v>
      </c>
      <c r="H35" s="12">
        <v>4250000</v>
      </c>
      <c r="I35" s="12">
        <f t="shared" ref="I35" si="23">+H35/3400</f>
        <v>1250</v>
      </c>
      <c r="J35" s="13">
        <v>3400</v>
      </c>
      <c r="K35" s="13" t="s">
        <v>85</v>
      </c>
      <c r="L35" s="19">
        <v>36289</v>
      </c>
      <c r="M35" s="8">
        <v>1820</v>
      </c>
      <c r="N35" s="13" t="s">
        <v>27</v>
      </c>
      <c r="O35" s="13" t="s">
        <v>55</v>
      </c>
      <c r="P35" s="13" t="s">
        <v>27</v>
      </c>
      <c r="Q35" s="13" t="s">
        <v>27</v>
      </c>
      <c r="R35" s="13" t="s">
        <v>27</v>
      </c>
      <c r="S35" s="13" t="s">
        <v>27</v>
      </c>
      <c r="T35" s="13" t="s">
        <v>27</v>
      </c>
      <c r="U35" s="13" t="s">
        <v>30</v>
      </c>
      <c r="V35" s="13" t="s">
        <v>30</v>
      </c>
      <c r="W35" s="13" t="s">
        <v>27</v>
      </c>
      <c r="X35" s="13"/>
      <c r="Y35" s="12"/>
      <c r="Z35" s="13"/>
      <c r="AA35" s="13"/>
      <c r="AB35" s="13" t="s">
        <v>77</v>
      </c>
      <c r="AC35" s="13" t="s">
        <v>41</v>
      </c>
    </row>
    <row r="36" spans="1:29" ht="105" x14ac:dyDescent="0.25">
      <c r="A36" s="13">
        <v>34</v>
      </c>
      <c r="B36" s="13">
        <v>4320</v>
      </c>
      <c r="C36" s="10">
        <v>1137</v>
      </c>
      <c r="D36" s="6">
        <v>87944332</v>
      </c>
      <c r="E36" s="11" t="s">
        <v>84</v>
      </c>
      <c r="F36" s="7">
        <v>31250000</v>
      </c>
      <c r="G36" s="17">
        <f t="shared" ref="G36" si="24">+F36/3400</f>
        <v>9191.176470588236</v>
      </c>
      <c r="H36" s="12">
        <v>7500000</v>
      </c>
      <c r="I36" s="12">
        <f t="shared" ref="I36" si="25">+H36/3400</f>
        <v>2205.8823529411766</v>
      </c>
      <c r="J36" s="13">
        <v>3400</v>
      </c>
      <c r="K36" s="13" t="s">
        <v>86</v>
      </c>
      <c r="L36" s="19">
        <v>259039</v>
      </c>
      <c r="M36" s="8">
        <v>1820</v>
      </c>
      <c r="N36" s="13" t="s">
        <v>27</v>
      </c>
      <c r="O36" s="13" t="s">
        <v>55</v>
      </c>
      <c r="P36" s="13" t="s">
        <v>34</v>
      </c>
      <c r="Q36" s="13" t="s">
        <v>27</v>
      </c>
      <c r="R36" s="13" t="s">
        <v>27</v>
      </c>
      <c r="S36" s="13" t="s">
        <v>27</v>
      </c>
      <c r="T36" s="13" t="s">
        <v>34</v>
      </c>
      <c r="U36" s="13" t="s">
        <v>30</v>
      </c>
      <c r="V36" s="13" t="s">
        <v>30</v>
      </c>
      <c r="W36" s="13" t="s">
        <v>27</v>
      </c>
      <c r="X36" s="13"/>
      <c r="Y36" s="12"/>
      <c r="Z36" s="13"/>
      <c r="AA36" s="13"/>
      <c r="AB36" s="13" t="s">
        <v>77</v>
      </c>
      <c r="AC36" s="13" t="s">
        <v>41</v>
      </c>
    </row>
    <row r="37" spans="1:29" ht="120" x14ac:dyDescent="0.25">
      <c r="A37" s="13">
        <v>35</v>
      </c>
      <c r="B37" s="13">
        <v>1620</v>
      </c>
      <c r="C37" s="10">
        <v>1072</v>
      </c>
      <c r="D37" s="6">
        <v>1090367688</v>
      </c>
      <c r="E37" s="11" t="s">
        <v>87</v>
      </c>
      <c r="F37" s="7">
        <v>29483333</v>
      </c>
      <c r="G37" s="17">
        <f t="shared" ref="G37" si="26">+F37/3400</f>
        <v>8671.5685294117648</v>
      </c>
      <c r="H37" s="12">
        <v>1423333</v>
      </c>
      <c r="I37" s="12">
        <f t="shared" ref="I37" si="27">+H37/3400</f>
        <v>418.62735294117647</v>
      </c>
      <c r="J37" s="13">
        <v>3400</v>
      </c>
      <c r="K37" s="13" t="s">
        <v>53</v>
      </c>
      <c r="L37" s="19">
        <v>12153</v>
      </c>
      <c r="M37" s="8">
        <v>1120</v>
      </c>
      <c r="N37" s="13" t="s">
        <v>27</v>
      </c>
      <c r="O37" s="13" t="s">
        <v>55</v>
      </c>
      <c r="P37" s="13" t="s">
        <v>27</v>
      </c>
      <c r="Q37" s="13" t="s">
        <v>27</v>
      </c>
      <c r="R37" s="13" t="s">
        <v>27</v>
      </c>
      <c r="S37" s="13" t="s">
        <v>27</v>
      </c>
      <c r="T37" s="13" t="s">
        <v>27</v>
      </c>
      <c r="U37" s="13" t="s">
        <v>30</v>
      </c>
      <c r="V37" s="13" t="s">
        <v>30</v>
      </c>
      <c r="W37" s="13" t="s">
        <v>27</v>
      </c>
      <c r="X37" s="13"/>
      <c r="Y37" s="12"/>
      <c r="Z37" s="13"/>
      <c r="AA37" s="13"/>
      <c r="AB37" s="13" t="s">
        <v>88</v>
      </c>
      <c r="AC37" s="13" t="s">
        <v>41</v>
      </c>
    </row>
    <row r="38" spans="1:29" ht="120" x14ac:dyDescent="0.25">
      <c r="A38" s="13">
        <v>36</v>
      </c>
      <c r="B38" s="13">
        <v>2620</v>
      </c>
      <c r="C38" s="10">
        <v>1072</v>
      </c>
      <c r="D38" s="6">
        <v>1090367688</v>
      </c>
      <c r="E38" s="11" t="s">
        <v>87</v>
      </c>
      <c r="F38" s="7">
        <v>29483333</v>
      </c>
      <c r="G38" s="17">
        <f t="shared" ref="G38" si="28">+F38/3400</f>
        <v>8671.5685294117648</v>
      </c>
      <c r="H38" s="12">
        <v>6100000</v>
      </c>
      <c r="I38" s="12">
        <f t="shared" ref="I38" si="29">+H38/3400</f>
        <v>1794.1176470588234</v>
      </c>
      <c r="J38" s="13">
        <v>3400</v>
      </c>
      <c r="K38" s="13" t="s">
        <v>56</v>
      </c>
      <c r="L38" s="19">
        <v>178085</v>
      </c>
      <c r="M38" s="8">
        <v>1120</v>
      </c>
      <c r="N38" s="13" t="s">
        <v>27</v>
      </c>
      <c r="O38" s="13" t="s">
        <v>55</v>
      </c>
      <c r="P38" s="13" t="s">
        <v>34</v>
      </c>
      <c r="Q38" s="13" t="s">
        <v>27</v>
      </c>
      <c r="R38" s="13" t="s">
        <v>34</v>
      </c>
      <c r="S38" s="13" t="s">
        <v>27</v>
      </c>
      <c r="T38" s="13" t="s">
        <v>34</v>
      </c>
      <c r="U38" s="13" t="s">
        <v>30</v>
      </c>
      <c r="V38" s="13" t="s">
        <v>30</v>
      </c>
      <c r="W38" s="13" t="s">
        <v>27</v>
      </c>
      <c r="X38" s="13"/>
      <c r="Y38" s="12"/>
      <c r="Z38" s="13"/>
      <c r="AA38" s="13"/>
      <c r="AB38" s="13" t="s">
        <v>88</v>
      </c>
      <c r="AC38" s="13" t="s">
        <v>41</v>
      </c>
    </row>
    <row r="39" spans="1:29" ht="120" x14ac:dyDescent="0.25">
      <c r="A39" s="13">
        <v>37</v>
      </c>
      <c r="B39" s="13">
        <v>4220</v>
      </c>
      <c r="C39" s="10">
        <v>1072</v>
      </c>
      <c r="D39" s="6">
        <v>1090367688</v>
      </c>
      <c r="E39" s="11" t="s">
        <v>87</v>
      </c>
      <c r="F39" s="7">
        <v>29483333</v>
      </c>
      <c r="G39" s="17">
        <f t="shared" ref="G39" si="30">+F39/3400</f>
        <v>8671.5685294117648</v>
      </c>
      <c r="H39" s="12">
        <v>6100000</v>
      </c>
      <c r="I39" s="12">
        <f t="shared" ref="I39" si="31">+H39/3400</f>
        <v>1794.1176470588234</v>
      </c>
      <c r="J39" s="13">
        <v>3400</v>
      </c>
      <c r="K39" s="13" t="s">
        <v>57</v>
      </c>
      <c r="L39" s="19">
        <v>178085</v>
      </c>
      <c r="M39" s="8">
        <v>1120</v>
      </c>
      <c r="N39" s="13" t="s">
        <v>27</v>
      </c>
      <c r="O39" s="13" t="s">
        <v>55</v>
      </c>
      <c r="P39" s="13" t="s">
        <v>34</v>
      </c>
      <c r="Q39" s="13" t="s">
        <v>27</v>
      </c>
      <c r="R39" s="13" t="s">
        <v>34</v>
      </c>
      <c r="S39" s="13" t="s">
        <v>27</v>
      </c>
      <c r="T39" s="13" t="s">
        <v>34</v>
      </c>
      <c r="U39" s="13" t="s">
        <v>30</v>
      </c>
      <c r="V39" s="13" t="s">
        <v>30</v>
      </c>
      <c r="W39" s="13" t="s">
        <v>27</v>
      </c>
      <c r="X39" s="13"/>
      <c r="Y39" s="12"/>
      <c r="Z39" s="13"/>
      <c r="AA39" s="13"/>
      <c r="AB39" s="13" t="s">
        <v>88</v>
      </c>
      <c r="AC39" s="13" t="s">
        <v>41</v>
      </c>
    </row>
    <row r="40" spans="1:29" ht="180" x14ac:dyDescent="0.25">
      <c r="A40" s="13">
        <v>38</v>
      </c>
      <c r="B40" s="13">
        <v>6720</v>
      </c>
      <c r="C40" s="10">
        <v>1072</v>
      </c>
      <c r="D40" s="6">
        <v>1090367688</v>
      </c>
      <c r="E40" s="11" t="s">
        <v>87</v>
      </c>
      <c r="F40" s="7">
        <v>29483333</v>
      </c>
      <c r="G40" s="17">
        <f t="shared" ref="G40:G41" si="32">+F40/3400</f>
        <v>8671.5685294117648</v>
      </c>
      <c r="H40" s="12">
        <v>6100000</v>
      </c>
      <c r="I40" s="12">
        <f t="shared" ref="I40:I41" si="33">+H40/3400</f>
        <v>1794.1176470588234</v>
      </c>
      <c r="J40" s="13">
        <v>3400</v>
      </c>
      <c r="K40" s="13" t="s">
        <v>58</v>
      </c>
      <c r="L40" s="19">
        <v>178085</v>
      </c>
      <c r="M40" s="8">
        <v>1120</v>
      </c>
      <c r="N40" s="13" t="s">
        <v>27</v>
      </c>
      <c r="O40" s="13" t="s">
        <v>55</v>
      </c>
      <c r="P40" s="13" t="s">
        <v>34</v>
      </c>
      <c r="Q40" s="13" t="s">
        <v>27</v>
      </c>
      <c r="R40" s="13" t="s">
        <v>34</v>
      </c>
      <c r="S40" s="13" t="s">
        <v>27</v>
      </c>
      <c r="T40" s="13" t="s">
        <v>34</v>
      </c>
      <c r="U40" s="13" t="s">
        <v>30</v>
      </c>
      <c r="V40" s="13" t="s">
        <v>30</v>
      </c>
      <c r="W40" s="13" t="s">
        <v>27</v>
      </c>
      <c r="X40" s="13"/>
      <c r="Y40" s="12"/>
      <c r="Z40" s="13"/>
      <c r="AA40" s="13"/>
      <c r="AB40" s="13" t="s">
        <v>89</v>
      </c>
      <c r="AC40" s="13" t="s">
        <v>41</v>
      </c>
    </row>
    <row r="41" spans="1:29" ht="105" x14ac:dyDescent="0.25">
      <c r="A41" s="13">
        <v>39</v>
      </c>
      <c r="B41" s="13">
        <v>620</v>
      </c>
      <c r="C41" s="10">
        <v>914</v>
      </c>
      <c r="D41" s="6">
        <v>2977048</v>
      </c>
      <c r="E41" s="11" t="s">
        <v>91</v>
      </c>
      <c r="F41" s="7">
        <v>98000000</v>
      </c>
      <c r="G41" s="17">
        <f t="shared" si="32"/>
        <v>28823.529411764706</v>
      </c>
      <c r="H41" s="12">
        <v>14000000</v>
      </c>
      <c r="I41" s="12">
        <f t="shared" si="33"/>
        <v>4117.6470588235297</v>
      </c>
      <c r="J41" s="13">
        <v>3400</v>
      </c>
      <c r="K41" s="13" t="s">
        <v>90</v>
      </c>
      <c r="L41" s="19">
        <v>3564399</v>
      </c>
      <c r="M41" s="8">
        <v>620</v>
      </c>
      <c r="N41" s="13" t="s">
        <v>27</v>
      </c>
      <c r="O41" s="13" t="s">
        <v>55</v>
      </c>
      <c r="P41" s="13" t="s">
        <v>27</v>
      </c>
      <c r="Q41" s="13" t="s">
        <v>27</v>
      </c>
      <c r="R41" s="13" t="s">
        <v>27</v>
      </c>
      <c r="S41" s="13" t="s">
        <v>27</v>
      </c>
      <c r="T41" s="13" t="s">
        <v>27</v>
      </c>
      <c r="U41" s="13" t="s">
        <v>30</v>
      </c>
      <c r="V41" s="13" t="s">
        <v>30</v>
      </c>
      <c r="W41" s="13" t="s">
        <v>27</v>
      </c>
      <c r="X41" s="13"/>
      <c r="Y41" s="12"/>
      <c r="Z41" s="13"/>
      <c r="AA41" s="13"/>
      <c r="AB41" s="13" t="s">
        <v>77</v>
      </c>
      <c r="AC41" s="13" t="s">
        <v>41</v>
      </c>
    </row>
    <row r="42" spans="1:29" ht="105" x14ac:dyDescent="0.25">
      <c r="A42" s="13">
        <v>40</v>
      </c>
      <c r="B42" s="13">
        <v>1420</v>
      </c>
      <c r="C42" s="10">
        <v>914</v>
      </c>
      <c r="D42" s="6">
        <v>2977048</v>
      </c>
      <c r="E42" s="11" t="s">
        <v>91</v>
      </c>
      <c r="F42" s="7">
        <v>98000000</v>
      </c>
      <c r="G42" s="17">
        <f t="shared" ref="G42" si="34">+F42/3400</f>
        <v>28823.529411764706</v>
      </c>
      <c r="H42" s="12">
        <v>14000000</v>
      </c>
      <c r="I42" s="12">
        <f t="shared" ref="I42" si="35">+H42/3400</f>
        <v>4117.6470588235297</v>
      </c>
      <c r="J42" s="13">
        <v>3400</v>
      </c>
      <c r="K42" s="13" t="s">
        <v>92</v>
      </c>
      <c r="L42" s="19">
        <v>1119999</v>
      </c>
      <c r="M42" s="8">
        <v>620</v>
      </c>
      <c r="N42" s="13" t="s">
        <v>27</v>
      </c>
      <c r="O42" s="13" t="s">
        <v>55</v>
      </c>
      <c r="P42" s="13" t="s">
        <v>27</v>
      </c>
      <c r="Q42" s="13" t="s">
        <v>27</v>
      </c>
      <c r="R42" s="13" t="s">
        <v>27</v>
      </c>
      <c r="S42" s="13" t="s">
        <v>27</v>
      </c>
      <c r="T42" s="13" t="s">
        <v>34</v>
      </c>
      <c r="U42" s="13" t="s">
        <v>30</v>
      </c>
      <c r="V42" s="13" t="s">
        <v>30</v>
      </c>
      <c r="W42" s="13" t="s">
        <v>27</v>
      </c>
      <c r="X42" s="13"/>
      <c r="Y42" s="12"/>
      <c r="Z42" s="13"/>
      <c r="AA42" s="13"/>
      <c r="AB42" s="13" t="s">
        <v>77</v>
      </c>
      <c r="AC42" s="13" t="s">
        <v>41</v>
      </c>
    </row>
    <row r="43" spans="1:29" ht="105" x14ac:dyDescent="0.25">
      <c r="A43" s="13">
        <v>41</v>
      </c>
      <c r="B43" s="13">
        <v>2520</v>
      </c>
      <c r="C43" s="10">
        <v>914</v>
      </c>
      <c r="D43" s="6">
        <v>2977048</v>
      </c>
      <c r="E43" s="11" t="s">
        <v>91</v>
      </c>
      <c r="F43" s="7">
        <v>98000000</v>
      </c>
      <c r="G43" s="17">
        <f t="shared" ref="G43" si="36">+F43/3400</f>
        <v>28823.529411764706</v>
      </c>
      <c r="H43" s="12">
        <v>14000000</v>
      </c>
      <c r="I43" s="12">
        <f t="shared" ref="I43" si="37">+H43/3400</f>
        <v>4117.6470588235297</v>
      </c>
      <c r="J43" s="13">
        <v>3400</v>
      </c>
      <c r="K43" s="13" t="s">
        <v>93</v>
      </c>
      <c r="L43" s="19">
        <v>1119999</v>
      </c>
      <c r="M43" s="8">
        <v>620</v>
      </c>
      <c r="N43" s="13" t="s">
        <v>27</v>
      </c>
      <c r="O43" s="13" t="s">
        <v>55</v>
      </c>
      <c r="P43" s="13" t="s">
        <v>27</v>
      </c>
      <c r="Q43" s="13" t="s">
        <v>27</v>
      </c>
      <c r="R43" s="13" t="s">
        <v>34</v>
      </c>
      <c r="S43" s="13" t="s">
        <v>55</v>
      </c>
      <c r="T43" s="13" t="s">
        <v>34</v>
      </c>
      <c r="U43" s="13" t="s">
        <v>30</v>
      </c>
      <c r="V43" s="13" t="s">
        <v>30</v>
      </c>
      <c r="W43" s="13" t="s">
        <v>27</v>
      </c>
      <c r="X43" s="13"/>
      <c r="Y43" s="12"/>
      <c r="Z43" s="13"/>
      <c r="AA43" s="13"/>
      <c r="AB43" s="13" t="s">
        <v>77</v>
      </c>
      <c r="AC43" s="13" t="s">
        <v>41</v>
      </c>
    </row>
    <row r="44" spans="1:29" ht="105" x14ac:dyDescent="0.25">
      <c r="A44" s="13">
        <v>42</v>
      </c>
      <c r="B44" s="13">
        <v>4120</v>
      </c>
      <c r="C44" s="10">
        <v>914</v>
      </c>
      <c r="D44" s="6">
        <v>2977048</v>
      </c>
      <c r="E44" s="11" t="s">
        <v>91</v>
      </c>
      <c r="F44" s="7">
        <v>98000000</v>
      </c>
      <c r="G44" s="17">
        <f t="shared" ref="G44" si="38">+F44/3400</f>
        <v>28823.529411764706</v>
      </c>
      <c r="H44" s="12">
        <v>14000000</v>
      </c>
      <c r="I44" s="12">
        <f t="shared" ref="I44" si="39">+H44/3400</f>
        <v>4117.6470588235297</v>
      </c>
      <c r="J44" s="13">
        <v>3400</v>
      </c>
      <c r="K44" s="13" t="s">
        <v>94</v>
      </c>
      <c r="L44" s="19">
        <v>1392999</v>
      </c>
      <c r="M44" s="8">
        <v>620</v>
      </c>
      <c r="N44" s="13" t="s">
        <v>27</v>
      </c>
      <c r="O44" s="13" t="s">
        <v>55</v>
      </c>
      <c r="P44" s="13" t="s">
        <v>27</v>
      </c>
      <c r="Q44" s="13" t="s">
        <v>27</v>
      </c>
      <c r="R44" s="13" t="s">
        <v>34</v>
      </c>
      <c r="S44" s="13" t="s">
        <v>55</v>
      </c>
      <c r="T44" s="13" t="s">
        <v>34</v>
      </c>
      <c r="U44" s="13" t="s">
        <v>30</v>
      </c>
      <c r="V44" s="13" t="s">
        <v>30</v>
      </c>
      <c r="W44" s="13" t="s">
        <v>27</v>
      </c>
      <c r="X44" s="13"/>
      <c r="Y44" s="12"/>
      <c r="Z44" s="13"/>
      <c r="AA44" s="13"/>
      <c r="AB44" s="13" t="s">
        <v>77</v>
      </c>
      <c r="AC44" s="13" t="s">
        <v>41</v>
      </c>
    </row>
    <row r="45" spans="1:29" ht="165" x14ac:dyDescent="0.25">
      <c r="A45" s="13">
        <v>43</v>
      </c>
      <c r="B45" s="13">
        <v>6820</v>
      </c>
      <c r="C45" s="10">
        <v>914</v>
      </c>
      <c r="D45" s="6">
        <v>2977048</v>
      </c>
      <c r="E45" s="11" t="s">
        <v>91</v>
      </c>
      <c r="F45" s="7">
        <v>98000000</v>
      </c>
      <c r="G45" s="17">
        <f t="shared" ref="G45:G46" si="40">+F45/3400</f>
        <v>28823.529411764706</v>
      </c>
      <c r="H45" s="12">
        <v>14000000</v>
      </c>
      <c r="I45" s="12">
        <f t="shared" ref="I45:I46" si="41">+H45/3400</f>
        <v>4117.6470588235297</v>
      </c>
      <c r="J45" s="13">
        <v>3400</v>
      </c>
      <c r="K45" s="13" t="s">
        <v>95</v>
      </c>
      <c r="L45" s="19">
        <v>1539999</v>
      </c>
      <c r="M45" s="8">
        <v>620</v>
      </c>
      <c r="N45" s="13" t="s">
        <v>27</v>
      </c>
      <c r="O45" s="13" t="s">
        <v>55</v>
      </c>
      <c r="P45" s="13" t="s">
        <v>34</v>
      </c>
      <c r="Q45" s="13" t="s">
        <v>27</v>
      </c>
      <c r="R45" s="13" t="s">
        <v>34</v>
      </c>
      <c r="S45" s="13" t="s">
        <v>55</v>
      </c>
      <c r="T45" s="13" t="s">
        <v>34</v>
      </c>
      <c r="U45" s="13" t="s">
        <v>30</v>
      </c>
      <c r="V45" s="13" t="s">
        <v>30</v>
      </c>
      <c r="W45" s="13" t="s">
        <v>27</v>
      </c>
      <c r="X45" s="13"/>
      <c r="Y45" s="12"/>
      <c r="Z45" s="13"/>
      <c r="AA45" s="13"/>
      <c r="AB45" s="13" t="s">
        <v>99</v>
      </c>
      <c r="AC45" s="13" t="s">
        <v>41</v>
      </c>
    </row>
    <row r="46" spans="1:29" ht="120" x14ac:dyDescent="0.25">
      <c r="A46" s="13">
        <v>44</v>
      </c>
      <c r="B46" s="13">
        <v>2120</v>
      </c>
      <c r="C46" s="10">
        <v>1070</v>
      </c>
      <c r="D46" s="6">
        <v>52645165</v>
      </c>
      <c r="E46" s="11" t="s">
        <v>96</v>
      </c>
      <c r="F46" s="7">
        <v>29483333</v>
      </c>
      <c r="G46" s="17">
        <f t="shared" si="40"/>
        <v>8671.5685294117648</v>
      </c>
      <c r="H46" s="12">
        <v>1423333</v>
      </c>
      <c r="I46" s="12">
        <f t="shared" si="41"/>
        <v>418.62735294117647</v>
      </c>
      <c r="J46" s="13">
        <v>3400</v>
      </c>
      <c r="K46" s="13" t="s">
        <v>53</v>
      </c>
      <c r="L46" s="19">
        <v>12153</v>
      </c>
      <c r="M46" s="8">
        <v>1320</v>
      </c>
      <c r="N46" s="13" t="s">
        <v>27</v>
      </c>
      <c r="O46" s="13" t="s">
        <v>55</v>
      </c>
      <c r="P46" s="13" t="s">
        <v>27</v>
      </c>
      <c r="Q46" s="13" t="s">
        <v>27</v>
      </c>
      <c r="R46" s="13" t="s">
        <v>27</v>
      </c>
      <c r="S46" s="13" t="s">
        <v>55</v>
      </c>
      <c r="T46" s="13" t="s">
        <v>27</v>
      </c>
      <c r="U46" s="13" t="s">
        <v>30</v>
      </c>
      <c r="V46" s="13" t="s">
        <v>30</v>
      </c>
      <c r="W46" s="13" t="s">
        <v>27</v>
      </c>
      <c r="X46" s="13"/>
      <c r="Y46" s="12"/>
      <c r="Z46" s="13"/>
      <c r="AA46" s="13"/>
      <c r="AB46" s="13" t="s">
        <v>98</v>
      </c>
      <c r="AC46" s="13" t="s">
        <v>41</v>
      </c>
    </row>
    <row r="47" spans="1:29" ht="105" x14ac:dyDescent="0.25">
      <c r="A47" s="13">
        <v>45</v>
      </c>
      <c r="B47" s="13">
        <v>3320</v>
      </c>
      <c r="C47" s="10">
        <v>1070</v>
      </c>
      <c r="D47" s="6">
        <v>52645165</v>
      </c>
      <c r="E47" s="11" t="s">
        <v>96</v>
      </c>
      <c r="F47" s="7">
        <v>29483333</v>
      </c>
      <c r="G47" s="17">
        <f t="shared" ref="G47" si="42">+F47/3400</f>
        <v>8671.5685294117648</v>
      </c>
      <c r="H47" s="12">
        <v>6100000</v>
      </c>
      <c r="I47" s="12">
        <f t="shared" ref="I47" si="43">+H47/3400</f>
        <v>1794.1176470588234</v>
      </c>
      <c r="J47" s="13">
        <v>3400</v>
      </c>
      <c r="K47" s="13" t="s">
        <v>56</v>
      </c>
      <c r="L47" s="19">
        <v>91085</v>
      </c>
      <c r="M47" s="8">
        <v>1320</v>
      </c>
      <c r="N47" s="13" t="s">
        <v>27</v>
      </c>
      <c r="O47" s="13" t="s">
        <v>55</v>
      </c>
      <c r="P47" s="13" t="s">
        <v>34</v>
      </c>
      <c r="Q47" s="13" t="s">
        <v>27</v>
      </c>
      <c r="R47" s="13" t="s">
        <v>34</v>
      </c>
      <c r="S47" s="13" t="s">
        <v>27</v>
      </c>
      <c r="T47" s="13" t="s">
        <v>34</v>
      </c>
      <c r="U47" s="13" t="s">
        <v>30</v>
      </c>
      <c r="V47" s="13" t="s">
        <v>30</v>
      </c>
      <c r="W47" s="13" t="s">
        <v>27</v>
      </c>
      <c r="X47" s="13"/>
      <c r="Y47" s="12"/>
      <c r="Z47" s="13"/>
      <c r="AA47" s="13"/>
      <c r="AB47" s="13" t="s">
        <v>97</v>
      </c>
      <c r="AC47" s="13" t="s">
        <v>41</v>
      </c>
    </row>
    <row r="48" spans="1:29" ht="105" x14ac:dyDescent="0.25">
      <c r="A48" s="13">
        <v>46</v>
      </c>
      <c r="B48" s="13">
        <v>5020</v>
      </c>
      <c r="C48" s="10">
        <v>1070</v>
      </c>
      <c r="D48" s="6">
        <v>52645165</v>
      </c>
      <c r="E48" s="11" t="s">
        <v>96</v>
      </c>
      <c r="F48" s="7">
        <v>29483333</v>
      </c>
      <c r="G48" s="17">
        <f t="shared" ref="G48" si="44">+F48/3400</f>
        <v>8671.5685294117648</v>
      </c>
      <c r="H48" s="12">
        <v>6100000</v>
      </c>
      <c r="I48" s="12">
        <f t="shared" ref="I48" si="45">+H48/3400</f>
        <v>1794.1176470588234</v>
      </c>
      <c r="J48" s="13">
        <v>3400</v>
      </c>
      <c r="K48" s="13" t="s">
        <v>57</v>
      </c>
      <c r="L48" s="19">
        <v>91085</v>
      </c>
      <c r="M48" s="8">
        <v>1320</v>
      </c>
      <c r="N48" s="13" t="s">
        <v>27</v>
      </c>
      <c r="O48" s="13" t="s">
        <v>55</v>
      </c>
      <c r="P48" s="13" t="s">
        <v>34</v>
      </c>
      <c r="Q48" s="13" t="s">
        <v>27</v>
      </c>
      <c r="R48" s="13" t="s">
        <v>34</v>
      </c>
      <c r="S48" s="13" t="s">
        <v>27</v>
      </c>
      <c r="T48" s="13" t="s">
        <v>34</v>
      </c>
      <c r="U48" s="13" t="s">
        <v>30</v>
      </c>
      <c r="V48" s="13" t="s">
        <v>30</v>
      </c>
      <c r="W48" s="13" t="s">
        <v>27</v>
      </c>
      <c r="X48" s="13"/>
      <c r="Y48" s="12"/>
      <c r="Z48" s="13"/>
      <c r="AA48" s="13"/>
      <c r="AB48" s="13" t="s">
        <v>97</v>
      </c>
      <c r="AC48" s="13" t="s">
        <v>41</v>
      </c>
    </row>
    <row r="49" spans="1:29" ht="165" x14ac:dyDescent="0.25">
      <c r="A49" s="13">
        <v>47</v>
      </c>
      <c r="B49" s="13">
        <v>7120</v>
      </c>
      <c r="C49" s="10">
        <v>1070</v>
      </c>
      <c r="D49" s="6">
        <v>52645165</v>
      </c>
      <c r="E49" s="11" t="s">
        <v>96</v>
      </c>
      <c r="F49" s="7">
        <v>29483333</v>
      </c>
      <c r="G49" s="17">
        <f t="shared" ref="G49:G51" si="46">+F49/3400</f>
        <v>8671.5685294117648</v>
      </c>
      <c r="H49" s="12">
        <v>6100000</v>
      </c>
      <c r="I49" s="12">
        <f t="shared" ref="I49:I51" si="47">+H49/3400</f>
        <v>1794.1176470588234</v>
      </c>
      <c r="J49" s="13">
        <v>3400</v>
      </c>
      <c r="K49" s="13" t="s">
        <v>58</v>
      </c>
      <c r="L49" s="19">
        <v>91085</v>
      </c>
      <c r="M49" s="8">
        <v>1320</v>
      </c>
      <c r="N49" s="13" t="s">
        <v>27</v>
      </c>
      <c r="O49" s="13" t="s">
        <v>55</v>
      </c>
      <c r="P49" s="13" t="s">
        <v>34</v>
      </c>
      <c r="Q49" s="13" t="s">
        <v>27</v>
      </c>
      <c r="R49" s="13" t="s">
        <v>34</v>
      </c>
      <c r="S49" s="13" t="s">
        <v>27</v>
      </c>
      <c r="T49" s="13" t="s">
        <v>34</v>
      </c>
      <c r="U49" s="13" t="s">
        <v>30</v>
      </c>
      <c r="V49" s="13" t="s">
        <v>30</v>
      </c>
      <c r="W49" s="13" t="s">
        <v>27</v>
      </c>
      <c r="X49" s="13"/>
      <c r="Y49" s="12"/>
      <c r="Z49" s="13"/>
      <c r="AA49" s="13"/>
      <c r="AB49" s="13" t="s">
        <v>100</v>
      </c>
      <c r="AC49" s="13" t="s">
        <v>41</v>
      </c>
    </row>
    <row r="50" spans="1:29" ht="120" x14ac:dyDescent="0.25">
      <c r="A50" s="32">
        <v>48</v>
      </c>
      <c r="B50" s="35">
        <v>820</v>
      </c>
      <c r="C50" s="32">
        <v>951</v>
      </c>
      <c r="D50" s="36">
        <v>79484422</v>
      </c>
      <c r="E50" s="32" t="s">
        <v>101</v>
      </c>
      <c r="F50" s="37">
        <v>46028666</v>
      </c>
      <c r="G50" s="17">
        <f t="shared" si="46"/>
        <v>13537.84294117647</v>
      </c>
      <c r="H50" s="38">
        <v>4896666</v>
      </c>
      <c r="I50" s="31">
        <f t="shared" si="47"/>
        <v>1440.1958823529412</v>
      </c>
      <c r="J50" s="33">
        <v>3400</v>
      </c>
      <c r="K50" s="33" t="s">
        <v>102</v>
      </c>
      <c r="L50" s="39">
        <v>41811</v>
      </c>
      <c r="M50" s="33">
        <v>820</v>
      </c>
      <c r="N50" s="33" t="s">
        <v>27</v>
      </c>
      <c r="O50" s="34" t="s">
        <v>55</v>
      </c>
      <c r="P50" s="32" t="s">
        <v>27</v>
      </c>
      <c r="Q50" s="32" t="s">
        <v>27</v>
      </c>
      <c r="R50" s="32" t="s">
        <v>27</v>
      </c>
      <c r="S50" s="32" t="s">
        <v>27</v>
      </c>
      <c r="T50" s="32" t="s">
        <v>27</v>
      </c>
      <c r="U50" s="32" t="s">
        <v>30</v>
      </c>
      <c r="V50" s="32" t="s">
        <v>30</v>
      </c>
      <c r="W50" s="32" t="s">
        <v>27</v>
      </c>
      <c r="X50" s="32"/>
      <c r="Y50" s="12"/>
      <c r="Z50" s="32"/>
      <c r="AA50" s="32"/>
      <c r="AB50" s="13" t="s">
        <v>88</v>
      </c>
      <c r="AC50" s="32" t="s">
        <v>41</v>
      </c>
    </row>
    <row r="51" spans="1:29" ht="93.75" customHeight="1" x14ac:dyDescent="0.25">
      <c r="A51" s="32">
        <v>49</v>
      </c>
      <c r="B51" s="32">
        <v>1020</v>
      </c>
      <c r="C51" s="32">
        <v>951</v>
      </c>
      <c r="D51" s="42">
        <v>79484422</v>
      </c>
      <c r="E51" s="32" t="s">
        <v>101</v>
      </c>
      <c r="F51" s="37">
        <v>46028666</v>
      </c>
      <c r="G51" s="17">
        <f t="shared" si="46"/>
        <v>13537.84294117647</v>
      </c>
      <c r="H51" s="36">
        <v>7138284</v>
      </c>
      <c r="I51" s="31">
        <f t="shared" si="47"/>
        <v>2099.4952941176471</v>
      </c>
      <c r="J51" s="33">
        <v>3400</v>
      </c>
      <c r="K51" s="33" t="s">
        <v>103</v>
      </c>
      <c r="L51" s="36">
        <v>206716</v>
      </c>
      <c r="M51" s="32">
        <v>820</v>
      </c>
      <c r="N51" s="32" t="s">
        <v>27</v>
      </c>
      <c r="O51" s="32" t="s">
        <v>55</v>
      </c>
      <c r="P51" s="32" t="s">
        <v>34</v>
      </c>
      <c r="Q51" s="32" t="s">
        <v>27</v>
      </c>
      <c r="R51" s="32" t="s">
        <v>34</v>
      </c>
      <c r="S51" s="32" t="s">
        <v>27</v>
      </c>
      <c r="T51" s="13" t="s">
        <v>34</v>
      </c>
      <c r="U51" s="32" t="s">
        <v>30</v>
      </c>
      <c r="V51" s="32" t="s">
        <v>30</v>
      </c>
      <c r="W51" s="32" t="s">
        <v>27</v>
      </c>
      <c r="X51" s="32"/>
      <c r="Y51" s="12"/>
      <c r="Z51" s="32"/>
      <c r="AA51" s="32"/>
      <c r="AB51" s="32" t="s">
        <v>77</v>
      </c>
      <c r="AC51" s="32" t="s">
        <v>41</v>
      </c>
    </row>
    <row r="52" spans="1:29" ht="105" x14ac:dyDescent="0.25">
      <c r="A52" s="32">
        <v>50</v>
      </c>
      <c r="B52" s="13">
        <v>2420</v>
      </c>
      <c r="C52" s="13">
        <v>951</v>
      </c>
      <c r="D52" s="42">
        <v>79484422</v>
      </c>
      <c r="E52" s="32" t="s">
        <v>101</v>
      </c>
      <c r="F52" s="37">
        <v>46028666</v>
      </c>
      <c r="G52" s="17">
        <f t="shared" ref="G52" si="48">+F52/3400</f>
        <v>13537.84294117647</v>
      </c>
      <c r="H52" s="36">
        <v>7138284</v>
      </c>
      <c r="I52" s="31">
        <f t="shared" ref="I52" si="49">+H52/3400</f>
        <v>2099.4952941176471</v>
      </c>
      <c r="J52" s="33">
        <v>3400</v>
      </c>
      <c r="K52" s="33" t="s">
        <v>104</v>
      </c>
      <c r="L52" s="36">
        <v>206716</v>
      </c>
      <c r="M52" s="32">
        <v>820</v>
      </c>
      <c r="N52" s="32" t="s">
        <v>27</v>
      </c>
      <c r="O52" s="32" t="s">
        <v>55</v>
      </c>
      <c r="P52" s="32" t="s">
        <v>34</v>
      </c>
      <c r="Q52" s="32" t="s">
        <v>27</v>
      </c>
      <c r="R52" s="32" t="s">
        <v>34</v>
      </c>
      <c r="S52" s="32" t="s">
        <v>27</v>
      </c>
      <c r="T52" s="13" t="s">
        <v>34</v>
      </c>
      <c r="U52" s="32" t="s">
        <v>30</v>
      </c>
      <c r="V52" s="32" t="s">
        <v>30</v>
      </c>
      <c r="W52" s="32" t="s">
        <v>27</v>
      </c>
      <c r="X52" s="13"/>
      <c r="Y52" s="12"/>
      <c r="Z52" s="13"/>
      <c r="AA52" s="13"/>
      <c r="AB52" s="32" t="s">
        <v>77</v>
      </c>
      <c r="AC52" s="32" t="s">
        <v>41</v>
      </c>
    </row>
    <row r="53" spans="1:29" ht="105" x14ac:dyDescent="0.25">
      <c r="A53" s="13">
        <v>51</v>
      </c>
      <c r="B53" s="13">
        <v>4720</v>
      </c>
      <c r="C53" s="13">
        <v>951</v>
      </c>
      <c r="D53" s="42">
        <v>79484422</v>
      </c>
      <c r="E53" s="32" t="s">
        <v>101</v>
      </c>
      <c r="F53" s="37">
        <v>46028666</v>
      </c>
      <c r="G53" s="17">
        <f t="shared" ref="G53:G54" si="50">+F53/3400</f>
        <v>13537.84294117647</v>
      </c>
      <c r="H53" s="36">
        <v>7138284</v>
      </c>
      <c r="I53" s="31">
        <f t="shared" ref="I53:I64" si="51">+H53/3400</f>
        <v>2099.4952941176471</v>
      </c>
      <c r="J53" s="33">
        <v>3400</v>
      </c>
      <c r="K53" s="33" t="s">
        <v>105</v>
      </c>
      <c r="L53" s="36">
        <v>206716</v>
      </c>
      <c r="M53" s="32">
        <v>820</v>
      </c>
      <c r="N53" s="32" t="s">
        <v>27</v>
      </c>
      <c r="O53" s="32" t="s">
        <v>55</v>
      </c>
      <c r="P53" s="32" t="s">
        <v>34</v>
      </c>
      <c r="Q53" s="32" t="s">
        <v>27</v>
      </c>
      <c r="R53" s="32" t="s">
        <v>34</v>
      </c>
      <c r="S53" s="32" t="s">
        <v>27</v>
      </c>
      <c r="T53" s="13" t="s">
        <v>34</v>
      </c>
      <c r="U53" s="32" t="s">
        <v>30</v>
      </c>
      <c r="V53" s="32" t="s">
        <v>30</v>
      </c>
      <c r="W53" s="32" t="s">
        <v>27</v>
      </c>
      <c r="X53" s="13"/>
      <c r="Y53" s="12"/>
      <c r="Z53" s="13"/>
      <c r="AA53" s="13"/>
      <c r="AB53" s="32" t="s">
        <v>77</v>
      </c>
      <c r="AC53" s="32" t="s">
        <v>41</v>
      </c>
    </row>
    <row r="54" spans="1:29" ht="149.25" customHeight="1" x14ac:dyDescent="0.25">
      <c r="A54" s="13">
        <v>52</v>
      </c>
      <c r="B54" s="13">
        <v>3020</v>
      </c>
      <c r="C54" s="13">
        <v>1136</v>
      </c>
      <c r="D54" s="12">
        <v>79571617</v>
      </c>
      <c r="E54" s="40" t="s">
        <v>106</v>
      </c>
      <c r="F54" s="12">
        <v>31250000</v>
      </c>
      <c r="G54" s="17">
        <f t="shared" si="50"/>
        <v>9191.176470588236</v>
      </c>
      <c r="H54" s="12">
        <v>4250000</v>
      </c>
      <c r="I54" s="12">
        <f t="shared" si="51"/>
        <v>1250</v>
      </c>
      <c r="J54" s="33">
        <v>3400</v>
      </c>
      <c r="K54" s="13" t="s">
        <v>85</v>
      </c>
      <c r="L54" s="12">
        <v>36289</v>
      </c>
      <c r="M54" s="13">
        <v>1920</v>
      </c>
      <c r="N54" s="32" t="s">
        <v>27</v>
      </c>
      <c r="O54" s="32" t="s">
        <v>55</v>
      </c>
      <c r="P54" s="13" t="s">
        <v>27</v>
      </c>
      <c r="Q54" s="32" t="s">
        <v>27</v>
      </c>
      <c r="R54" s="13" t="s">
        <v>27</v>
      </c>
      <c r="S54" s="13" t="s">
        <v>27</v>
      </c>
      <c r="T54" s="13" t="s">
        <v>27</v>
      </c>
      <c r="U54" s="32" t="s">
        <v>30</v>
      </c>
      <c r="V54" s="32" t="s">
        <v>30</v>
      </c>
      <c r="W54" s="13" t="s">
        <v>27</v>
      </c>
      <c r="X54" s="13"/>
      <c r="Y54" s="12"/>
      <c r="Z54" s="13"/>
      <c r="AA54" s="13"/>
      <c r="AB54" s="13" t="s">
        <v>107</v>
      </c>
      <c r="AC54" s="32" t="s">
        <v>41</v>
      </c>
    </row>
    <row r="55" spans="1:29" ht="100.5" customHeight="1" x14ac:dyDescent="0.25">
      <c r="A55" s="13">
        <v>53</v>
      </c>
      <c r="B55" s="13">
        <v>4920</v>
      </c>
      <c r="C55" s="13">
        <v>1136</v>
      </c>
      <c r="D55" s="12">
        <v>79571617</v>
      </c>
      <c r="E55" s="32" t="s">
        <v>106</v>
      </c>
      <c r="F55" s="12">
        <v>31250000</v>
      </c>
      <c r="G55" s="17">
        <f t="shared" ref="G55:G56" si="52">+F55/3400</f>
        <v>9191.176470588236</v>
      </c>
      <c r="H55" s="12">
        <v>7322961</v>
      </c>
      <c r="I55" s="12">
        <f t="shared" si="51"/>
        <v>2153.8120588235292</v>
      </c>
      <c r="J55" s="33">
        <v>3400</v>
      </c>
      <c r="K55" s="13" t="s">
        <v>86</v>
      </c>
      <c r="L55" s="39">
        <v>177039</v>
      </c>
      <c r="M55" s="13">
        <v>1920</v>
      </c>
      <c r="N55" s="32" t="s">
        <v>27</v>
      </c>
      <c r="O55" s="32" t="s">
        <v>55</v>
      </c>
      <c r="P55" s="32" t="s">
        <v>34</v>
      </c>
      <c r="Q55" s="32" t="s">
        <v>27</v>
      </c>
      <c r="R55" s="32" t="s">
        <v>34</v>
      </c>
      <c r="S55" s="32" t="s">
        <v>27</v>
      </c>
      <c r="T55" s="13" t="s">
        <v>34</v>
      </c>
      <c r="U55" s="32" t="s">
        <v>30</v>
      </c>
      <c r="V55" s="32" t="s">
        <v>30</v>
      </c>
      <c r="W55" s="32" t="s">
        <v>27</v>
      </c>
      <c r="X55" s="13"/>
      <c r="Y55" s="12"/>
      <c r="Z55" s="13"/>
      <c r="AA55" s="13"/>
      <c r="AB55" s="32" t="s">
        <v>77</v>
      </c>
      <c r="AC55" s="32" t="s">
        <v>41</v>
      </c>
    </row>
    <row r="56" spans="1:29" ht="135" x14ac:dyDescent="0.25">
      <c r="A56" s="13">
        <v>54</v>
      </c>
      <c r="B56" s="13">
        <v>5520</v>
      </c>
      <c r="C56" s="13">
        <v>1105</v>
      </c>
      <c r="D56" s="41">
        <v>71747149</v>
      </c>
      <c r="E56" s="13" t="s">
        <v>108</v>
      </c>
      <c r="F56" s="12">
        <v>79870000</v>
      </c>
      <c r="G56" s="30">
        <f t="shared" si="52"/>
        <v>23491.176470588234</v>
      </c>
      <c r="H56" s="12">
        <v>13433875</v>
      </c>
      <c r="I56" s="12">
        <f t="shared" si="51"/>
        <v>3951.1397058823532</v>
      </c>
      <c r="J56" s="33">
        <v>3400</v>
      </c>
      <c r="K56" s="13" t="s">
        <v>53</v>
      </c>
      <c r="L56" s="36">
        <v>1236125</v>
      </c>
      <c r="M56" s="13">
        <v>1720</v>
      </c>
      <c r="N56" s="32" t="s">
        <v>27</v>
      </c>
      <c r="O56" s="32" t="s">
        <v>55</v>
      </c>
      <c r="P56" s="13" t="s">
        <v>27</v>
      </c>
      <c r="Q56" s="32" t="s">
        <v>27</v>
      </c>
      <c r="R56" s="13" t="s">
        <v>27</v>
      </c>
      <c r="S56" s="13" t="s">
        <v>55</v>
      </c>
      <c r="T56" s="32" t="s">
        <v>27</v>
      </c>
      <c r="U56" s="32" t="s">
        <v>30</v>
      </c>
      <c r="V56" s="32" t="s">
        <v>27</v>
      </c>
      <c r="W56" s="32" t="s">
        <v>27</v>
      </c>
      <c r="X56" s="13"/>
      <c r="Y56" s="12"/>
      <c r="Z56" s="13"/>
      <c r="AA56" s="13"/>
      <c r="AB56" s="13" t="s">
        <v>109</v>
      </c>
      <c r="AC56" s="32" t="s">
        <v>112</v>
      </c>
    </row>
    <row r="57" spans="1:29" ht="126" customHeight="1" x14ac:dyDescent="0.25">
      <c r="A57" s="13">
        <v>55</v>
      </c>
      <c r="B57" s="13">
        <v>6620</v>
      </c>
      <c r="C57" s="13">
        <v>1105</v>
      </c>
      <c r="D57" s="41">
        <v>71747149</v>
      </c>
      <c r="E57" s="13" t="s">
        <v>108</v>
      </c>
      <c r="F57" s="12">
        <v>79870000</v>
      </c>
      <c r="G57" s="30">
        <f t="shared" ref="G57:G58" si="53">+F57/3400</f>
        <v>23491.176470588234</v>
      </c>
      <c r="H57" s="12">
        <v>14760194</v>
      </c>
      <c r="I57" s="12">
        <f t="shared" si="51"/>
        <v>4341.2335294117647</v>
      </c>
      <c r="J57" s="33">
        <v>3400</v>
      </c>
      <c r="K57" s="13" t="s">
        <v>56</v>
      </c>
      <c r="L57" s="12">
        <v>1539806</v>
      </c>
      <c r="M57" s="13">
        <v>1720</v>
      </c>
      <c r="N57" s="32" t="s">
        <v>27</v>
      </c>
      <c r="O57" s="32" t="s">
        <v>55</v>
      </c>
      <c r="P57" s="32" t="s">
        <v>34</v>
      </c>
      <c r="Q57" s="13" t="s">
        <v>27</v>
      </c>
      <c r="R57" s="32" t="s">
        <v>34</v>
      </c>
      <c r="S57" s="13" t="s">
        <v>55</v>
      </c>
      <c r="T57" s="32" t="s">
        <v>34</v>
      </c>
      <c r="U57" s="32" t="s">
        <v>30</v>
      </c>
      <c r="V57" s="32" t="s">
        <v>27</v>
      </c>
      <c r="W57" s="32" t="s">
        <v>27</v>
      </c>
      <c r="X57" s="13"/>
      <c r="Y57" s="12"/>
      <c r="Z57" s="13"/>
      <c r="AA57" s="13"/>
      <c r="AB57" s="13" t="s">
        <v>109</v>
      </c>
      <c r="AC57" s="32" t="s">
        <v>112</v>
      </c>
    </row>
    <row r="58" spans="1:29" ht="135" x14ac:dyDescent="0.25">
      <c r="A58" s="13">
        <v>56</v>
      </c>
      <c r="B58" s="13">
        <v>3520</v>
      </c>
      <c r="C58" s="13">
        <v>1104</v>
      </c>
      <c r="D58" s="41">
        <v>52777981</v>
      </c>
      <c r="E58" s="13" t="s">
        <v>110</v>
      </c>
      <c r="F58" s="12">
        <v>75950000</v>
      </c>
      <c r="G58" s="30">
        <f t="shared" si="53"/>
        <v>22338.235294117647</v>
      </c>
      <c r="H58" s="12">
        <v>12922261</v>
      </c>
      <c r="I58" s="12">
        <f t="shared" si="51"/>
        <v>3800.665</v>
      </c>
      <c r="J58" s="33">
        <v>3400</v>
      </c>
      <c r="K58" s="13" t="s">
        <v>53</v>
      </c>
      <c r="L58" s="12">
        <v>1027739</v>
      </c>
      <c r="M58" s="13">
        <v>1620</v>
      </c>
      <c r="N58" s="32" t="s">
        <v>27</v>
      </c>
      <c r="O58" s="32" t="s">
        <v>55</v>
      </c>
      <c r="P58" s="32" t="s">
        <v>27</v>
      </c>
      <c r="Q58" s="32" t="s">
        <v>27</v>
      </c>
      <c r="R58" s="32" t="s">
        <v>27</v>
      </c>
      <c r="S58" s="13" t="s">
        <v>55</v>
      </c>
      <c r="T58" s="32" t="s">
        <v>27</v>
      </c>
      <c r="U58" s="32" t="s">
        <v>30</v>
      </c>
      <c r="V58" s="32" t="s">
        <v>27</v>
      </c>
      <c r="W58" s="32" t="s">
        <v>27</v>
      </c>
      <c r="X58" s="13"/>
      <c r="Y58" s="12"/>
      <c r="Z58" s="13"/>
      <c r="AA58" s="13"/>
      <c r="AB58" s="13" t="s">
        <v>109</v>
      </c>
      <c r="AC58" s="32" t="s">
        <v>112</v>
      </c>
    </row>
    <row r="59" spans="1:29" ht="156" customHeight="1" x14ac:dyDescent="0.25">
      <c r="A59" s="13">
        <v>57</v>
      </c>
      <c r="B59" s="13">
        <v>5620</v>
      </c>
      <c r="C59" s="13">
        <v>1104</v>
      </c>
      <c r="D59" s="41">
        <v>52777981</v>
      </c>
      <c r="E59" s="13" t="s">
        <v>110</v>
      </c>
      <c r="F59" s="12">
        <v>75950000</v>
      </c>
      <c r="G59" s="17">
        <f t="shared" ref="G59:G62" si="54">+F59/3400</f>
        <v>22338.235294117647</v>
      </c>
      <c r="H59" s="12">
        <v>14189068</v>
      </c>
      <c r="I59" s="12">
        <f t="shared" si="51"/>
        <v>4173.2552941176473</v>
      </c>
      <c r="J59" s="33">
        <v>3400</v>
      </c>
      <c r="K59" s="13" t="s">
        <v>56</v>
      </c>
      <c r="L59" s="12">
        <v>1310932</v>
      </c>
      <c r="M59" s="13">
        <v>1620</v>
      </c>
      <c r="N59" s="32" t="s">
        <v>27</v>
      </c>
      <c r="O59" s="32" t="s">
        <v>55</v>
      </c>
      <c r="P59" s="32" t="s">
        <v>34</v>
      </c>
      <c r="Q59" s="32" t="s">
        <v>27</v>
      </c>
      <c r="R59" s="32" t="s">
        <v>34</v>
      </c>
      <c r="S59" s="13" t="s">
        <v>55</v>
      </c>
      <c r="T59" s="32" t="s">
        <v>34</v>
      </c>
      <c r="U59" s="32" t="s">
        <v>30</v>
      </c>
      <c r="V59" s="32" t="s">
        <v>27</v>
      </c>
      <c r="W59" s="32" t="s">
        <v>27</v>
      </c>
      <c r="X59" s="13"/>
      <c r="Y59" s="12"/>
      <c r="Z59" s="13"/>
      <c r="AA59" s="13"/>
      <c r="AB59" s="13" t="s">
        <v>114</v>
      </c>
      <c r="AC59" s="32" t="s">
        <v>115</v>
      </c>
    </row>
    <row r="60" spans="1:29" ht="150" x14ac:dyDescent="0.25">
      <c r="A60" s="13">
        <v>58</v>
      </c>
      <c r="B60" s="13">
        <v>5920</v>
      </c>
      <c r="C60" s="13">
        <v>1255</v>
      </c>
      <c r="D60" s="41">
        <v>79959824</v>
      </c>
      <c r="E60" s="13" t="s">
        <v>111</v>
      </c>
      <c r="F60" s="12">
        <v>21000000</v>
      </c>
      <c r="G60" s="17">
        <f t="shared" si="54"/>
        <v>6176.4705882352937</v>
      </c>
      <c r="H60" s="12">
        <v>1487192</v>
      </c>
      <c r="I60" s="12">
        <f t="shared" si="51"/>
        <v>437.40941176470591</v>
      </c>
      <c r="J60" s="33">
        <v>3400</v>
      </c>
      <c r="K60" s="13" t="s">
        <v>76</v>
      </c>
      <c r="L60" s="12">
        <v>12808</v>
      </c>
      <c r="M60" s="13">
        <v>2620</v>
      </c>
      <c r="N60" s="32" t="s">
        <v>27</v>
      </c>
      <c r="O60" s="32" t="s">
        <v>55</v>
      </c>
      <c r="P60" s="32" t="s">
        <v>27</v>
      </c>
      <c r="Q60" s="32" t="s">
        <v>27</v>
      </c>
      <c r="R60" s="32" t="s">
        <v>27</v>
      </c>
      <c r="S60" s="13" t="s">
        <v>55</v>
      </c>
      <c r="T60" s="32" t="s">
        <v>27</v>
      </c>
      <c r="U60" s="32" t="s">
        <v>30</v>
      </c>
      <c r="V60" s="32" t="s">
        <v>30</v>
      </c>
      <c r="W60" s="32" t="s">
        <v>27</v>
      </c>
      <c r="X60" s="13"/>
      <c r="Y60" s="12"/>
      <c r="Z60" s="13"/>
      <c r="AA60" s="13"/>
      <c r="AB60" s="13" t="s">
        <v>114</v>
      </c>
      <c r="AC60" s="32" t="s">
        <v>115</v>
      </c>
    </row>
    <row r="61" spans="1:29" ht="120" x14ac:dyDescent="0.25">
      <c r="A61" s="13">
        <v>59</v>
      </c>
      <c r="B61" s="13">
        <v>5320</v>
      </c>
      <c r="C61" s="13">
        <v>1241</v>
      </c>
      <c r="D61" s="41">
        <v>51920546</v>
      </c>
      <c r="E61" s="13" t="s">
        <v>113</v>
      </c>
      <c r="F61" s="12">
        <v>34333333</v>
      </c>
      <c r="G61" s="17">
        <f t="shared" si="54"/>
        <v>10098.039117647058</v>
      </c>
      <c r="H61" s="12">
        <v>4296332</v>
      </c>
      <c r="I61" s="12">
        <f t="shared" si="51"/>
        <v>1263.6270588235295</v>
      </c>
      <c r="J61" s="33">
        <v>3400</v>
      </c>
      <c r="K61" s="13" t="s">
        <v>85</v>
      </c>
      <c r="L61" s="12">
        <v>37001</v>
      </c>
      <c r="M61" s="13">
        <v>2220</v>
      </c>
      <c r="N61" s="32" t="s">
        <v>27</v>
      </c>
      <c r="O61" s="32" t="s">
        <v>55</v>
      </c>
      <c r="P61" s="32" t="s">
        <v>27</v>
      </c>
      <c r="Q61" s="32" t="s">
        <v>27</v>
      </c>
      <c r="R61" s="32" t="s">
        <v>27</v>
      </c>
      <c r="S61" s="32" t="s">
        <v>27</v>
      </c>
      <c r="T61" s="32" t="s">
        <v>27</v>
      </c>
      <c r="U61" s="32" t="s">
        <v>30</v>
      </c>
      <c r="V61" s="32" t="s">
        <v>30</v>
      </c>
      <c r="W61" s="32" t="s">
        <v>27</v>
      </c>
      <c r="X61" s="13"/>
      <c r="Y61" s="12"/>
      <c r="Z61" s="13"/>
      <c r="AA61" s="13"/>
      <c r="AB61" s="13" t="s">
        <v>107</v>
      </c>
      <c r="AC61" s="32" t="s">
        <v>41</v>
      </c>
    </row>
    <row r="62" spans="1:29" ht="120" x14ac:dyDescent="0.25">
      <c r="A62" s="13">
        <v>60</v>
      </c>
      <c r="B62" s="13">
        <v>2020</v>
      </c>
      <c r="C62" s="13">
        <v>1071</v>
      </c>
      <c r="D62" s="41">
        <v>52814753</v>
      </c>
      <c r="E62" s="13" t="s">
        <v>116</v>
      </c>
      <c r="F62" s="12">
        <v>36250000</v>
      </c>
      <c r="G62" s="30">
        <f t="shared" si="54"/>
        <v>10661.764705882353</v>
      </c>
      <c r="H62" s="12">
        <v>1735057</v>
      </c>
      <c r="I62" s="12">
        <f t="shared" si="51"/>
        <v>510.31088235294118</v>
      </c>
      <c r="J62" s="33">
        <v>3400</v>
      </c>
      <c r="K62" s="13" t="s">
        <v>53</v>
      </c>
      <c r="L62" s="12">
        <v>14943</v>
      </c>
      <c r="M62" s="13">
        <v>1220</v>
      </c>
      <c r="N62" s="32" t="s">
        <v>27</v>
      </c>
      <c r="O62" s="32" t="s">
        <v>55</v>
      </c>
      <c r="P62" s="32" t="s">
        <v>27</v>
      </c>
      <c r="Q62" s="32" t="s">
        <v>27</v>
      </c>
      <c r="R62" s="32" t="s">
        <v>27</v>
      </c>
      <c r="S62" s="32" t="s">
        <v>27</v>
      </c>
      <c r="T62" s="32" t="s">
        <v>27</v>
      </c>
      <c r="U62" s="32" t="s">
        <v>30</v>
      </c>
      <c r="V62" s="32" t="s">
        <v>30</v>
      </c>
      <c r="W62" s="32" t="s">
        <v>27</v>
      </c>
      <c r="X62" s="13"/>
      <c r="Y62" s="12"/>
      <c r="Z62" s="13"/>
      <c r="AA62" s="13"/>
      <c r="AB62" s="13" t="s">
        <v>107</v>
      </c>
      <c r="AC62" s="32" t="s">
        <v>41</v>
      </c>
    </row>
    <row r="63" spans="1:29" ht="120" x14ac:dyDescent="0.25">
      <c r="A63" s="13">
        <v>61</v>
      </c>
      <c r="B63" s="13">
        <v>3120</v>
      </c>
      <c r="C63" s="13">
        <v>1071</v>
      </c>
      <c r="D63" s="41">
        <v>52814753</v>
      </c>
      <c r="E63" s="13" t="s">
        <v>116</v>
      </c>
      <c r="F63" s="12">
        <v>36250000</v>
      </c>
      <c r="G63" s="30">
        <f t="shared" ref="G63:G64" si="55">+F63/3400</f>
        <v>10661.764705882353</v>
      </c>
      <c r="H63" s="12">
        <v>7176961</v>
      </c>
      <c r="I63" s="12">
        <f t="shared" si="51"/>
        <v>2110.870882352941</v>
      </c>
      <c r="J63" s="33">
        <v>3400</v>
      </c>
      <c r="K63" s="13" t="s">
        <v>56</v>
      </c>
      <c r="L63" s="12">
        <v>323039</v>
      </c>
      <c r="M63" s="13">
        <v>1220</v>
      </c>
      <c r="N63" s="32" t="s">
        <v>27</v>
      </c>
      <c r="O63" s="32" t="s">
        <v>55</v>
      </c>
      <c r="P63" s="32" t="s">
        <v>34</v>
      </c>
      <c r="Q63" s="13" t="s">
        <v>27</v>
      </c>
      <c r="R63" s="32" t="s">
        <v>27</v>
      </c>
      <c r="S63" s="32" t="s">
        <v>27</v>
      </c>
      <c r="T63" s="32" t="s">
        <v>34</v>
      </c>
      <c r="U63" s="32" t="s">
        <v>30</v>
      </c>
      <c r="V63" s="32" t="s">
        <v>30</v>
      </c>
      <c r="W63" s="13" t="s">
        <v>27</v>
      </c>
      <c r="X63" s="13"/>
      <c r="Y63" s="12"/>
      <c r="Z63" s="13"/>
      <c r="AA63" s="13"/>
      <c r="AB63" s="13" t="s">
        <v>107</v>
      </c>
      <c r="AC63" s="32" t="s">
        <v>41</v>
      </c>
    </row>
    <row r="64" spans="1:29" ht="120" x14ac:dyDescent="0.25">
      <c r="A64" s="13">
        <v>62</v>
      </c>
      <c r="B64" s="13">
        <v>5120</v>
      </c>
      <c r="C64" s="13">
        <v>1071</v>
      </c>
      <c r="D64" s="41">
        <v>52814753</v>
      </c>
      <c r="E64" s="13" t="s">
        <v>116</v>
      </c>
      <c r="F64" s="12">
        <v>36250000</v>
      </c>
      <c r="G64" s="30">
        <f t="shared" si="55"/>
        <v>10661.764705882353</v>
      </c>
      <c r="H64" s="12">
        <v>7176961</v>
      </c>
      <c r="I64" s="12">
        <f t="shared" si="51"/>
        <v>2110.870882352941</v>
      </c>
      <c r="J64" s="33">
        <v>3400</v>
      </c>
      <c r="K64" s="13" t="s">
        <v>57</v>
      </c>
      <c r="L64" s="12">
        <v>323039</v>
      </c>
      <c r="M64" s="13">
        <v>1220</v>
      </c>
      <c r="N64" s="32" t="s">
        <v>27</v>
      </c>
      <c r="O64" s="32" t="s">
        <v>55</v>
      </c>
      <c r="P64" s="32" t="s">
        <v>34</v>
      </c>
      <c r="Q64" s="13" t="s">
        <v>27</v>
      </c>
      <c r="R64" s="32" t="s">
        <v>27</v>
      </c>
      <c r="S64" s="32" t="s">
        <v>27</v>
      </c>
      <c r="T64" s="32" t="s">
        <v>34</v>
      </c>
      <c r="U64" s="32" t="s">
        <v>30</v>
      </c>
      <c r="V64" s="32" t="s">
        <v>30</v>
      </c>
      <c r="W64" s="13" t="s">
        <v>27</v>
      </c>
      <c r="X64" s="13"/>
      <c r="Y64" s="12"/>
      <c r="Z64" s="13"/>
      <c r="AA64" s="13"/>
      <c r="AB64" s="13" t="s">
        <v>107</v>
      </c>
      <c r="AC64" s="32" t="s">
        <v>41</v>
      </c>
    </row>
    <row r="65" spans="1:29" ht="120" x14ac:dyDescent="0.25">
      <c r="A65" s="13">
        <v>63</v>
      </c>
      <c r="B65" s="13">
        <v>7820</v>
      </c>
      <c r="C65" s="13">
        <v>1071</v>
      </c>
      <c r="D65" s="41">
        <v>52814753</v>
      </c>
      <c r="E65" s="13" t="s">
        <v>116</v>
      </c>
      <c r="F65" s="12">
        <v>36250000</v>
      </c>
      <c r="G65" s="30">
        <f t="shared" ref="G65:G69" si="56">+F65/3400</f>
        <v>10661.764705882353</v>
      </c>
      <c r="H65" s="12">
        <v>7176961</v>
      </c>
      <c r="I65" s="12">
        <f t="shared" ref="I65" si="57">+H65/3400</f>
        <v>2110.870882352941</v>
      </c>
      <c r="J65" s="33">
        <v>3400</v>
      </c>
      <c r="K65" s="13" t="s">
        <v>58</v>
      </c>
      <c r="L65" s="12">
        <v>323039</v>
      </c>
      <c r="M65" s="13">
        <v>1220</v>
      </c>
      <c r="N65" s="32" t="s">
        <v>27</v>
      </c>
      <c r="O65" s="32" t="s">
        <v>55</v>
      </c>
      <c r="P65" s="32" t="s">
        <v>34</v>
      </c>
      <c r="Q65" s="32" t="s">
        <v>34</v>
      </c>
      <c r="R65" s="13" t="s">
        <v>27</v>
      </c>
      <c r="S65" s="32" t="s">
        <v>27</v>
      </c>
      <c r="T65" s="32" t="s">
        <v>27</v>
      </c>
      <c r="U65" s="32" t="s">
        <v>34</v>
      </c>
      <c r="V65" s="32" t="s">
        <v>30</v>
      </c>
      <c r="W65" s="32" t="s">
        <v>30</v>
      </c>
      <c r="X65" s="13"/>
      <c r="Y65" s="12"/>
      <c r="Z65" s="13"/>
      <c r="AA65" s="13"/>
      <c r="AB65" s="13" t="s">
        <v>107</v>
      </c>
      <c r="AC65" s="32" t="s">
        <v>41</v>
      </c>
    </row>
    <row r="66" spans="1:29" ht="150" x14ac:dyDescent="0.25">
      <c r="A66" s="13">
        <v>64</v>
      </c>
      <c r="B66" s="13">
        <v>6120</v>
      </c>
      <c r="C66" s="13">
        <v>1270</v>
      </c>
      <c r="D66" s="41">
        <v>79632597</v>
      </c>
      <c r="E66" s="13" t="s">
        <v>117</v>
      </c>
      <c r="F66" s="12">
        <v>21000000</v>
      </c>
      <c r="G66" s="30">
        <f t="shared" si="56"/>
        <v>6176.4705882352937</v>
      </c>
      <c r="H66" s="12">
        <v>1453313</v>
      </c>
      <c r="I66" s="12">
        <f t="shared" ref="I66:I70" si="58">+H66/3400</f>
        <v>427.44499999999999</v>
      </c>
      <c r="J66" s="33">
        <v>3400</v>
      </c>
      <c r="K66" s="13" t="s">
        <v>76</v>
      </c>
      <c r="L66" s="12">
        <v>46687</v>
      </c>
      <c r="M66" s="13">
        <v>2720</v>
      </c>
      <c r="N66" s="32" t="s">
        <v>27</v>
      </c>
      <c r="O66" s="32" t="s">
        <v>55</v>
      </c>
      <c r="P66" s="13" t="s">
        <v>27</v>
      </c>
      <c r="Q66" s="13" t="s">
        <v>27</v>
      </c>
      <c r="R66" s="13" t="s">
        <v>27</v>
      </c>
      <c r="S66" s="13" t="s">
        <v>55</v>
      </c>
      <c r="T66" s="13" t="s">
        <v>27</v>
      </c>
      <c r="U66" s="32" t="s">
        <v>30</v>
      </c>
      <c r="V66" s="13" t="s">
        <v>27</v>
      </c>
      <c r="W66" s="13" t="s">
        <v>27</v>
      </c>
      <c r="X66" s="13"/>
      <c r="Y66" s="12"/>
      <c r="Z66" s="13"/>
      <c r="AA66" s="13"/>
      <c r="AB66" s="13" t="s">
        <v>114</v>
      </c>
      <c r="AC66" s="32" t="s">
        <v>115</v>
      </c>
    </row>
    <row r="67" spans="1:29" ht="222.75" customHeight="1" x14ac:dyDescent="0.25">
      <c r="A67" s="13">
        <v>65</v>
      </c>
      <c r="B67" s="13">
        <v>5220</v>
      </c>
      <c r="C67" s="13">
        <v>1226</v>
      </c>
      <c r="D67" s="41">
        <v>20792994</v>
      </c>
      <c r="E67" s="13" t="s">
        <v>118</v>
      </c>
      <c r="F67" s="12">
        <v>21700000</v>
      </c>
      <c r="G67" s="30">
        <f t="shared" si="56"/>
        <v>6382.3529411764703</v>
      </c>
      <c r="H67" s="12">
        <v>3470115</v>
      </c>
      <c r="I67" s="12">
        <f t="shared" si="58"/>
        <v>1020.6220588235294</v>
      </c>
      <c r="J67" s="33">
        <v>3400</v>
      </c>
      <c r="K67" s="13" t="s">
        <v>76</v>
      </c>
      <c r="L67" s="12">
        <v>29885</v>
      </c>
      <c r="M67" s="13">
        <v>2020</v>
      </c>
      <c r="N67" s="32" t="s">
        <v>27</v>
      </c>
      <c r="O67" s="32" t="s">
        <v>55</v>
      </c>
      <c r="P67" s="13" t="s">
        <v>27</v>
      </c>
      <c r="Q67" s="13" t="s">
        <v>27</v>
      </c>
      <c r="R67" s="13" t="s">
        <v>27</v>
      </c>
      <c r="S67" s="13" t="s">
        <v>27</v>
      </c>
      <c r="T67" s="13" t="s">
        <v>27</v>
      </c>
      <c r="U67" s="32" t="s">
        <v>30</v>
      </c>
      <c r="V67" s="32" t="s">
        <v>30</v>
      </c>
      <c r="W67" s="13" t="s">
        <v>27</v>
      </c>
      <c r="X67" s="13"/>
      <c r="Y67" s="12"/>
      <c r="Z67" s="13"/>
      <c r="AA67" s="13"/>
      <c r="AB67" s="13" t="s">
        <v>119</v>
      </c>
      <c r="AC67" s="32" t="s">
        <v>115</v>
      </c>
    </row>
    <row r="68" spans="1:29" ht="252" customHeight="1" x14ac:dyDescent="0.25">
      <c r="A68" s="13">
        <v>66</v>
      </c>
      <c r="B68" s="13">
        <v>4620</v>
      </c>
      <c r="C68" s="13">
        <v>1240</v>
      </c>
      <c r="D68" s="13">
        <v>1022346023</v>
      </c>
      <c r="E68" s="13" t="s">
        <v>120</v>
      </c>
      <c r="F68" s="12">
        <v>21233333</v>
      </c>
      <c r="G68" s="30">
        <f t="shared" si="56"/>
        <v>6245.0979411764702</v>
      </c>
      <c r="H68" s="12">
        <v>3004031</v>
      </c>
      <c r="I68" s="12">
        <f t="shared" si="58"/>
        <v>883.53852941176467</v>
      </c>
      <c r="J68" s="33">
        <v>3400</v>
      </c>
      <c r="K68" s="13" t="s">
        <v>76</v>
      </c>
      <c r="L68" s="12">
        <v>29302</v>
      </c>
      <c r="M68" s="13">
        <v>2320</v>
      </c>
      <c r="N68" s="32" t="s">
        <v>27</v>
      </c>
      <c r="O68" s="32" t="s">
        <v>55</v>
      </c>
      <c r="P68" s="13" t="s">
        <v>27</v>
      </c>
      <c r="Q68" s="13" t="s">
        <v>27</v>
      </c>
      <c r="R68" s="13" t="s">
        <v>27</v>
      </c>
      <c r="S68" s="13" t="s">
        <v>27</v>
      </c>
      <c r="T68" s="13" t="s">
        <v>27</v>
      </c>
      <c r="U68" s="32" t="s">
        <v>30</v>
      </c>
      <c r="V68" s="32" t="s">
        <v>30</v>
      </c>
      <c r="W68" s="13" t="s">
        <v>27</v>
      </c>
      <c r="X68" s="13"/>
      <c r="Y68" s="12"/>
      <c r="Z68" s="13"/>
      <c r="AA68" s="13"/>
      <c r="AB68" s="13" t="s">
        <v>121</v>
      </c>
      <c r="AC68" s="32" t="s">
        <v>123</v>
      </c>
    </row>
    <row r="69" spans="1:29" ht="249.75" customHeight="1" x14ac:dyDescent="0.25">
      <c r="A69" s="13">
        <v>67</v>
      </c>
      <c r="B69" s="13">
        <v>1820</v>
      </c>
      <c r="C69" s="13">
        <v>1069</v>
      </c>
      <c r="D69" s="41">
        <v>1081788672</v>
      </c>
      <c r="E69" s="13" t="s">
        <v>122</v>
      </c>
      <c r="F69" s="12">
        <v>29483333</v>
      </c>
      <c r="G69" s="30">
        <f t="shared" si="56"/>
        <v>8671.5685294117648</v>
      </c>
      <c r="H69" s="12">
        <v>1409584</v>
      </c>
      <c r="I69" s="12">
        <f t="shared" si="58"/>
        <v>414.58352941176469</v>
      </c>
      <c r="J69" s="33">
        <v>3400</v>
      </c>
      <c r="K69" s="13" t="s">
        <v>53</v>
      </c>
      <c r="L69" s="12">
        <v>13749</v>
      </c>
      <c r="M69" s="13">
        <v>1020</v>
      </c>
      <c r="N69" s="32" t="s">
        <v>27</v>
      </c>
      <c r="O69" s="32" t="s">
        <v>55</v>
      </c>
      <c r="P69" s="13" t="s">
        <v>27</v>
      </c>
      <c r="Q69" s="13" t="s">
        <v>29</v>
      </c>
      <c r="R69" s="13" t="s">
        <v>27</v>
      </c>
      <c r="S69" s="13" t="s">
        <v>27</v>
      </c>
      <c r="T69" s="13" t="s">
        <v>27</v>
      </c>
      <c r="U69" s="32" t="s">
        <v>30</v>
      </c>
      <c r="V69" s="32" t="s">
        <v>30</v>
      </c>
      <c r="W69" s="13" t="s">
        <v>27</v>
      </c>
      <c r="X69" s="13"/>
      <c r="Y69" s="12"/>
      <c r="Z69" s="13"/>
      <c r="AA69" s="13"/>
      <c r="AB69" s="13" t="s">
        <v>124</v>
      </c>
      <c r="AC69" s="32" t="s">
        <v>126</v>
      </c>
    </row>
    <row r="70" spans="1:29" ht="315" x14ac:dyDescent="0.25">
      <c r="A70" s="13">
        <v>68</v>
      </c>
      <c r="B70" s="13">
        <v>2920</v>
      </c>
      <c r="C70" s="13">
        <v>1069</v>
      </c>
      <c r="D70" s="41">
        <v>1081788672</v>
      </c>
      <c r="E70" s="13" t="s">
        <v>122</v>
      </c>
      <c r="F70" s="12">
        <v>29483333</v>
      </c>
      <c r="G70" s="30">
        <f t="shared" ref="G70" si="59">+F70/3400</f>
        <v>8671.5685294117648</v>
      </c>
      <c r="H70" s="12">
        <v>5839670</v>
      </c>
      <c r="I70" s="12">
        <f t="shared" si="58"/>
        <v>1717.55</v>
      </c>
      <c r="J70" s="33">
        <v>3400</v>
      </c>
      <c r="K70" s="13" t="s">
        <v>56</v>
      </c>
      <c r="L70" s="12">
        <v>260330</v>
      </c>
      <c r="M70" s="13">
        <v>1020</v>
      </c>
      <c r="N70" s="32" t="s">
        <v>27</v>
      </c>
      <c r="O70" s="32" t="s">
        <v>55</v>
      </c>
      <c r="P70" s="32" t="s">
        <v>34</v>
      </c>
      <c r="Q70" s="13" t="s">
        <v>27</v>
      </c>
      <c r="R70" s="32" t="s">
        <v>34</v>
      </c>
      <c r="S70" s="13" t="s">
        <v>27</v>
      </c>
      <c r="T70" s="32" t="s">
        <v>34</v>
      </c>
      <c r="U70" s="32" t="s">
        <v>30</v>
      </c>
      <c r="V70" s="32" t="s">
        <v>30</v>
      </c>
      <c r="W70" s="13" t="s">
        <v>27</v>
      </c>
      <c r="X70" s="13"/>
      <c r="Y70" s="12"/>
      <c r="Z70" s="13"/>
      <c r="AA70" s="13"/>
      <c r="AB70" s="13" t="s">
        <v>125</v>
      </c>
      <c r="AC70" s="32" t="s">
        <v>126</v>
      </c>
    </row>
    <row r="71" spans="1:29" ht="315" x14ac:dyDescent="0.25">
      <c r="A71" s="13">
        <v>69</v>
      </c>
      <c r="B71" s="13">
        <v>4020</v>
      </c>
      <c r="C71" s="13">
        <v>1069</v>
      </c>
      <c r="D71" s="41">
        <v>1081788672</v>
      </c>
      <c r="E71" s="13" t="s">
        <v>122</v>
      </c>
      <c r="F71" s="12">
        <v>29483333</v>
      </c>
      <c r="G71" s="30">
        <f t="shared" ref="G71:G72" si="60">+F71/3400</f>
        <v>8671.5685294117648</v>
      </c>
      <c r="H71" s="12">
        <v>5921915</v>
      </c>
      <c r="I71" s="12">
        <f t="shared" ref="I71:I72" si="61">+H71/3400</f>
        <v>1741.7397058823528</v>
      </c>
      <c r="J71" s="33">
        <v>3400</v>
      </c>
      <c r="K71" s="13" t="s">
        <v>57</v>
      </c>
      <c r="L71" s="12">
        <v>178085</v>
      </c>
      <c r="M71" s="13">
        <v>1020</v>
      </c>
      <c r="N71" s="32" t="s">
        <v>27</v>
      </c>
      <c r="O71" s="32" t="s">
        <v>55</v>
      </c>
      <c r="P71" s="32" t="s">
        <v>34</v>
      </c>
      <c r="Q71" s="13" t="s">
        <v>27</v>
      </c>
      <c r="R71" s="32" t="s">
        <v>34</v>
      </c>
      <c r="S71" s="13" t="s">
        <v>27</v>
      </c>
      <c r="T71" s="32" t="s">
        <v>34</v>
      </c>
      <c r="U71" s="32" t="s">
        <v>30</v>
      </c>
      <c r="V71" s="32" t="s">
        <v>30</v>
      </c>
      <c r="W71" s="13" t="s">
        <v>27</v>
      </c>
      <c r="X71" s="13"/>
      <c r="Y71" s="12"/>
      <c r="Z71" s="13"/>
      <c r="AA71" s="13"/>
      <c r="AB71" s="13" t="s">
        <v>125</v>
      </c>
      <c r="AC71" s="32" t="s">
        <v>126</v>
      </c>
    </row>
    <row r="72" spans="1:29" ht="315" x14ac:dyDescent="0.25">
      <c r="A72" s="13">
        <v>70</v>
      </c>
      <c r="B72" s="13">
        <v>6520</v>
      </c>
      <c r="C72" s="13">
        <v>1069</v>
      </c>
      <c r="D72" s="41">
        <v>1081788672</v>
      </c>
      <c r="E72" s="13" t="s">
        <v>122</v>
      </c>
      <c r="F72" s="12">
        <v>29483333</v>
      </c>
      <c r="G72" s="30">
        <f t="shared" si="60"/>
        <v>8671.5685294117648</v>
      </c>
      <c r="H72" s="12">
        <v>5839670</v>
      </c>
      <c r="I72" s="12">
        <f t="shared" si="61"/>
        <v>1717.55</v>
      </c>
      <c r="J72" s="33">
        <v>3400</v>
      </c>
      <c r="K72" s="13" t="s">
        <v>58</v>
      </c>
      <c r="L72" s="12">
        <v>178085</v>
      </c>
      <c r="M72" s="13">
        <v>1020</v>
      </c>
      <c r="N72" s="32" t="s">
        <v>27</v>
      </c>
      <c r="O72" s="32" t="s">
        <v>55</v>
      </c>
      <c r="P72" s="32" t="s">
        <v>34</v>
      </c>
      <c r="Q72" s="13" t="s">
        <v>27</v>
      </c>
      <c r="R72" s="32" t="s">
        <v>34</v>
      </c>
      <c r="S72" s="13" t="s">
        <v>27</v>
      </c>
      <c r="T72" s="32" t="s">
        <v>34</v>
      </c>
      <c r="U72" s="32" t="s">
        <v>30</v>
      </c>
      <c r="V72" s="32" t="s">
        <v>30</v>
      </c>
      <c r="W72" s="13" t="s">
        <v>27</v>
      </c>
      <c r="X72" s="13"/>
      <c r="Y72" s="12"/>
      <c r="Z72" s="13"/>
      <c r="AA72" s="13"/>
      <c r="AB72" s="13" t="s">
        <v>125</v>
      </c>
      <c r="AC72" s="32" t="s">
        <v>126</v>
      </c>
    </row>
    <row r="73" spans="1:29" s="47" customFormat="1" x14ac:dyDescent="0.25">
      <c r="A73" s="45"/>
      <c r="B73" s="45"/>
      <c r="C73" s="45"/>
      <c r="D73" s="45"/>
      <c r="E73" s="45"/>
      <c r="F73" s="19">
        <f>SUM(F3:F72)</f>
        <v>4172631320</v>
      </c>
      <c r="G73" s="46"/>
      <c r="H73" s="19">
        <f>SUM(H3:H72)</f>
        <v>549983137</v>
      </c>
      <c r="I73" s="19"/>
      <c r="J73" s="45"/>
      <c r="K73" s="45"/>
      <c r="L73" s="19"/>
      <c r="M73" s="45"/>
      <c r="N73" s="45"/>
      <c r="O73" s="45"/>
      <c r="P73" s="45"/>
      <c r="Q73" s="45"/>
      <c r="R73" s="45"/>
      <c r="S73" s="45"/>
      <c r="T73" s="45"/>
      <c r="U73" s="45"/>
      <c r="V73" s="45"/>
      <c r="W73" s="45"/>
      <c r="X73" s="45"/>
      <c r="Y73" s="19"/>
      <c r="Z73" s="45"/>
      <c r="AA73" s="45"/>
      <c r="AB73" s="45"/>
      <c r="AC73" s="45"/>
    </row>
    <row r="74" spans="1:29" x14ac:dyDescent="0.25">
      <c r="A74" s="13"/>
      <c r="B74" s="13"/>
      <c r="C74" s="13"/>
      <c r="D74" s="13"/>
      <c r="E74" s="13"/>
      <c r="F74" s="12"/>
      <c r="G74" s="30"/>
      <c r="H74" s="12"/>
      <c r="I74" s="12"/>
      <c r="J74" s="13"/>
      <c r="K74" s="13"/>
      <c r="L74" s="12"/>
      <c r="M74" s="13"/>
      <c r="N74" s="13"/>
      <c r="O74" s="13"/>
      <c r="P74" s="13"/>
      <c r="Q74" s="13"/>
      <c r="R74" s="13"/>
      <c r="S74" s="13"/>
      <c r="T74" s="13"/>
      <c r="U74" s="13"/>
      <c r="V74" s="13"/>
      <c r="W74" s="13"/>
      <c r="X74" s="13"/>
      <c r="Y74" s="12"/>
      <c r="Z74" s="13"/>
      <c r="AA74" s="13"/>
      <c r="AB74" s="13"/>
      <c r="AC74" s="13"/>
    </row>
    <row r="75" spans="1:29" x14ac:dyDescent="0.25">
      <c r="A75" s="13"/>
      <c r="B75" s="13"/>
      <c r="C75" s="13"/>
      <c r="D75" s="13"/>
      <c r="E75" s="13"/>
      <c r="F75" s="12"/>
      <c r="G75" s="30"/>
      <c r="H75" s="12"/>
      <c r="I75" s="12"/>
      <c r="J75" s="13"/>
      <c r="K75" s="13"/>
      <c r="L75" s="12"/>
      <c r="M75" s="13"/>
      <c r="N75" s="13"/>
      <c r="O75" s="13"/>
      <c r="P75" s="13"/>
      <c r="Q75" s="13"/>
      <c r="R75" s="13"/>
      <c r="S75" s="13"/>
      <c r="T75" s="13"/>
      <c r="U75" s="13"/>
      <c r="V75" s="13"/>
      <c r="W75" s="13"/>
      <c r="X75" s="13"/>
      <c r="Y75" s="12"/>
      <c r="Z75" s="13"/>
      <c r="AA75" s="13"/>
      <c r="AB75" s="13"/>
      <c r="AC75" s="13"/>
    </row>
  </sheetData>
  <mergeCells count="24">
    <mergeCell ref="R1:R2"/>
    <mergeCell ref="AC1:AC2"/>
    <mergeCell ref="T1:T2"/>
    <mergeCell ref="U1:U2"/>
    <mergeCell ref="V1:V2"/>
    <mergeCell ref="W1:W2"/>
    <mergeCell ref="X1:AA1"/>
    <mergeCell ref="AB1:AB2"/>
    <mergeCell ref="S1:S2"/>
    <mergeCell ref="M1:M2"/>
    <mergeCell ref="N1:O1"/>
    <mergeCell ref="P1:P2"/>
    <mergeCell ref="Q1:Q2"/>
    <mergeCell ref="B1:B2"/>
    <mergeCell ref="H1:H2"/>
    <mergeCell ref="L1:L2"/>
    <mergeCell ref="D1:D2"/>
    <mergeCell ref="F1:F2"/>
    <mergeCell ref="E1:E2"/>
    <mergeCell ref="I1:I2"/>
    <mergeCell ref="J1:J2"/>
    <mergeCell ref="C1:C2"/>
    <mergeCell ref="G1:G2"/>
    <mergeCell ref="K1:K2"/>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GF</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Garcia</dc:creator>
  <cp:lastModifiedBy>Andrea Paola Melendez Pineda</cp:lastModifiedBy>
  <dcterms:created xsi:type="dcterms:W3CDTF">2020-10-08T18:37:12Z</dcterms:created>
  <dcterms:modified xsi:type="dcterms:W3CDTF">2020-12-12T04:30:00Z</dcterms:modified>
</cp:coreProperties>
</file>