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795C3E07-4698-4D59-B4D0-D5B92109C077}" xr6:coauthVersionLast="47" xr6:coauthVersionMax="47" xr10:uidLastSave="{00000000-0000-0000-0000-000000000000}"/>
  <bookViews>
    <workbookView xWindow="-120" yWindow="-120" windowWidth="20730" windowHeight="11040" firstSheet="5" activeTab="6" xr2:uid="{00000000-000D-0000-FFFF-FFFF00000000}"/>
  </bookViews>
  <sheets>
    <sheet name="0 - CALOR" sheetId="3" r:id="rId1"/>
    <sheet name="1 - POLÍTICA" sheetId="4" r:id="rId2"/>
    <sheet name="2 - CONTEXTO" sheetId="6" r:id="rId3"/>
    <sheet name="3-IDENTIFICACIÓN DEL RIESGO" sheetId="7" r:id="rId4"/>
    <sheet name="4-VALORACIÓN DEL RIESGO" sheetId="8" r:id="rId5"/>
    <sheet name="5-CONTROLES" sheetId="12" r:id="rId6"/>
    <sheet name="6-MAPA DE RIESGOS CORRUPCION" sheetId="1" r:id="rId7"/>
    <sheet name="Controles" sheetId="16" state="hidden" r:id="rId8"/>
    <sheet name="Hoja5" sheetId="18" state="hidden" r:id="rId9"/>
    <sheet name="Hoja4" sheetId="17" state="hidden" r:id="rId10"/>
    <sheet name="control1" sheetId="15" state="hidden" r:id="rId11"/>
    <sheet name="Anexo 1 modificaciones" sheetId="13" r:id="rId12"/>
  </sheets>
  <externalReferences>
    <externalReference r:id="rId13"/>
    <externalReference r:id="rId14"/>
  </externalReferences>
  <definedNames>
    <definedName name="_xlnm._FilterDatabase" localSheetId="6" hidden="1">'6-MAPA DE RIESGOS CORRUPCION'!$B$1:$AV$80</definedName>
    <definedName name="_xlnm._FilterDatabase" localSheetId="11" hidden="1">'Anexo 1 modificaciones'!$B$9:$M$9</definedName>
    <definedName name="_xlnm._FilterDatabase" localSheetId="10" hidden="1">control1!$A$1:$C$53</definedName>
    <definedName name="_xlnm._FilterDatabase" localSheetId="9" hidden="1">Hoja4!$A$1:$AL$1</definedName>
  </definedNames>
  <calcPr calcId="191029"/>
  <pivotCaches>
    <pivotCache cacheId="0" r:id="rId15"/>
    <pivotCache cacheId="1"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6" i="1" l="1"/>
  <c r="AD5" i="1"/>
  <c r="AD4" i="1"/>
  <c r="H69" i="8" l="1"/>
  <c r="H68" i="8"/>
  <c r="H67" i="8"/>
  <c r="H94" i="8"/>
  <c r="H93" i="8"/>
  <c r="H92" i="8"/>
  <c r="H91" i="8"/>
  <c r="H90" i="8"/>
  <c r="H89" i="8"/>
  <c r="H88" i="8"/>
  <c r="H87" i="8"/>
  <c r="H86" i="8"/>
  <c r="H85" i="8"/>
  <c r="H84" i="8"/>
  <c r="H83" i="8"/>
  <c r="H82" i="8"/>
  <c r="H81" i="8"/>
  <c r="H80" i="8"/>
  <c r="H79" i="8"/>
  <c r="H78" i="8"/>
  <c r="H77" i="8"/>
  <c r="H76" i="8"/>
  <c r="H75" i="8"/>
  <c r="H74" i="8"/>
  <c r="H73" i="8"/>
  <c r="H72" i="8"/>
  <c r="H71" i="8"/>
  <c r="H70"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3" i="8"/>
  <c r="H32" i="8"/>
  <c r="H31" i="8"/>
  <c r="H30" i="8"/>
  <c r="H29" i="8"/>
  <c r="H28" i="8"/>
  <c r="H27" i="8"/>
  <c r="H26" i="8"/>
  <c r="H25" i="8"/>
  <c r="H24" i="8"/>
  <c r="H23" i="8"/>
  <c r="H22" i="8"/>
  <c r="H21" i="8"/>
  <c r="H20" i="8"/>
  <c r="H19" i="8"/>
  <c r="H18" i="8"/>
  <c r="H17" i="8"/>
  <c r="H16" i="8"/>
  <c r="H15" i="8"/>
  <c r="H14" i="8"/>
  <c r="H13" i="8"/>
  <c r="H12" i="8"/>
  <c r="H11" i="8"/>
  <c r="K79" i="1" l="1"/>
  <c r="H79" i="1"/>
  <c r="S80" i="1"/>
  <c r="P80" i="1"/>
  <c r="O80" i="1"/>
  <c r="N80" i="1"/>
  <c r="M80" i="1"/>
  <c r="G80" i="1"/>
  <c r="F80" i="1"/>
  <c r="Y79" i="1"/>
  <c r="S79" i="1"/>
  <c r="P79" i="1"/>
  <c r="O79" i="1"/>
  <c r="N79" i="1"/>
  <c r="M79" i="1"/>
  <c r="G79" i="1"/>
  <c r="F79" i="1"/>
  <c r="D79" i="1"/>
  <c r="Z179" i="12"/>
  <c r="X179" i="12"/>
  <c r="V179" i="12"/>
  <c r="T179" i="12"/>
  <c r="R179" i="12"/>
  <c r="P179" i="12"/>
  <c r="N179" i="12"/>
  <c r="Z178" i="12"/>
  <c r="X178" i="12"/>
  <c r="V178" i="12"/>
  <c r="T178" i="12"/>
  <c r="R178" i="12"/>
  <c r="P178" i="12"/>
  <c r="N178" i="12"/>
  <c r="D178" i="12"/>
  <c r="Z177" i="12"/>
  <c r="X177" i="12"/>
  <c r="V177" i="12"/>
  <c r="T177" i="12"/>
  <c r="R177" i="12"/>
  <c r="P177" i="12"/>
  <c r="N177" i="12"/>
  <c r="Z176" i="12"/>
  <c r="X176" i="12"/>
  <c r="V176" i="12"/>
  <c r="T176" i="12"/>
  <c r="R176" i="12"/>
  <c r="P176" i="12"/>
  <c r="N176" i="12"/>
  <c r="D176" i="12"/>
  <c r="Z175" i="12"/>
  <c r="X175" i="12"/>
  <c r="V175" i="12"/>
  <c r="T175" i="12"/>
  <c r="R175" i="12"/>
  <c r="P175" i="12"/>
  <c r="N175" i="12"/>
  <c r="Z174" i="12"/>
  <c r="X174" i="12"/>
  <c r="V174" i="12"/>
  <c r="T174" i="12"/>
  <c r="R174" i="12"/>
  <c r="P174" i="12"/>
  <c r="N174" i="12"/>
  <c r="D174" i="12"/>
  <c r="Z173" i="12"/>
  <c r="X173" i="12"/>
  <c r="V173" i="12"/>
  <c r="T173" i="12"/>
  <c r="R173" i="12"/>
  <c r="P173" i="12"/>
  <c r="N173" i="12"/>
  <c r="Z172" i="12"/>
  <c r="X172" i="12"/>
  <c r="V172" i="12"/>
  <c r="T172" i="12"/>
  <c r="R172" i="12"/>
  <c r="P172" i="12"/>
  <c r="N172" i="12"/>
  <c r="D172" i="12"/>
  <c r="Z171" i="12"/>
  <c r="X171" i="12"/>
  <c r="V171" i="12"/>
  <c r="T171" i="12"/>
  <c r="R171" i="12"/>
  <c r="P171" i="12"/>
  <c r="N171" i="12"/>
  <c r="Z170" i="12"/>
  <c r="X170" i="12"/>
  <c r="V170" i="12"/>
  <c r="T170" i="12"/>
  <c r="R170" i="12"/>
  <c r="P170" i="12"/>
  <c r="N170" i="12"/>
  <c r="D170" i="12"/>
  <c r="E94" i="8"/>
  <c r="E93" i="8"/>
  <c r="E92" i="8"/>
  <c r="E91" i="8"/>
  <c r="E90" i="8"/>
  <c r="AB94" i="8"/>
  <c r="AC94" i="8" s="1"/>
  <c r="AB93" i="8"/>
  <c r="AC93" i="8" s="1"/>
  <c r="AB92" i="8"/>
  <c r="AC92" i="8" s="1"/>
  <c r="AB91" i="8"/>
  <c r="AC91" i="8" s="1"/>
  <c r="AB90" i="8"/>
  <c r="AC90" i="8" s="1"/>
  <c r="I79" i="1" s="1"/>
  <c r="E170" i="7"/>
  <c r="D90" i="8" s="1"/>
  <c r="B170" i="7"/>
  <c r="B79" i="1" s="1"/>
  <c r="B90" i="8" l="1"/>
  <c r="C170" i="12"/>
  <c r="AA174" i="12"/>
  <c r="AB174" i="12" s="1"/>
  <c r="AD174" i="12" s="1"/>
  <c r="AE174" i="12" s="1"/>
  <c r="AA173" i="12"/>
  <c r="AB173" i="12" s="1"/>
  <c r="AD173" i="12" s="1"/>
  <c r="AE173" i="12" s="1"/>
  <c r="AA170" i="12"/>
  <c r="AB170" i="12" s="1"/>
  <c r="B170" i="12"/>
  <c r="AA179" i="12"/>
  <c r="AB179" i="12" s="1"/>
  <c r="AA177" i="12"/>
  <c r="AB177" i="12" s="1"/>
  <c r="AA178" i="12"/>
  <c r="AB178" i="12" s="1"/>
  <c r="AA175" i="12"/>
  <c r="AB175" i="12" s="1"/>
  <c r="AA171" i="12"/>
  <c r="AB171" i="12" s="1"/>
  <c r="AA176" i="12"/>
  <c r="AB176" i="12" s="1"/>
  <c r="AA172" i="12"/>
  <c r="AB172" i="12" s="1"/>
  <c r="AE93" i="8"/>
  <c r="AD93" i="8"/>
  <c r="AE92" i="8"/>
  <c r="AD92" i="8"/>
  <c r="AE91" i="8"/>
  <c r="AD91" i="8"/>
  <c r="AE90" i="8"/>
  <c r="J79" i="1" s="1"/>
  <c r="AD90" i="8"/>
  <c r="AE94" i="8"/>
  <c r="AD94" i="8"/>
  <c r="E13" i="8"/>
  <c r="AB80" i="8"/>
  <c r="E12" i="7"/>
  <c r="AD171" i="12" l="1"/>
  <c r="R80" i="1"/>
  <c r="AD175" i="12"/>
  <c r="AD178" i="12"/>
  <c r="AD170" i="12"/>
  <c r="R79" i="1"/>
  <c r="AD177" i="12"/>
  <c r="AD179" i="12"/>
  <c r="AD176" i="12"/>
  <c r="AD172" i="12"/>
  <c r="AE179" i="12" l="1"/>
  <c r="AE178" i="12"/>
  <c r="AE177" i="12"/>
  <c r="AE175" i="12"/>
  <c r="AG174" i="12" s="1"/>
  <c r="AH174" i="12" s="1"/>
  <c r="AE170" i="12"/>
  <c r="T79" i="1"/>
  <c r="AE171" i="12"/>
  <c r="T80" i="1"/>
  <c r="AE176" i="12"/>
  <c r="AE172" i="12"/>
  <c r="AG172" i="12" s="1"/>
  <c r="AH172" i="12" s="1"/>
  <c r="G6" i="1"/>
  <c r="G8" i="1"/>
  <c r="G9" i="1"/>
  <c r="G10" i="1"/>
  <c r="G11" i="1"/>
  <c r="G12" i="1"/>
  <c r="G13" i="1"/>
  <c r="G14" i="1"/>
  <c r="G15" i="1"/>
  <c r="G16" i="1"/>
  <c r="G17" i="1"/>
  <c r="G18" i="1"/>
  <c r="G19" i="1"/>
  <c r="G20" i="1"/>
  <c r="G22" i="1"/>
  <c r="G23" i="1"/>
  <c r="G25" i="1"/>
  <c r="G26" i="1"/>
  <c r="G27" i="1"/>
  <c r="G28" i="1"/>
  <c r="G29" i="1"/>
  <c r="G30" i="1"/>
  <c r="G31" i="1"/>
  <c r="G32" i="1"/>
  <c r="G33" i="1"/>
  <c r="G34" i="1"/>
  <c r="G35" i="1"/>
  <c r="G36" i="1"/>
  <c r="G37" i="1"/>
  <c r="G39" i="1"/>
  <c r="G41" i="1"/>
  <c r="G43" i="1"/>
  <c r="G44" i="1"/>
  <c r="G45" i="1"/>
  <c r="G46" i="1"/>
  <c r="G47" i="1"/>
  <c r="G49"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F6" i="1"/>
  <c r="F8" i="1"/>
  <c r="F9" i="1"/>
  <c r="F10" i="1"/>
  <c r="F11" i="1"/>
  <c r="F12" i="1"/>
  <c r="F13" i="1"/>
  <c r="F14" i="1"/>
  <c r="F15" i="1"/>
  <c r="F16" i="1"/>
  <c r="F18" i="1"/>
  <c r="F20" i="1"/>
  <c r="F23" i="1"/>
  <c r="F24" i="1"/>
  <c r="F25" i="1"/>
  <c r="F26" i="1"/>
  <c r="F27" i="1"/>
  <c r="F28" i="1"/>
  <c r="F29" i="1"/>
  <c r="F30" i="1"/>
  <c r="F31" i="1"/>
  <c r="F32" i="1"/>
  <c r="F33" i="1"/>
  <c r="F34" i="1"/>
  <c r="F35" i="1"/>
  <c r="F36" i="1"/>
  <c r="F37" i="1"/>
  <c r="F39" i="1"/>
  <c r="F41" i="1"/>
  <c r="F42" i="1"/>
  <c r="F43" i="1"/>
  <c r="F44" i="1"/>
  <c r="F45" i="1"/>
  <c r="F46" i="1"/>
  <c r="F47" i="1"/>
  <c r="F48" i="1"/>
  <c r="F49" i="1"/>
  <c r="F51" i="1"/>
  <c r="F52" i="1"/>
  <c r="F53" i="1"/>
  <c r="F54" i="1"/>
  <c r="F55" i="1"/>
  <c r="F57" i="1"/>
  <c r="F59" i="1"/>
  <c r="F61" i="1"/>
  <c r="F62" i="1"/>
  <c r="F63" i="1"/>
  <c r="F64" i="1"/>
  <c r="F65" i="1"/>
  <c r="F66" i="1"/>
  <c r="F67" i="1"/>
  <c r="F68" i="1"/>
  <c r="F69" i="1"/>
  <c r="F70" i="1"/>
  <c r="F71" i="1"/>
  <c r="F72" i="1"/>
  <c r="F73" i="1"/>
  <c r="F74" i="1"/>
  <c r="F75" i="1"/>
  <c r="F76" i="1"/>
  <c r="F77" i="1"/>
  <c r="F78" i="1"/>
  <c r="AG176" i="12" l="1"/>
  <c r="AH176" i="12" s="1"/>
  <c r="AG178" i="12"/>
  <c r="AH178" i="12" s="1"/>
  <c r="AN174" i="12"/>
  <c r="AJ174" i="12"/>
  <c r="AG170" i="12"/>
  <c r="AH170" i="12" s="1"/>
  <c r="AJ176" i="12"/>
  <c r="AN176" i="12"/>
  <c r="AJ172" i="12"/>
  <c r="AN172" i="12"/>
  <c r="AO172" i="12" s="1"/>
  <c r="AP172" i="12" s="1"/>
  <c r="Y6" i="1"/>
  <c r="Y8" i="1"/>
  <c r="Y10" i="1"/>
  <c r="Y12" i="1"/>
  <c r="Y14" i="1"/>
  <c r="Y16" i="1"/>
  <c r="Y18" i="1"/>
  <c r="Y20" i="1"/>
  <c r="Y23" i="1"/>
  <c r="Y25" i="1"/>
  <c r="Y27" i="1"/>
  <c r="Y29" i="1"/>
  <c r="Y31" i="1"/>
  <c r="Y33" i="1"/>
  <c r="Y35" i="1"/>
  <c r="Y37" i="1"/>
  <c r="Y39" i="1"/>
  <c r="Y41" i="1"/>
  <c r="Y43" i="1"/>
  <c r="Y45" i="1"/>
  <c r="Y47" i="1"/>
  <c r="Y49" i="1"/>
  <c r="Y51" i="1"/>
  <c r="Y53" i="1"/>
  <c r="Y55" i="1"/>
  <c r="Y57" i="1"/>
  <c r="Y59" i="1"/>
  <c r="Y61" i="1"/>
  <c r="Y63" i="1"/>
  <c r="Y65" i="1"/>
  <c r="Y67" i="1"/>
  <c r="Y69" i="1"/>
  <c r="Y71" i="1"/>
  <c r="Y73" i="1"/>
  <c r="Y75" i="1"/>
  <c r="Y77" i="1"/>
  <c r="Y4" i="1"/>
  <c r="S6" i="1"/>
  <c r="S8" i="1"/>
  <c r="S10" i="1"/>
  <c r="S12" i="1"/>
  <c r="S13" i="1"/>
  <c r="S14" i="1"/>
  <c r="S15" i="1"/>
  <c r="S16" i="1"/>
  <c r="S18" i="1"/>
  <c r="S20" i="1"/>
  <c r="S23" i="1"/>
  <c r="S25" i="1"/>
  <c r="S26" i="1"/>
  <c r="S27" i="1"/>
  <c r="S28" i="1"/>
  <c r="S29" i="1"/>
  <c r="S30" i="1"/>
  <c r="S31" i="1"/>
  <c r="S32" i="1"/>
  <c r="S33" i="1"/>
  <c r="S35" i="1"/>
  <c r="S36" i="1"/>
  <c r="S37" i="1"/>
  <c r="S39" i="1"/>
  <c r="S41" i="1"/>
  <c r="S43" i="1"/>
  <c r="S44" i="1"/>
  <c r="S45" i="1"/>
  <c r="S46" i="1"/>
  <c r="S47" i="1"/>
  <c r="S49" i="1"/>
  <c r="S51" i="1"/>
  <c r="S53" i="1"/>
  <c r="S55" i="1"/>
  <c r="S57" i="1"/>
  <c r="S59" i="1"/>
  <c r="S60" i="1"/>
  <c r="S61" i="1"/>
  <c r="S63" i="1"/>
  <c r="S65" i="1"/>
  <c r="S67" i="1"/>
  <c r="S69" i="1"/>
  <c r="S70" i="1"/>
  <c r="S71" i="1"/>
  <c r="S72" i="1"/>
  <c r="S73" i="1"/>
  <c r="S75" i="1"/>
  <c r="S76" i="1"/>
  <c r="S77" i="1"/>
  <c r="S4" i="1"/>
  <c r="P6" i="1"/>
  <c r="P8" i="1"/>
  <c r="P10" i="1"/>
  <c r="P12" i="1"/>
  <c r="P13" i="1"/>
  <c r="P14" i="1"/>
  <c r="P15" i="1"/>
  <c r="P16" i="1"/>
  <c r="P18" i="1"/>
  <c r="P20" i="1"/>
  <c r="P23" i="1"/>
  <c r="P25" i="1"/>
  <c r="P26" i="1"/>
  <c r="P27" i="1"/>
  <c r="P28" i="1"/>
  <c r="P29" i="1"/>
  <c r="P30" i="1"/>
  <c r="P31" i="1"/>
  <c r="P32" i="1"/>
  <c r="P33" i="1"/>
  <c r="P35" i="1"/>
  <c r="P36" i="1"/>
  <c r="P37" i="1"/>
  <c r="P39" i="1"/>
  <c r="P41" i="1"/>
  <c r="P43" i="1"/>
  <c r="P44" i="1"/>
  <c r="P45" i="1"/>
  <c r="P46" i="1"/>
  <c r="P47" i="1"/>
  <c r="P49" i="1"/>
  <c r="P51" i="1"/>
  <c r="P53" i="1"/>
  <c r="P55" i="1"/>
  <c r="P57" i="1"/>
  <c r="P59" i="1"/>
  <c r="P60" i="1"/>
  <c r="P61" i="1"/>
  <c r="P63" i="1"/>
  <c r="P65" i="1"/>
  <c r="P67" i="1"/>
  <c r="P69" i="1"/>
  <c r="P70" i="1"/>
  <c r="P71" i="1"/>
  <c r="P72" i="1"/>
  <c r="P73" i="1"/>
  <c r="P75" i="1"/>
  <c r="P76" i="1"/>
  <c r="P77" i="1"/>
  <c r="P4" i="1"/>
  <c r="O6" i="1"/>
  <c r="O8" i="1"/>
  <c r="O10" i="1"/>
  <c r="O12" i="1"/>
  <c r="O13" i="1"/>
  <c r="O14" i="1"/>
  <c r="O15" i="1"/>
  <c r="O16" i="1"/>
  <c r="O18" i="1"/>
  <c r="O20" i="1"/>
  <c r="O23" i="1"/>
  <c r="O25" i="1"/>
  <c r="O26" i="1"/>
  <c r="O27" i="1"/>
  <c r="O28" i="1"/>
  <c r="O29" i="1"/>
  <c r="O30" i="1"/>
  <c r="O31" i="1"/>
  <c r="O32" i="1"/>
  <c r="O33" i="1"/>
  <c r="O35" i="1"/>
  <c r="O36" i="1"/>
  <c r="O37" i="1"/>
  <c r="O39" i="1"/>
  <c r="O41" i="1"/>
  <c r="O43" i="1"/>
  <c r="O44" i="1"/>
  <c r="O45" i="1"/>
  <c r="O46" i="1"/>
  <c r="O47" i="1"/>
  <c r="O49" i="1"/>
  <c r="O51" i="1"/>
  <c r="O53" i="1"/>
  <c r="O55" i="1"/>
  <c r="O57" i="1"/>
  <c r="O59" i="1"/>
  <c r="O60" i="1"/>
  <c r="O61" i="1"/>
  <c r="O63" i="1"/>
  <c r="O65" i="1"/>
  <c r="O67" i="1"/>
  <c r="O69" i="1"/>
  <c r="O70" i="1"/>
  <c r="O71" i="1"/>
  <c r="O72" i="1"/>
  <c r="O73" i="1"/>
  <c r="O75" i="1"/>
  <c r="O76" i="1"/>
  <c r="O77" i="1"/>
  <c r="O4" i="1"/>
  <c r="N6" i="1"/>
  <c r="N8" i="1"/>
  <c r="N10" i="1"/>
  <c r="N12" i="1"/>
  <c r="N13" i="1"/>
  <c r="N14" i="1"/>
  <c r="N15" i="1"/>
  <c r="N16" i="1"/>
  <c r="N18" i="1"/>
  <c r="N20" i="1"/>
  <c r="N23" i="1"/>
  <c r="N25" i="1"/>
  <c r="N26" i="1"/>
  <c r="N27" i="1"/>
  <c r="N28" i="1"/>
  <c r="N29" i="1"/>
  <c r="N30" i="1"/>
  <c r="N31" i="1"/>
  <c r="N32" i="1"/>
  <c r="N33" i="1"/>
  <c r="N35" i="1"/>
  <c r="N36" i="1"/>
  <c r="N37" i="1"/>
  <c r="N39" i="1"/>
  <c r="N41" i="1"/>
  <c r="N43" i="1"/>
  <c r="N44" i="1"/>
  <c r="N45" i="1"/>
  <c r="N46" i="1"/>
  <c r="N47" i="1"/>
  <c r="N49" i="1"/>
  <c r="N51" i="1"/>
  <c r="N53" i="1"/>
  <c r="N55" i="1"/>
  <c r="N57" i="1"/>
  <c r="N59" i="1"/>
  <c r="N60" i="1"/>
  <c r="N61" i="1"/>
  <c r="N63" i="1"/>
  <c r="N65" i="1"/>
  <c r="N67" i="1"/>
  <c r="N69" i="1"/>
  <c r="N70" i="1"/>
  <c r="N71" i="1"/>
  <c r="N72" i="1"/>
  <c r="N73" i="1"/>
  <c r="N75" i="1"/>
  <c r="N76" i="1"/>
  <c r="N77" i="1"/>
  <c r="N4" i="1"/>
  <c r="M6" i="1"/>
  <c r="M8" i="1"/>
  <c r="M10" i="1"/>
  <c r="M12" i="1"/>
  <c r="M13" i="1"/>
  <c r="M14" i="1"/>
  <c r="M15" i="1"/>
  <c r="M16" i="1"/>
  <c r="M18" i="1"/>
  <c r="M20" i="1"/>
  <c r="M23" i="1"/>
  <c r="M25" i="1"/>
  <c r="M26" i="1"/>
  <c r="M27" i="1"/>
  <c r="M28" i="1"/>
  <c r="M29" i="1"/>
  <c r="M30" i="1"/>
  <c r="M31" i="1"/>
  <c r="M32" i="1"/>
  <c r="M33" i="1"/>
  <c r="M35" i="1"/>
  <c r="M36" i="1"/>
  <c r="M37" i="1"/>
  <c r="M39" i="1"/>
  <c r="M41" i="1"/>
  <c r="M43" i="1"/>
  <c r="M44" i="1"/>
  <c r="M45" i="1"/>
  <c r="M46" i="1"/>
  <c r="M47" i="1"/>
  <c r="M49" i="1"/>
  <c r="M51" i="1"/>
  <c r="M53" i="1"/>
  <c r="M55" i="1"/>
  <c r="M57" i="1"/>
  <c r="M59" i="1"/>
  <c r="M60" i="1"/>
  <c r="M61" i="1"/>
  <c r="M63" i="1"/>
  <c r="M65" i="1"/>
  <c r="M67" i="1"/>
  <c r="M69" i="1"/>
  <c r="M70" i="1"/>
  <c r="M71" i="1"/>
  <c r="M72" i="1"/>
  <c r="M73" i="1"/>
  <c r="M75" i="1"/>
  <c r="M76" i="1"/>
  <c r="M77" i="1"/>
  <c r="M4" i="1"/>
  <c r="K77" i="1"/>
  <c r="K75" i="1"/>
  <c r="K73" i="1"/>
  <c r="K71" i="1"/>
  <c r="K69" i="1"/>
  <c r="K67" i="1"/>
  <c r="K65" i="1"/>
  <c r="K63" i="1"/>
  <c r="K61" i="1"/>
  <c r="K59" i="1"/>
  <c r="K57" i="1"/>
  <c r="K55" i="1"/>
  <c r="K53" i="1"/>
  <c r="K51" i="1"/>
  <c r="K49" i="1"/>
  <c r="K47" i="1"/>
  <c r="K45" i="1"/>
  <c r="K43" i="1"/>
  <c r="K41" i="1"/>
  <c r="K39" i="1"/>
  <c r="K37" i="1"/>
  <c r="K35" i="1"/>
  <c r="K33" i="1"/>
  <c r="K31" i="1"/>
  <c r="K29" i="1"/>
  <c r="K27" i="1"/>
  <c r="K25" i="1"/>
  <c r="K23" i="1"/>
  <c r="K20" i="1"/>
  <c r="K18" i="1"/>
  <c r="K16" i="1"/>
  <c r="K14" i="1"/>
  <c r="K12" i="1"/>
  <c r="K10" i="1"/>
  <c r="K8" i="1"/>
  <c r="K6" i="1"/>
  <c r="K4" i="1"/>
  <c r="H77" i="1"/>
  <c r="H75" i="1"/>
  <c r="H73" i="1"/>
  <c r="H71" i="1"/>
  <c r="H69" i="1"/>
  <c r="H67" i="1"/>
  <c r="H65" i="1"/>
  <c r="H63" i="1"/>
  <c r="H61" i="1"/>
  <c r="H59" i="1"/>
  <c r="H57" i="1"/>
  <c r="H55" i="1"/>
  <c r="H53" i="1"/>
  <c r="H51" i="1"/>
  <c r="H49" i="1"/>
  <c r="H47" i="1"/>
  <c r="H45" i="1"/>
  <c r="H43" i="1"/>
  <c r="H41" i="1"/>
  <c r="H39" i="1"/>
  <c r="H37" i="1"/>
  <c r="H35" i="1"/>
  <c r="H33" i="1"/>
  <c r="H31" i="1"/>
  <c r="H29" i="1"/>
  <c r="H27" i="1"/>
  <c r="H25" i="1"/>
  <c r="H23" i="1"/>
  <c r="H20" i="1"/>
  <c r="H18" i="1"/>
  <c r="H16" i="1"/>
  <c r="H14" i="1"/>
  <c r="H12" i="1"/>
  <c r="H10" i="1"/>
  <c r="H8" i="1"/>
  <c r="H6" i="1"/>
  <c r="H4" i="1"/>
  <c r="G4" i="1"/>
  <c r="D57" i="1"/>
  <c r="F4" i="1"/>
  <c r="D77" i="1"/>
  <c r="D75" i="1"/>
  <c r="D73" i="1"/>
  <c r="D71" i="1"/>
  <c r="D69" i="1"/>
  <c r="D67" i="1"/>
  <c r="D65" i="1"/>
  <c r="D63" i="1"/>
  <c r="D61" i="1"/>
  <c r="D59" i="1"/>
  <c r="D55" i="1"/>
  <c r="D53" i="1"/>
  <c r="D51" i="1"/>
  <c r="D49" i="1"/>
  <c r="D47" i="1"/>
  <c r="D45" i="1"/>
  <c r="D43" i="1"/>
  <c r="D41" i="1"/>
  <c r="D39" i="1"/>
  <c r="D37" i="1"/>
  <c r="D35" i="1"/>
  <c r="D33" i="1"/>
  <c r="D31" i="1"/>
  <c r="D29" i="1"/>
  <c r="D27" i="1"/>
  <c r="D25" i="1"/>
  <c r="D23" i="1"/>
  <c r="D20" i="1"/>
  <c r="D18" i="1"/>
  <c r="D16" i="1"/>
  <c r="D14" i="1"/>
  <c r="D12" i="1"/>
  <c r="D10" i="1"/>
  <c r="D8" i="1"/>
  <c r="D6" i="1"/>
  <c r="D4" i="1"/>
  <c r="AJ178" i="12" l="1"/>
  <c r="AK178" i="12" s="1"/>
  <c r="AL178" i="12" s="1"/>
  <c r="AN178" i="12"/>
  <c r="AO178" i="12" s="1"/>
  <c r="AP178" i="12" s="1"/>
  <c r="U79" i="1"/>
  <c r="AN170" i="12"/>
  <c r="AJ170" i="12"/>
  <c r="AK174" i="12"/>
  <c r="AL174" i="12" s="1"/>
  <c r="AO174" i="12"/>
  <c r="AP174" i="12" s="1"/>
  <c r="AK172" i="12"/>
  <c r="AL172" i="12" s="1"/>
  <c r="AK176" i="12"/>
  <c r="AL176" i="12" s="1"/>
  <c r="AO176" i="12"/>
  <c r="AP176" i="12" s="1"/>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2" i="12"/>
  <c r="Z63" i="12"/>
  <c r="Z64" i="12"/>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Z112" i="12"/>
  <c r="Z113" i="12"/>
  <c r="Z114" i="12"/>
  <c r="Z115" i="12"/>
  <c r="Z116" i="12"/>
  <c r="Z117" i="12"/>
  <c r="Z118" i="12"/>
  <c r="Z119" i="12"/>
  <c r="Z120" i="12"/>
  <c r="Z121" i="12"/>
  <c r="Z122" i="12"/>
  <c r="Z123" i="12"/>
  <c r="Z124" i="12"/>
  <c r="Z125" i="12"/>
  <c r="Z126" i="12"/>
  <c r="Z127" i="12"/>
  <c r="Z128" i="12"/>
  <c r="Z129" i="12"/>
  <c r="Z130" i="12"/>
  <c r="Z131" i="12"/>
  <c r="Z132" i="12"/>
  <c r="Z133" i="12"/>
  <c r="Z134" i="12"/>
  <c r="Z135" i="12"/>
  <c r="Z136" i="12"/>
  <c r="Z137" i="12"/>
  <c r="Z138" i="12"/>
  <c r="Z139" i="12"/>
  <c r="Z140" i="12"/>
  <c r="Z141" i="12"/>
  <c r="Z142" i="12"/>
  <c r="Z143" i="12"/>
  <c r="Z144" i="12"/>
  <c r="Z145" i="12"/>
  <c r="Z146" i="12"/>
  <c r="Z147" i="12"/>
  <c r="Z148" i="12"/>
  <c r="Z149" i="12"/>
  <c r="Z150" i="12"/>
  <c r="Z151" i="12"/>
  <c r="Z152" i="12"/>
  <c r="Z153" i="12"/>
  <c r="Z154" i="12"/>
  <c r="Z155" i="12"/>
  <c r="Z156" i="12"/>
  <c r="Z157" i="12"/>
  <c r="Z158" i="12"/>
  <c r="Z159" i="12"/>
  <c r="Z160" i="12"/>
  <c r="Z161" i="12"/>
  <c r="Z162" i="12"/>
  <c r="Z163" i="12"/>
  <c r="Z164" i="12"/>
  <c r="Z165" i="12"/>
  <c r="Z166" i="12"/>
  <c r="Z167" i="12"/>
  <c r="Z168" i="12"/>
  <c r="Z169"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57" i="12"/>
  <c r="X58" i="12"/>
  <c r="X59" i="12"/>
  <c r="X60" i="12"/>
  <c r="X61" i="12"/>
  <c r="X62" i="12"/>
  <c r="X63" i="12"/>
  <c r="X64" i="12"/>
  <c r="X65" i="12"/>
  <c r="X66" i="12"/>
  <c r="X67" i="12"/>
  <c r="X68" i="12"/>
  <c r="X69" i="12"/>
  <c r="X70" i="12"/>
  <c r="X71" i="12"/>
  <c r="X72" i="12"/>
  <c r="X73" i="12"/>
  <c r="X74" i="12"/>
  <c r="X75" i="12"/>
  <c r="X76" i="12"/>
  <c r="X77" i="12"/>
  <c r="X78" i="12"/>
  <c r="X79" i="12"/>
  <c r="X80" i="12"/>
  <c r="X81" i="12"/>
  <c r="X82" i="12"/>
  <c r="X83" i="12"/>
  <c r="X84" i="12"/>
  <c r="X85" i="12"/>
  <c r="X86" i="12"/>
  <c r="X87" i="12"/>
  <c r="X88" i="12"/>
  <c r="X89" i="12"/>
  <c r="X90" i="12"/>
  <c r="X91" i="12"/>
  <c r="X92" i="12"/>
  <c r="X93" i="12"/>
  <c r="X94" i="12"/>
  <c r="X95" i="12"/>
  <c r="X96" i="12"/>
  <c r="X97" i="12"/>
  <c r="X98" i="12"/>
  <c r="X99" i="12"/>
  <c r="X100" i="12"/>
  <c r="X101" i="12"/>
  <c r="X102" i="12"/>
  <c r="X103" i="12"/>
  <c r="X104" i="12"/>
  <c r="X105" i="12"/>
  <c r="X106" i="12"/>
  <c r="X107" i="12"/>
  <c r="X108" i="12"/>
  <c r="X109" i="12"/>
  <c r="X110" i="12"/>
  <c r="X111" i="12"/>
  <c r="X112" i="12"/>
  <c r="X113" i="12"/>
  <c r="X114" i="12"/>
  <c r="X115" i="12"/>
  <c r="X116" i="12"/>
  <c r="X117" i="12"/>
  <c r="X118" i="12"/>
  <c r="X119" i="12"/>
  <c r="X120" i="12"/>
  <c r="X121" i="12"/>
  <c r="X122" i="12"/>
  <c r="X123" i="12"/>
  <c r="X124" i="12"/>
  <c r="X125" i="12"/>
  <c r="X126" i="12"/>
  <c r="X127" i="12"/>
  <c r="X128" i="12"/>
  <c r="X129" i="12"/>
  <c r="X130" i="12"/>
  <c r="X131" i="12"/>
  <c r="X132" i="12"/>
  <c r="X133" i="12"/>
  <c r="X134" i="12"/>
  <c r="X135" i="12"/>
  <c r="X136" i="12"/>
  <c r="X137" i="12"/>
  <c r="X138" i="12"/>
  <c r="X139" i="12"/>
  <c r="X140" i="12"/>
  <c r="X141" i="12"/>
  <c r="X142" i="12"/>
  <c r="X143" i="12"/>
  <c r="X144" i="12"/>
  <c r="X145" i="12"/>
  <c r="X146" i="12"/>
  <c r="X147" i="12"/>
  <c r="X148" i="12"/>
  <c r="X149" i="12"/>
  <c r="X150" i="12"/>
  <c r="X151" i="12"/>
  <c r="X152" i="12"/>
  <c r="X153" i="12"/>
  <c r="X154" i="12"/>
  <c r="X155" i="12"/>
  <c r="X156" i="12"/>
  <c r="X157" i="12"/>
  <c r="X158" i="12"/>
  <c r="X159" i="12"/>
  <c r="X160" i="12"/>
  <c r="X161" i="12"/>
  <c r="X162" i="12"/>
  <c r="X163" i="12"/>
  <c r="X164" i="12"/>
  <c r="X165" i="12"/>
  <c r="X166" i="12"/>
  <c r="X167" i="12"/>
  <c r="X168" i="12"/>
  <c r="X169"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2" i="12"/>
  <c r="V63" i="12"/>
  <c r="V64" i="12"/>
  <c r="V65" i="12"/>
  <c r="V66" i="12"/>
  <c r="V67" i="12"/>
  <c r="V68" i="12"/>
  <c r="V69" i="12"/>
  <c r="V70" i="12"/>
  <c r="V71" i="12"/>
  <c r="V72" i="12"/>
  <c r="V73" i="12"/>
  <c r="V74" i="12"/>
  <c r="V75" i="12"/>
  <c r="V76" i="12"/>
  <c r="V77" i="12"/>
  <c r="V78" i="12"/>
  <c r="V79" i="12"/>
  <c r="V80" i="12"/>
  <c r="V81" i="12"/>
  <c r="V82" i="12"/>
  <c r="V83" i="12"/>
  <c r="V84" i="12"/>
  <c r="V85" i="12"/>
  <c r="V86" i="12"/>
  <c r="V87" i="12"/>
  <c r="V88" i="12"/>
  <c r="V89" i="12"/>
  <c r="V90" i="12"/>
  <c r="V91" i="12"/>
  <c r="V92" i="12"/>
  <c r="V93" i="12"/>
  <c r="V94" i="12"/>
  <c r="V95" i="12"/>
  <c r="V96" i="12"/>
  <c r="V97" i="12"/>
  <c r="V98" i="12"/>
  <c r="V99" i="12"/>
  <c r="V100" i="12"/>
  <c r="V101" i="12"/>
  <c r="V102" i="12"/>
  <c r="V103" i="12"/>
  <c r="V104" i="12"/>
  <c r="V105" i="12"/>
  <c r="V106" i="12"/>
  <c r="V107" i="12"/>
  <c r="V108" i="12"/>
  <c r="V109" i="12"/>
  <c r="V110" i="12"/>
  <c r="V111" i="12"/>
  <c r="V112" i="12"/>
  <c r="V113" i="12"/>
  <c r="V114" i="12"/>
  <c r="V115" i="12"/>
  <c r="V116" i="12"/>
  <c r="V117" i="12"/>
  <c r="V118" i="12"/>
  <c r="V119" i="12"/>
  <c r="V120" i="12"/>
  <c r="V121" i="12"/>
  <c r="V122" i="12"/>
  <c r="V123" i="12"/>
  <c r="V124" i="12"/>
  <c r="V125" i="12"/>
  <c r="V126" i="12"/>
  <c r="V127" i="12"/>
  <c r="V128" i="12"/>
  <c r="V129" i="12"/>
  <c r="V130" i="12"/>
  <c r="V131" i="12"/>
  <c r="V132" i="12"/>
  <c r="V133" i="12"/>
  <c r="V134" i="12"/>
  <c r="V135" i="12"/>
  <c r="V136" i="12"/>
  <c r="V137" i="12"/>
  <c r="V138" i="12"/>
  <c r="V139" i="12"/>
  <c r="V140" i="12"/>
  <c r="V141" i="12"/>
  <c r="V142" i="12"/>
  <c r="V143" i="12"/>
  <c r="V144" i="12"/>
  <c r="V145" i="12"/>
  <c r="V146" i="12"/>
  <c r="V147" i="12"/>
  <c r="V148" i="12"/>
  <c r="V149" i="12"/>
  <c r="V150" i="12"/>
  <c r="V151" i="12"/>
  <c r="V152" i="12"/>
  <c r="V153" i="12"/>
  <c r="V154" i="12"/>
  <c r="V155" i="12"/>
  <c r="V156" i="12"/>
  <c r="V157" i="12"/>
  <c r="V158" i="12"/>
  <c r="V159" i="12"/>
  <c r="V160" i="12"/>
  <c r="V161" i="12"/>
  <c r="V162" i="12"/>
  <c r="V163" i="12"/>
  <c r="V164" i="12"/>
  <c r="V165" i="12"/>
  <c r="V166" i="12"/>
  <c r="V167" i="12"/>
  <c r="V168" i="12"/>
  <c r="V169"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T112" i="12"/>
  <c r="T113" i="12"/>
  <c r="T114" i="12"/>
  <c r="T115" i="12"/>
  <c r="T116" i="12"/>
  <c r="T117" i="12"/>
  <c r="T118" i="12"/>
  <c r="T119" i="12"/>
  <c r="T120" i="12"/>
  <c r="T121" i="12"/>
  <c r="T122" i="12"/>
  <c r="T123" i="12"/>
  <c r="T124" i="12"/>
  <c r="T125" i="12"/>
  <c r="T126" i="12"/>
  <c r="T127" i="12"/>
  <c r="T128" i="12"/>
  <c r="T129" i="12"/>
  <c r="T130" i="12"/>
  <c r="T131" i="12"/>
  <c r="T132" i="12"/>
  <c r="T133" i="12"/>
  <c r="T134" i="12"/>
  <c r="T135" i="12"/>
  <c r="T136" i="12"/>
  <c r="T137" i="12"/>
  <c r="T138" i="12"/>
  <c r="T139" i="12"/>
  <c r="T140" i="12"/>
  <c r="T141" i="12"/>
  <c r="T142" i="12"/>
  <c r="T143" i="12"/>
  <c r="T144" i="12"/>
  <c r="T145" i="12"/>
  <c r="T146" i="12"/>
  <c r="T147" i="12"/>
  <c r="T148" i="12"/>
  <c r="T149" i="12"/>
  <c r="T150" i="12"/>
  <c r="T151" i="12"/>
  <c r="T152" i="12"/>
  <c r="T153" i="12"/>
  <c r="T154" i="12"/>
  <c r="T155" i="12"/>
  <c r="T156" i="12"/>
  <c r="T157" i="12"/>
  <c r="T158" i="12"/>
  <c r="T159" i="12"/>
  <c r="T160" i="12"/>
  <c r="T161" i="12"/>
  <c r="T162" i="12"/>
  <c r="T163" i="12"/>
  <c r="T164" i="12"/>
  <c r="T165" i="12"/>
  <c r="T166" i="12"/>
  <c r="T167" i="12"/>
  <c r="T168" i="12"/>
  <c r="T169" i="12"/>
  <c r="R169" i="12"/>
  <c r="R13" i="12"/>
  <c r="R14" i="12"/>
  <c r="R15" i="12"/>
  <c r="R16" i="12"/>
  <c r="R17" i="12"/>
  <c r="R18" i="12"/>
  <c r="R19" i="12"/>
  <c r="R20" i="12"/>
  <c r="R21" i="12"/>
  <c r="R22" i="12"/>
  <c r="R23" i="12"/>
  <c r="R24" i="12"/>
  <c r="R25" i="12"/>
  <c r="R26" i="12"/>
  <c r="R27" i="12"/>
  <c r="R28" i="12"/>
  <c r="R29" i="12"/>
  <c r="R30" i="12"/>
  <c r="R31" i="12"/>
  <c r="R32" i="12"/>
  <c r="R33" i="12"/>
  <c r="R34" i="12"/>
  <c r="R35" i="12"/>
  <c r="R36" i="12"/>
  <c r="R37" i="12"/>
  <c r="R38" i="12"/>
  <c r="R39" i="12"/>
  <c r="R40" i="12"/>
  <c r="R41" i="12"/>
  <c r="R42" i="12"/>
  <c r="R43" i="12"/>
  <c r="R44" i="12"/>
  <c r="R45" i="12"/>
  <c r="R46" i="12"/>
  <c r="R47" i="12"/>
  <c r="R48" i="12"/>
  <c r="R49" i="12"/>
  <c r="R50" i="12"/>
  <c r="R51" i="12"/>
  <c r="R52" i="12"/>
  <c r="R53" i="12"/>
  <c r="R54" i="12"/>
  <c r="R55" i="12"/>
  <c r="R56" i="12"/>
  <c r="R57" i="12"/>
  <c r="R58" i="12"/>
  <c r="R59" i="12"/>
  <c r="R60" i="12"/>
  <c r="R6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R112" i="12"/>
  <c r="R113" i="12"/>
  <c r="R114" i="12"/>
  <c r="R115" i="12"/>
  <c r="R116" i="12"/>
  <c r="R117" i="12"/>
  <c r="R118" i="12"/>
  <c r="R119" i="12"/>
  <c r="R120" i="12"/>
  <c r="R121" i="12"/>
  <c r="R122" i="12"/>
  <c r="R123" i="12"/>
  <c r="R124" i="12"/>
  <c r="R125" i="12"/>
  <c r="R126" i="12"/>
  <c r="R127" i="12"/>
  <c r="R128" i="12"/>
  <c r="R129" i="12"/>
  <c r="R130" i="12"/>
  <c r="R131" i="12"/>
  <c r="R132" i="12"/>
  <c r="R133" i="12"/>
  <c r="R134" i="12"/>
  <c r="R135" i="12"/>
  <c r="R136" i="12"/>
  <c r="R137" i="12"/>
  <c r="R138" i="12"/>
  <c r="R139" i="12"/>
  <c r="R140" i="12"/>
  <c r="R141" i="12"/>
  <c r="R142" i="12"/>
  <c r="R143" i="12"/>
  <c r="R144" i="12"/>
  <c r="R145" i="12"/>
  <c r="R146" i="12"/>
  <c r="R147" i="12"/>
  <c r="R148" i="12"/>
  <c r="R149" i="12"/>
  <c r="R150" i="12"/>
  <c r="R151" i="12"/>
  <c r="R152" i="12"/>
  <c r="R153" i="12"/>
  <c r="R154" i="12"/>
  <c r="R155" i="12"/>
  <c r="R156" i="12"/>
  <c r="R157" i="12"/>
  <c r="R158" i="12"/>
  <c r="R159" i="12"/>
  <c r="R160" i="12"/>
  <c r="R161" i="12"/>
  <c r="R162" i="12"/>
  <c r="R163" i="12"/>
  <c r="R164" i="12"/>
  <c r="R165" i="12"/>
  <c r="R166" i="12"/>
  <c r="R167" i="12"/>
  <c r="R168"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P112" i="12"/>
  <c r="P113" i="12"/>
  <c r="P114" i="12"/>
  <c r="P115" i="12"/>
  <c r="P116" i="12"/>
  <c r="P117" i="12"/>
  <c r="P118" i="12"/>
  <c r="P119" i="12"/>
  <c r="P120" i="12"/>
  <c r="P121" i="12"/>
  <c r="P122" i="12"/>
  <c r="P123" i="12"/>
  <c r="P124" i="12"/>
  <c r="P125" i="12"/>
  <c r="P126" i="12"/>
  <c r="P127" i="12"/>
  <c r="P128" i="12"/>
  <c r="P129" i="12"/>
  <c r="P130" i="12"/>
  <c r="P131" i="12"/>
  <c r="P132" i="12"/>
  <c r="P133" i="12"/>
  <c r="P134" i="12"/>
  <c r="P135" i="12"/>
  <c r="P136" i="12"/>
  <c r="P137" i="12"/>
  <c r="P138" i="12"/>
  <c r="P139" i="12"/>
  <c r="P140" i="12"/>
  <c r="P141" i="12"/>
  <c r="P142" i="12"/>
  <c r="P143" i="12"/>
  <c r="P144" i="12"/>
  <c r="P145" i="12"/>
  <c r="P146" i="12"/>
  <c r="P147" i="12"/>
  <c r="P148" i="12"/>
  <c r="P149" i="12"/>
  <c r="P150" i="12"/>
  <c r="P151" i="12"/>
  <c r="P152" i="12"/>
  <c r="P153" i="12"/>
  <c r="P154" i="12"/>
  <c r="P155" i="12"/>
  <c r="P156" i="12"/>
  <c r="P157" i="12"/>
  <c r="P158" i="12"/>
  <c r="P159" i="12"/>
  <c r="P160" i="12"/>
  <c r="P161" i="12"/>
  <c r="P162" i="12"/>
  <c r="P163" i="12"/>
  <c r="P164" i="12"/>
  <c r="P165" i="12"/>
  <c r="P166" i="12"/>
  <c r="P167" i="12"/>
  <c r="P168" i="12"/>
  <c r="P169"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N161" i="12"/>
  <c r="N162" i="12"/>
  <c r="N163" i="12"/>
  <c r="N164" i="12"/>
  <c r="N165" i="12"/>
  <c r="N166" i="12"/>
  <c r="N167" i="12"/>
  <c r="N168" i="12"/>
  <c r="N169" i="12"/>
  <c r="D168" i="12"/>
  <c r="D166" i="12"/>
  <c r="D164" i="12"/>
  <c r="D162" i="12"/>
  <c r="D160" i="12"/>
  <c r="D158" i="12"/>
  <c r="D156" i="12"/>
  <c r="D154" i="12"/>
  <c r="D152" i="12"/>
  <c r="D150" i="12"/>
  <c r="D148" i="12"/>
  <c r="D146" i="12"/>
  <c r="D144" i="12"/>
  <c r="D142" i="12"/>
  <c r="D140" i="12"/>
  <c r="D138" i="12"/>
  <c r="D136" i="12"/>
  <c r="D134" i="12"/>
  <c r="D132" i="12"/>
  <c r="D130" i="12"/>
  <c r="D128" i="12"/>
  <c r="D126" i="12"/>
  <c r="D124" i="12"/>
  <c r="D122" i="12"/>
  <c r="D120" i="12"/>
  <c r="D118" i="12"/>
  <c r="D116" i="12"/>
  <c r="D114" i="12"/>
  <c r="D112" i="12"/>
  <c r="D110" i="12"/>
  <c r="D108" i="12"/>
  <c r="D106" i="12"/>
  <c r="D104" i="12"/>
  <c r="D102" i="12"/>
  <c r="D100" i="12"/>
  <c r="D98" i="12"/>
  <c r="D96" i="12"/>
  <c r="D94" i="12"/>
  <c r="D92" i="12"/>
  <c r="D90" i="12"/>
  <c r="D88" i="12"/>
  <c r="D86" i="12"/>
  <c r="D84" i="12"/>
  <c r="D82" i="12"/>
  <c r="D80" i="12"/>
  <c r="D78" i="12"/>
  <c r="D76" i="12"/>
  <c r="D74" i="12"/>
  <c r="D72" i="12"/>
  <c r="D70" i="12"/>
  <c r="D68" i="12"/>
  <c r="D66" i="12"/>
  <c r="D64" i="12"/>
  <c r="D62" i="12"/>
  <c r="D60" i="12"/>
  <c r="D58" i="12"/>
  <c r="D56" i="12"/>
  <c r="D54" i="12"/>
  <c r="D52" i="12"/>
  <c r="D50" i="12"/>
  <c r="D48" i="12"/>
  <c r="D46" i="12"/>
  <c r="D44" i="12"/>
  <c r="D42" i="12"/>
  <c r="D40" i="12"/>
  <c r="D38" i="12"/>
  <c r="D36" i="12"/>
  <c r="D34" i="12"/>
  <c r="D32" i="12"/>
  <c r="D30" i="12"/>
  <c r="D28" i="12"/>
  <c r="D26" i="12"/>
  <c r="D24" i="12"/>
  <c r="D22" i="12"/>
  <c r="D20" i="12"/>
  <c r="D18" i="12"/>
  <c r="D16" i="12"/>
  <c r="D14" i="12"/>
  <c r="AA163" i="12" l="1"/>
  <c r="AB163" i="12" s="1"/>
  <c r="AA155" i="12"/>
  <c r="AB155" i="12" s="1"/>
  <c r="AA147" i="12"/>
  <c r="AB147" i="12" s="1"/>
  <c r="AA139" i="12"/>
  <c r="AB139" i="12" s="1"/>
  <c r="AD139" i="12" s="1"/>
  <c r="AA131" i="12"/>
  <c r="AB131" i="12" s="1"/>
  <c r="AA123" i="12"/>
  <c r="AB123" i="12" s="1"/>
  <c r="AA115" i="12"/>
  <c r="AB115" i="12" s="1"/>
  <c r="AD115" i="12" s="1"/>
  <c r="AA107" i="12"/>
  <c r="AB107" i="12" s="1"/>
  <c r="AD107" i="12" s="1"/>
  <c r="AA99" i="12"/>
  <c r="AB99" i="12" s="1"/>
  <c r="AA91" i="12"/>
  <c r="AB91" i="12" s="1"/>
  <c r="AA83" i="12"/>
  <c r="AB83" i="12" s="1"/>
  <c r="AA75" i="12"/>
  <c r="AB75" i="12" s="1"/>
  <c r="R28" i="1" s="1"/>
  <c r="AA67" i="12"/>
  <c r="AB67" i="12" s="1"/>
  <c r="AA59" i="12"/>
  <c r="AB59" i="12" s="1"/>
  <c r="AA51" i="12"/>
  <c r="AB51" i="12" s="1"/>
  <c r="AD51" i="12" s="1"/>
  <c r="AA43" i="12"/>
  <c r="AB43" i="12" s="1"/>
  <c r="AA27" i="12"/>
  <c r="AB27" i="12" s="1"/>
  <c r="AA19" i="12"/>
  <c r="AB19" i="12" s="1"/>
  <c r="AA145" i="12"/>
  <c r="AB145" i="12" s="1"/>
  <c r="AA137" i="12"/>
  <c r="AB137" i="12" s="1"/>
  <c r="AA129" i="12"/>
  <c r="AB129" i="12" s="1"/>
  <c r="AD129" i="12" s="1"/>
  <c r="AA121" i="12"/>
  <c r="AB121" i="12" s="1"/>
  <c r="AA113" i="12"/>
  <c r="AB113" i="12" s="1"/>
  <c r="AD113" i="12" s="1"/>
  <c r="AA105" i="12"/>
  <c r="AB105" i="12" s="1"/>
  <c r="AD105" i="12" s="1"/>
  <c r="AA97" i="12"/>
  <c r="AB97" i="12" s="1"/>
  <c r="AA89" i="12"/>
  <c r="AB89" i="12" s="1"/>
  <c r="AA81" i="12"/>
  <c r="AB81" i="12" s="1"/>
  <c r="AA73" i="12"/>
  <c r="AB73" i="12" s="1"/>
  <c r="R26" i="1" s="1"/>
  <c r="AA65" i="12"/>
  <c r="AB65" i="12" s="1"/>
  <c r="AA57" i="12"/>
  <c r="AB57" i="12" s="1"/>
  <c r="AA49" i="12"/>
  <c r="AB49" i="12" s="1"/>
  <c r="AD49" i="12" s="1"/>
  <c r="AA41" i="12"/>
  <c r="AB41" i="12" s="1"/>
  <c r="AD41" i="12" s="1"/>
  <c r="AA33" i="12"/>
  <c r="AB33" i="12" s="1"/>
  <c r="AA25" i="12"/>
  <c r="AB25" i="12" s="1"/>
  <c r="AA17" i="12"/>
  <c r="AB17" i="12" s="1"/>
  <c r="AA168" i="12"/>
  <c r="AB168" i="12" s="1"/>
  <c r="AD168" i="12" s="1"/>
  <c r="AA136" i="12"/>
  <c r="AB136" i="12" s="1"/>
  <c r="AA128" i="12"/>
  <c r="AB128" i="12" s="1"/>
  <c r="AD128" i="12" s="1"/>
  <c r="AA104" i="12"/>
  <c r="AB104" i="12" s="1"/>
  <c r="AD104" i="12" s="1"/>
  <c r="AA96" i="12"/>
  <c r="AB96" i="12" s="1"/>
  <c r="AD96" i="12" s="1"/>
  <c r="AA88" i="12"/>
  <c r="AB88" i="12" s="1"/>
  <c r="AA80" i="12"/>
  <c r="AB80" i="12" s="1"/>
  <c r="AA72" i="12"/>
  <c r="AB72" i="12" s="1"/>
  <c r="AA64" i="12"/>
  <c r="AB64" i="12" s="1"/>
  <c r="AD64" i="12" s="1"/>
  <c r="AA56" i="12"/>
  <c r="AB56" i="12" s="1"/>
  <c r="AA48" i="12"/>
  <c r="AB48" i="12" s="1"/>
  <c r="AA40" i="12"/>
  <c r="AB40" i="12" s="1"/>
  <c r="AD40" i="12" s="1"/>
  <c r="AA32" i="12"/>
  <c r="AB32" i="12" s="1"/>
  <c r="R6" i="1" s="1"/>
  <c r="AA24" i="12"/>
  <c r="AB24" i="12" s="1"/>
  <c r="AA16" i="12"/>
  <c r="AB16" i="12" s="1"/>
  <c r="AA161" i="12"/>
  <c r="AB161" i="12" s="1"/>
  <c r="AA160" i="12"/>
  <c r="AB160" i="12" s="1"/>
  <c r="R77" i="1" s="1"/>
  <c r="AA120" i="12"/>
  <c r="AB120" i="12" s="1"/>
  <c r="AA153" i="12"/>
  <c r="AB153" i="12" s="1"/>
  <c r="AA152" i="12"/>
  <c r="AB152" i="12" s="1"/>
  <c r="R75" i="1" s="1"/>
  <c r="AA112" i="12"/>
  <c r="AB112" i="12" s="1"/>
  <c r="AD112" i="12" s="1"/>
  <c r="AA144" i="12"/>
  <c r="AB144" i="12" s="1"/>
  <c r="AA167" i="12"/>
  <c r="AB167" i="12" s="1"/>
  <c r="AD167" i="12" s="1"/>
  <c r="AA159" i="12"/>
  <c r="AB159" i="12" s="1"/>
  <c r="AA151" i="12"/>
  <c r="AB151" i="12" s="1"/>
  <c r="AD151" i="12" s="1"/>
  <c r="AA143" i="12"/>
  <c r="AB143" i="12" s="1"/>
  <c r="AA135" i="12"/>
  <c r="AB135" i="12" s="1"/>
  <c r="AA127" i="12"/>
  <c r="AB127" i="12" s="1"/>
  <c r="AA119" i="12"/>
  <c r="AB119" i="12" s="1"/>
  <c r="AA111" i="12"/>
  <c r="AB111" i="12" s="1"/>
  <c r="AD111" i="12" s="1"/>
  <c r="AA103" i="12"/>
  <c r="AB103" i="12" s="1"/>
  <c r="AA95" i="12"/>
  <c r="AB95" i="12" s="1"/>
  <c r="AA87" i="12"/>
  <c r="AB87" i="12" s="1"/>
  <c r="AD87" i="12" s="1"/>
  <c r="AA79" i="12"/>
  <c r="AB79" i="12" s="1"/>
  <c r="AA71" i="12"/>
  <c r="AB71" i="12" s="1"/>
  <c r="AA63" i="12"/>
  <c r="AB63" i="12" s="1"/>
  <c r="AD63" i="12" s="1"/>
  <c r="AA55" i="12"/>
  <c r="AB55" i="12" s="1"/>
  <c r="AD55" i="12" s="1"/>
  <c r="AA47" i="12"/>
  <c r="AB47" i="12" s="1"/>
  <c r="AA39" i="12"/>
  <c r="AB39" i="12" s="1"/>
  <c r="AA31" i="12"/>
  <c r="AB31" i="12" s="1"/>
  <c r="AA23" i="12"/>
  <c r="AB23" i="12" s="1"/>
  <c r="AA15" i="12"/>
  <c r="AB15" i="12" s="1"/>
  <c r="AA164" i="12"/>
  <c r="AB164" i="12" s="1"/>
  <c r="AA156" i="12"/>
  <c r="AB156" i="12" s="1"/>
  <c r="AD156" i="12" s="1"/>
  <c r="AA148" i="12"/>
  <c r="AB148" i="12" s="1"/>
  <c r="AD148" i="12" s="1"/>
  <c r="AA140" i="12"/>
  <c r="AB140" i="12" s="1"/>
  <c r="R69" i="1" s="1"/>
  <c r="AA132" i="12"/>
  <c r="AB132" i="12" s="1"/>
  <c r="R63" i="1" s="1"/>
  <c r="AA124" i="12"/>
  <c r="AB124" i="12" s="1"/>
  <c r="AD124" i="12" s="1"/>
  <c r="AA116" i="12"/>
  <c r="AB116" i="12" s="1"/>
  <c r="AD116" i="12" s="1"/>
  <c r="AA108" i="12"/>
  <c r="AB108" i="12" s="1"/>
  <c r="AD108" i="12" s="1"/>
  <c r="AA100" i="12"/>
  <c r="AB100" i="12" s="1"/>
  <c r="AA92" i="12"/>
  <c r="AB92" i="12" s="1"/>
  <c r="R45" i="1" s="1"/>
  <c r="AA84" i="12"/>
  <c r="AB84" i="12" s="1"/>
  <c r="R37" i="1" s="1"/>
  <c r="AA76" i="12"/>
  <c r="AB76" i="12" s="1"/>
  <c r="R29" i="1" s="1"/>
  <c r="AA68" i="12"/>
  <c r="AB68" i="12" s="1"/>
  <c r="AA60" i="12"/>
  <c r="AB60" i="12" s="1"/>
  <c r="AA52" i="12"/>
  <c r="AB52" i="12" s="1"/>
  <c r="R14" i="1" s="1"/>
  <c r="AA44" i="12"/>
  <c r="AB44" i="12" s="1"/>
  <c r="AD44" i="12" s="1"/>
  <c r="AA28" i="12"/>
  <c r="AB28" i="12" s="1"/>
  <c r="AA20" i="12"/>
  <c r="AB20" i="12" s="1"/>
  <c r="AD20" i="12" s="1"/>
  <c r="AA30" i="12"/>
  <c r="AB30" i="12" s="1"/>
  <c r="AD30" i="12" s="1"/>
  <c r="AA22" i="12"/>
  <c r="AB22" i="12" s="1"/>
  <c r="AA14" i="12"/>
  <c r="AB14" i="12" s="1"/>
  <c r="AA162" i="12"/>
  <c r="AB162" i="12" s="1"/>
  <c r="AD162" i="12" s="1"/>
  <c r="AA154" i="12"/>
  <c r="AB154" i="12" s="1"/>
  <c r="AA146" i="12"/>
  <c r="AB146" i="12" s="1"/>
  <c r="AD146" i="12" s="1"/>
  <c r="AA138" i="12"/>
  <c r="AB138" i="12" s="1"/>
  <c r="AA130" i="12"/>
  <c r="AB130" i="12" s="1"/>
  <c r="R61" i="1" s="1"/>
  <c r="AA122" i="12"/>
  <c r="AB122" i="12" s="1"/>
  <c r="R53" i="1" s="1"/>
  <c r="AA114" i="12"/>
  <c r="AB114" i="12" s="1"/>
  <c r="AA106" i="12"/>
  <c r="AB106" i="12" s="1"/>
  <c r="AD106" i="12" s="1"/>
  <c r="AA98" i="12"/>
  <c r="AB98" i="12" s="1"/>
  <c r="AD98" i="12" s="1"/>
  <c r="AA90" i="12"/>
  <c r="AB90" i="12" s="1"/>
  <c r="R43" i="1" s="1"/>
  <c r="AA82" i="12"/>
  <c r="AB82" i="12" s="1"/>
  <c r="R35" i="1" s="1"/>
  <c r="AA74" i="12"/>
  <c r="AB74" i="12" s="1"/>
  <c r="AA66" i="12"/>
  <c r="AB66" i="12" s="1"/>
  <c r="AD66" i="12" s="1"/>
  <c r="AA58" i="12"/>
  <c r="AB58" i="12" s="1"/>
  <c r="AA50" i="12"/>
  <c r="AB50" i="12" s="1"/>
  <c r="AA42" i="12"/>
  <c r="AB42" i="12" s="1"/>
  <c r="AD42" i="12" s="1"/>
  <c r="AD163" i="12"/>
  <c r="AD99" i="12"/>
  <c r="AD155" i="12"/>
  <c r="R44" i="1"/>
  <c r="AD91" i="12"/>
  <c r="AD147" i="12"/>
  <c r="R36" i="1"/>
  <c r="AD83" i="12"/>
  <c r="AD137" i="12"/>
  <c r="AD89" i="12"/>
  <c r="AD33" i="12"/>
  <c r="R51" i="1"/>
  <c r="AD120" i="12"/>
  <c r="R41" i="1"/>
  <c r="AD88" i="12"/>
  <c r="AD24" i="12"/>
  <c r="AD43" i="12"/>
  <c r="AD131" i="12"/>
  <c r="AD67" i="12"/>
  <c r="AD57" i="12"/>
  <c r="AD48" i="12"/>
  <c r="R72" i="1"/>
  <c r="AD143" i="12"/>
  <c r="R32" i="1"/>
  <c r="AD79" i="12"/>
  <c r="AA166" i="12"/>
  <c r="AB166" i="12" s="1"/>
  <c r="AA158" i="12"/>
  <c r="AB158" i="12" s="1"/>
  <c r="AA150" i="12"/>
  <c r="AB150" i="12" s="1"/>
  <c r="AA142" i="12"/>
  <c r="AB142" i="12" s="1"/>
  <c r="AA134" i="12"/>
  <c r="AB134" i="12" s="1"/>
  <c r="AA126" i="12"/>
  <c r="AB126" i="12" s="1"/>
  <c r="AA118" i="12"/>
  <c r="AB118" i="12" s="1"/>
  <c r="AA110" i="12"/>
  <c r="AB110" i="12" s="1"/>
  <c r="AA102" i="12"/>
  <c r="AB102" i="12" s="1"/>
  <c r="AA94" i="12"/>
  <c r="AB94" i="12" s="1"/>
  <c r="AA86" i="12"/>
  <c r="AB86" i="12" s="1"/>
  <c r="AA78" i="12"/>
  <c r="AB78" i="12" s="1"/>
  <c r="AA70" i="12"/>
  <c r="AB70" i="12" s="1"/>
  <c r="AA62" i="12"/>
  <c r="AB62" i="12" s="1"/>
  <c r="AA54" i="12"/>
  <c r="AB54" i="12" s="1"/>
  <c r="AA46" i="12"/>
  <c r="AB46" i="12" s="1"/>
  <c r="AD31" i="12"/>
  <c r="AD123" i="12"/>
  <c r="AD59" i="12"/>
  <c r="AD154" i="12"/>
  <c r="AD144" i="12"/>
  <c r="AD159" i="12"/>
  <c r="AA165" i="12"/>
  <c r="AB165" i="12" s="1"/>
  <c r="AA157" i="12"/>
  <c r="AB157" i="12" s="1"/>
  <c r="AA149" i="12"/>
  <c r="AB149" i="12" s="1"/>
  <c r="AA141" i="12"/>
  <c r="AB141" i="12" s="1"/>
  <c r="AA133" i="12"/>
  <c r="AB133" i="12" s="1"/>
  <c r="AA125" i="12"/>
  <c r="AB125" i="12" s="1"/>
  <c r="AA117" i="12"/>
  <c r="AB117" i="12" s="1"/>
  <c r="AA109" i="12"/>
  <c r="AB109" i="12" s="1"/>
  <c r="AA101" i="12"/>
  <c r="AB101" i="12" s="1"/>
  <c r="AA93" i="12"/>
  <c r="AB93" i="12" s="1"/>
  <c r="AA85" i="12"/>
  <c r="AB85" i="12" s="1"/>
  <c r="AA77" i="12"/>
  <c r="AB77" i="12" s="1"/>
  <c r="AA69" i="12"/>
  <c r="AB69" i="12" s="1"/>
  <c r="AA61" i="12"/>
  <c r="AB61" i="12" s="1"/>
  <c r="AA53" i="12"/>
  <c r="AB53" i="12" s="1"/>
  <c r="AA45" i="12"/>
  <c r="AB45" i="12" s="1"/>
  <c r="AA29" i="12"/>
  <c r="AB29" i="12" s="1"/>
  <c r="AA21" i="12"/>
  <c r="AB21" i="12" s="1"/>
  <c r="AA13" i="12"/>
  <c r="AB13" i="12" s="1"/>
  <c r="AD23" i="12"/>
  <c r="AD145" i="12"/>
  <c r="AD97" i="12"/>
  <c r="AD65" i="12"/>
  <c r="R27" i="1"/>
  <c r="AD74" i="12"/>
  <c r="R67" i="1"/>
  <c r="AD136" i="12"/>
  <c r="R23" i="1"/>
  <c r="AD16" i="12"/>
  <c r="AD103" i="12"/>
  <c r="AD100" i="12"/>
  <c r="AD60" i="12"/>
  <c r="AD28" i="12"/>
  <c r="AD15" i="12"/>
  <c r="R76" i="1"/>
  <c r="AD153" i="12"/>
  <c r="AD121" i="12"/>
  <c r="AD17" i="12"/>
  <c r="AD14" i="12"/>
  <c r="R25" i="1"/>
  <c r="AD72" i="12"/>
  <c r="R18" i="1"/>
  <c r="AD56" i="12"/>
  <c r="AD127" i="12"/>
  <c r="AD95" i="12"/>
  <c r="AD71" i="12"/>
  <c r="AD164" i="12"/>
  <c r="AD68" i="12"/>
  <c r="AD52" i="12"/>
  <c r="AD27" i="12"/>
  <c r="AD19" i="12"/>
  <c r="R60" i="1"/>
  <c r="AD81" i="12"/>
  <c r="AD25" i="12"/>
  <c r="AD138" i="12"/>
  <c r="R59" i="1"/>
  <c r="R33" i="1"/>
  <c r="AD80" i="12"/>
  <c r="AD135" i="12"/>
  <c r="AD132" i="12"/>
  <c r="AD92" i="12"/>
  <c r="AA34" i="12"/>
  <c r="AB34" i="12" s="1"/>
  <c r="AA26" i="12"/>
  <c r="AB26" i="12" s="1"/>
  <c r="AA18" i="12"/>
  <c r="AB18" i="12" s="1"/>
  <c r="AD161" i="12"/>
  <c r="R10" i="1"/>
  <c r="AA38" i="12"/>
  <c r="AB38" i="12" s="1"/>
  <c r="AQ178" i="12"/>
  <c r="AA35" i="12"/>
  <c r="AB35" i="12" s="1"/>
  <c r="AD35" i="12" s="1"/>
  <c r="AQ174" i="12"/>
  <c r="AK170" i="12"/>
  <c r="AL170" i="12" s="1"/>
  <c r="V79" i="1" s="1"/>
  <c r="AO170" i="12"/>
  <c r="AP170" i="12" s="1"/>
  <c r="AQ172" i="12"/>
  <c r="AQ176" i="12"/>
  <c r="AA37" i="12"/>
  <c r="AB37" i="12" s="1"/>
  <c r="AA36" i="12"/>
  <c r="AB36" i="12" s="1"/>
  <c r="AA169" i="12"/>
  <c r="AB169" i="12" s="1"/>
  <c r="AD160" i="12" l="1"/>
  <c r="AD32" i="12"/>
  <c r="AD73" i="12"/>
  <c r="AD75" i="12"/>
  <c r="T28" i="1" s="1"/>
  <c r="AD152" i="12"/>
  <c r="AD84" i="12"/>
  <c r="AD58" i="12"/>
  <c r="AE58" i="12" s="1"/>
  <c r="R55" i="1"/>
  <c r="AD39" i="12"/>
  <c r="AE39" i="12" s="1"/>
  <c r="AD119" i="12"/>
  <c r="AD122" i="12"/>
  <c r="T53" i="1" s="1"/>
  <c r="AD114" i="12"/>
  <c r="AE114" i="12" s="1"/>
  <c r="AD90" i="12"/>
  <c r="AD140" i="12"/>
  <c r="T69" i="1" s="1"/>
  <c r="AD50" i="12"/>
  <c r="AD76" i="12"/>
  <c r="T29" i="1" s="1"/>
  <c r="AD47" i="12"/>
  <c r="AE47" i="12" s="1"/>
  <c r="R12" i="1"/>
  <c r="AD82" i="12"/>
  <c r="T35" i="1" s="1"/>
  <c r="AD22" i="12"/>
  <c r="AD130" i="12"/>
  <c r="T61" i="1" s="1"/>
  <c r="AD38" i="12"/>
  <c r="R47" i="1"/>
  <c r="AD94" i="12"/>
  <c r="AE168" i="12"/>
  <c r="T37" i="1"/>
  <c r="AE84" i="12"/>
  <c r="T76" i="1"/>
  <c r="AE153" i="12"/>
  <c r="R15" i="1"/>
  <c r="AD53" i="12"/>
  <c r="AD102" i="12"/>
  <c r="AE106" i="12"/>
  <c r="AE161" i="12"/>
  <c r="AD61" i="12"/>
  <c r="AD125" i="12"/>
  <c r="AE111" i="12"/>
  <c r="AE144" i="12"/>
  <c r="AE113" i="12"/>
  <c r="AD46" i="12"/>
  <c r="R49" i="1"/>
  <c r="AD110" i="12"/>
  <c r="T32" i="1"/>
  <c r="AE79" i="12"/>
  <c r="T77" i="1"/>
  <c r="AE160" i="12"/>
  <c r="AE105" i="12"/>
  <c r="AE55" i="12"/>
  <c r="AE24" i="12"/>
  <c r="T43" i="1"/>
  <c r="AE90" i="12"/>
  <c r="AE89" i="12"/>
  <c r="AE147" i="12"/>
  <c r="AE163" i="12"/>
  <c r="AE96" i="12"/>
  <c r="AD158" i="12"/>
  <c r="AE43" i="12"/>
  <c r="T63" i="1"/>
  <c r="AE132" i="12"/>
  <c r="AE167" i="12"/>
  <c r="AE145" i="12"/>
  <c r="AD166" i="12"/>
  <c r="AE156" i="12"/>
  <c r="T33" i="1"/>
  <c r="AE80" i="12"/>
  <c r="AE25" i="12"/>
  <c r="AE27" i="12"/>
  <c r="AE108" i="12"/>
  <c r="AE71" i="12"/>
  <c r="AE139" i="12"/>
  <c r="T75" i="1"/>
  <c r="AE152" i="12"/>
  <c r="AE17" i="12"/>
  <c r="AE15" i="12"/>
  <c r="AE60" i="12"/>
  <c r="AE140" i="12"/>
  <c r="AE16" i="12"/>
  <c r="AE146" i="12"/>
  <c r="AE23" i="12"/>
  <c r="AD69" i="12"/>
  <c r="AD133" i="12"/>
  <c r="R16" i="1"/>
  <c r="AD54" i="12"/>
  <c r="AD118" i="12"/>
  <c r="R13" i="1"/>
  <c r="AD45" i="12"/>
  <c r="AE104" i="12"/>
  <c r="T36" i="1"/>
  <c r="AE83" i="12"/>
  <c r="AE138" i="12"/>
  <c r="AE14" i="12"/>
  <c r="AE151" i="12"/>
  <c r="AD18" i="12"/>
  <c r="R30" i="1"/>
  <c r="AD77" i="12"/>
  <c r="R70" i="1"/>
  <c r="AD141" i="12"/>
  <c r="AE159" i="12"/>
  <c r="AE98" i="12"/>
  <c r="AE59" i="12"/>
  <c r="R20" i="1"/>
  <c r="AD62" i="12"/>
  <c r="R57" i="1"/>
  <c r="AD126" i="12"/>
  <c r="T72" i="1"/>
  <c r="AE143" i="12"/>
  <c r="AE67" i="12"/>
  <c r="AE87" i="12"/>
  <c r="T41" i="1"/>
  <c r="AE88" i="12"/>
  <c r="AE137" i="12"/>
  <c r="T44" i="1"/>
  <c r="AE91" i="12"/>
  <c r="AE115" i="12"/>
  <c r="AE41" i="12"/>
  <c r="AE49" i="12"/>
  <c r="AE33" i="12"/>
  <c r="AE19" i="12"/>
  <c r="T27" i="1"/>
  <c r="AE74" i="12"/>
  <c r="T59" i="1"/>
  <c r="AE128" i="12"/>
  <c r="AE81" i="12"/>
  <c r="T14" i="1"/>
  <c r="AE52" i="12"/>
  <c r="T55" i="1"/>
  <c r="AE124" i="12"/>
  <c r="AE95" i="12"/>
  <c r="T18" i="1"/>
  <c r="AE56" i="12"/>
  <c r="AE66" i="12"/>
  <c r="T26" i="1"/>
  <c r="AE73" i="12"/>
  <c r="AE20" i="12"/>
  <c r="T23" i="1"/>
  <c r="AE64" i="12"/>
  <c r="AE65" i="12"/>
  <c r="AD13" i="12"/>
  <c r="AD85" i="12"/>
  <c r="AD149" i="12"/>
  <c r="AD70" i="12"/>
  <c r="R65" i="1"/>
  <c r="AD134" i="12"/>
  <c r="AE31" i="12"/>
  <c r="AE99" i="12"/>
  <c r="AE164" i="12"/>
  <c r="AE116" i="12"/>
  <c r="AQ170" i="12"/>
  <c r="X79" i="1" s="1"/>
  <c r="W79" i="1"/>
  <c r="AD26" i="12"/>
  <c r="T10" i="1"/>
  <c r="AE42" i="12"/>
  <c r="R8" i="1"/>
  <c r="AD34" i="12"/>
  <c r="AD21" i="12"/>
  <c r="R46" i="1"/>
  <c r="AD93" i="12"/>
  <c r="AD157" i="12"/>
  <c r="AE40" i="12"/>
  <c r="AE154" i="12"/>
  <c r="AE123" i="12"/>
  <c r="R31" i="1"/>
  <c r="AD78" i="12"/>
  <c r="R71" i="1"/>
  <c r="AD142" i="12"/>
  <c r="AE48" i="12"/>
  <c r="AE162" i="12"/>
  <c r="AE131" i="12"/>
  <c r="AE119" i="12"/>
  <c r="T51" i="1"/>
  <c r="AE120" i="12"/>
  <c r="AE51" i="12"/>
  <c r="AE155" i="12"/>
  <c r="AE107" i="12"/>
  <c r="AD109" i="12"/>
  <c r="AE57" i="12"/>
  <c r="T6" i="1"/>
  <c r="AE32" i="12"/>
  <c r="AE112" i="12"/>
  <c r="T12" i="1"/>
  <c r="AE44" i="12"/>
  <c r="AD117" i="12"/>
  <c r="AE63" i="12"/>
  <c r="AE30" i="12"/>
  <c r="T45" i="1"/>
  <c r="AE92" i="12"/>
  <c r="AE135" i="12"/>
  <c r="T60" i="1"/>
  <c r="AE129" i="12"/>
  <c r="AE68" i="12"/>
  <c r="AE148" i="12"/>
  <c r="AE127" i="12"/>
  <c r="T25" i="1"/>
  <c r="AE72" i="12"/>
  <c r="AE121" i="12"/>
  <c r="AE28" i="12"/>
  <c r="AE100" i="12"/>
  <c r="AE103" i="12"/>
  <c r="T67" i="1"/>
  <c r="AE136" i="12"/>
  <c r="AE97" i="12"/>
  <c r="AD29" i="12"/>
  <c r="AD101" i="12"/>
  <c r="AD165" i="12"/>
  <c r="R39" i="1"/>
  <c r="AD86" i="12"/>
  <c r="R73" i="1"/>
  <c r="AD150" i="12"/>
  <c r="AE35" i="12"/>
  <c r="AD37" i="12"/>
  <c r="AD36" i="12"/>
  <c r="AD169" i="12"/>
  <c r="D12" i="12"/>
  <c r="AE76" i="12" l="1"/>
  <c r="AE75" i="12"/>
  <c r="AG42" i="12"/>
  <c r="AH42" i="12" s="1"/>
  <c r="AE82" i="12"/>
  <c r="AG82" i="12" s="1"/>
  <c r="AH82" i="12" s="1"/>
  <c r="U35" i="1" s="1"/>
  <c r="AE122" i="12"/>
  <c r="AG122" i="12" s="1"/>
  <c r="AH122" i="12" s="1"/>
  <c r="AG88" i="12"/>
  <c r="AH88" i="12" s="1"/>
  <c r="AG138" i="12"/>
  <c r="AH138" i="12" s="1"/>
  <c r="AE38" i="12"/>
  <c r="AG38" i="12" s="1"/>
  <c r="AH38" i="12" s="1"/>
  <c r="AE130" i="12"/>
  <c r="AG130" i="12" s="1"/>
  <c r="AH130" i="12" s="1"/>
  <c r="AG146" i="12"/>
  <c r="AH146" i="12" s="1"/>
  <c r="AJ146" i="12" s="1"/>
  <c r="AK146" i="12" s="1"/>
  <c r="AL146" i="12" s="1"/>
  <c r="AE50" i="12"/>
  <c r="AE22" i="12"/>
  <c r="AG22" i="12" s="1"/>
  <c r="AH22" i="12" s="1"/>
  <c r="AG104" i="12"/>
  <c r="AH104" i="12" s="1"/>
  <c r="AG98" i="12"/>
  <c r="AH98" i="12" s="1"/>
  <c r="AN98" i="12" s="1"/>
  <c r="AG80" i="12"/>
  <c r="AH80" i="12" s="1"/>
  <c r="AG64" i="12"/>
  <c r="AH64" i="12" s="1"/>
  <c r="U23" i="1" s="1"/>
  <c r="AG114" i="12"/>
  <c r="AH114" i="12" s="1"/>
  <c r="AG112" i="12"/>
  <c r="AH112" i="12" s="1"/>
  <c r="AG24" i="12"/>
  <c r="AH24" i="12" s="1"/>
  <c r="AG144" i="12"/>
  <c r="AH144" i="12" s="1"/>
  <c r="AN144" i="12" s="1"/>
  <c r="AG58" i="12"/>
  <c r="AH58" i="12" s="1"/>
  <c r="AG32" i="12"/>
  <c r="AH32" i="12" s="1"/>
  <c r="U6" i="1" s="1"/>
  <c r="AG120" i="12"/>
  <c r="AH120" i="12" s="1"/>
  <c r="U51" i="1" s="1"/>
  <c r="AG154" i="12"/>
  <c r="AH154" i="12" s="1"/>
  <c r="AJ154" i="12" s="1"/>
  <c r="AK154" i="12" s="1"/>
  <c r="AL154" i="12" s="1"/>
  <c r="AG74" i="12"/>
  <c r="AH74" i="12" s="1"/>
  <c r="U27" i="1" s="1"/>
  <c r="AG14" i="12"/>
  <c r="AH14" i="12" s="1"/>
  <c r="AJ14" i="12" s="1"/>
  <c r="AK14" i="12" s="1"/>
  <c r="AL14" i="12" s="1"/>
  <c r="AG48" i="12"/>
  <c r="AH48" i="12" s="1"/>
  <c r="T30" i="1"/>
  <c r="AE77" i="12"/>
  <c r="T13" i="1"/>
  <c r="AE45" i="12"/>
  <c r="AG44" i="12" s="1"/>
  <c r="AH44" i="12" s="1"/>
  <c r="AE69" i="12"/>
  <c r="AG68" i="12" s="1"/>
  <c r="AH68" i="12" s="1"/>
  <c r="AG152" i="12"/>
  <c r="AH152" i="12" s="1"/>
  <c r="AE166" i="12"/>
  <c r="AG166" i="12" s="1"/>
  <c r="AH166" i="12" s="1"/>
  <c r="T49" i="1"/>
  <c r="AE110" i="12"/>
  <c r="AG110" i="12" s="1"/>
  <c r="AH110" i="12" s="1"/>
  <c r="AG106" i="12"/>
  <c r="AH106" i="12" s="1"/>
  <c r="AN104" i="12"/>
  <c r="AJ104" i="12"/>
  <c r="AK104" i="12" s="1"/>
  <c r="AL104" i="12" s="1"/>
  <c r="AE149" i="12"/>
  <c r="AG148" i="12" s="1"/>
  <c r="AH148" i="12" s="1"/>
  <c r="AE165" i="12"/>
  <c r="AG164" i="12" s="1"/>
  <c r="AH164" i="12" s="1"/>
  <c r="AG136" i="12"/>
  <c r="AH136" i="12" s="1"/>
  <c r="AE117" i="12"/>
  <c r="AG116" i="12" s="1"/>
  <c r="AH116" i="12" s="1"/>
  <c r="T71" i="1"/>
  <c r="AE142" i="12"/>
  <c r="AG142" i="12" s="1"/>
  <c r="AH142" i="12" s="1"/>
  <c r="AG40" i="12"/>
  <c r="AH40" i="12" s="1"/>
  <c r="T8" i="1"/>
  <c r="AE34" i="12"/>
  <c r="AG34" i="12" s="1"/>
  <c r="AH34" i="12" s="1"/>
  <c r="AG50" i="12"/>
  <c r="AH50" i="12" s="1"/>
  <c r="AE85" i="12"/>
  <c r="AG84" i="12" s="1"/>
  <c r="AH84" i="12" s="1"/>
  <c r="AG66" i="12"/>
  <c r="AH66" i="12" s="1"/>
  <c r="T20" i="1"/>
  <c r="AE62" i="12"/>
  <c r="AG62" i="12" s="1"/>
  <c r="AH62" i="12" s="1"/>
  <c r="AG16" i="12"/>
  <c r="AH16" i="12" s="1"/>
  <c r="AJ64" i="12"/>
  <c r="AK64" i="12" s="1"/>
  <c r="AL64" i="12" s="1"/>
  <c r="V23" i="1" s="1"/>
  <c r="U41" i="1"/>
  <c r="AN88" i="12"/>
  <c r="AJ88" i="12"/>
  <c r="AK88" i="12" s="1"/>
  <c r="AL88" i="12" s="1"/>
  <c r="V41" i="1" s="1"/>
  <c r="AE18" i="12"/>
  <c r="AG18" i="12" s="1"/>
  <c r="AH18" i="12" s="1"/>
  <c r="AJ138" i="12"/>
  <c r="AK138" i="12" s="1"/>
  <c r="AL138" i="12" s="1"/>
  <c r="AE118" i="12"/>
  <c r="AG118" i="12" s="1"/>
  <c r="AH118" i="12" s="1"/>
  <c r="AE158" i="12"/>
  <c r="AG158" i="12" s="1"/>
  <c r="AH158" i="12" s="1"/>
  <c r="AE46" i="12"/>
  <c r="AG46" i="12" s="1"/>
  <c r="AH46" i="12" s="1"/>
  <c r="AE125" i="12"/>
  <c r="AG124" i="12" s="1"/>
  <c r="AH124" i="12" s="1"/>
  <c r="AE102" i="12"/>
  <c r="AG102" i="12" s="1"/>
  <c r="AH102" i="12" s="1"/>
  <c r="T70" i="1"/>
  <c r="AE141" i="12"/>
  <c r="AG140" i="12" s="1"/>
  <c r="AH140" i="12" s="1"/>
  <c r="AE21" i="12"/>
  <c r="AG20" i="12" s="1"/>
  <c r="AH20" i="12" s="1"/>
  <c r="AE101" i="12"/>
  <c r="AG100" i="12" s="1"/>
  <c r="AH100" i="12" s="1"/>
  <c r="T31" i="1"/>
  <c r="AE78" i="12"/>
  <c r="AG78" i="12" s="1"/>
  <c r="AH78" i="12" s="1"/>
  <c r="AE157" i="12"/>
  <c r="AG156" i="12" s="1"/>
  <c r="AH156" i="12" s="1"/>
  <c r="U10" i="1"/>
  <c r="AN42" i="12"/>
  <c r="AJ42" i="12"/>
  <c r="AK42" i="12" s="1"/>
  <c r="AL42" i="12" s="1"/>
  <c r="V10" i="1" s="1"/>
  <c r="T65" i="1"/>
  <c r="AE134" i="12"/>
  <c r="AG134" i="12" s="1"/>
  <c r="AH134" i="12" s="1"/>
  <c r="AE13" i="12"/>
  <c r="AG76" i="12"/>
  <c r="AH76" i="12" s="1"/>
  <c r="AG56" i="12"/>
  <c r="AH56" i="12" s="1"/>
  <c r="T57" i="1"/>
  <c r="AE126" i="12"/>
  <c r="AG126" i="12" s="1"/>
  <c r="AH126" i="12" s="1"/>
  <c r="T16" i="1"/>
  <c r="AE54" i="12"/>
  <c r="AG54" i="12" s="1"/>
  <c r="AH54" i="12" s="1"/>
  <c r="U33" i="1"/>
  <c r="AN80" i="12"/>
  <c r="AJ80" i="12"/>
  <c r="AK80" i="12" s="1"/>
  <c r="AL80" i="12" s="1"/>
  <c r="V33" i="1" s="1"/>
  <c r="AG96" i="12"/>
  <c r="AH96" i="12" s="1"/>
  <c r="AG90" i="12"/>
  <c r="AH90" i="12" s="1"/>
  <c r="AG160" i="12"/>
  <c r="AH160" i="12" s="1"/>
  <c r="AE61" i="12"/>
  <c r="AG60" i="12" s="1"/>
  <c r="AH60" i="12" s="1"/>
  <c r="T15" i="1"/>
  <c r="AE53" i="12"/>
  <c r="AG52" i="12" s="1"/>
  <c r="AH52" i="12" s="1"/>
  <c r="T47" i="1"/>
  <c r="AE94" i="12"/>
  <c r="AG94" i="12" s="1"/>
  <c r="AH94" i="12" s="1"/>
  <c r="AE133" i="12"/>
  <c r="AG132" i="12" s="1"/>
  <c r="AH132" i="12" s="1"/>
  <c r="T39" i="1"/>
  <c r="AE86" i="12"/>
  <c r="AG86" i="12" s="1"/>
  <c r="AH86" i="12" s="1"/>
  <c r="AN120" i="12"/>
  <c r="AJ120" i="12"/>
  <c r="AK120" i="12" s="1"/>
  <c r="AL120" i="12" s="1"/>
  <c r="V51" i="1" s="1"/>
  <c r="T73" i="1"/>
  <c r="AE150" i="12"/>
  <c r="AG150" i="12" s="1"/>
  <c r="AH150" i="12" s="1"/>
  <c r="AE29" i="12"/>
  <c r="AG28" i="12" s="1"/>
  <c r="AH28" i="12" s="1"/>
  <c r="AG72" i="12"/>
  <c r="AH72" i="12" s="1"/>
  <c r="AG30" i="12"/>
  <c r="AH30" i="12" s="1"/>
  <c r="AE109" i="12"/>
  <c r="AG108" i="12" s="1"/>
  <c r="AH108" i="12" s="1"/>
  <c r="AG162" i="12"/>
  <c r="AH162" i="12" s="1"/>
  <c r="T46" i="1"/>
  <c r="AE93" i="12"/>
  <c r="AG92" i="12" s="1"/>
  <c r="AH92" i="12" s="1"/>
  <c r="AE26" i="12"/>
  <c r="AG26" i="12" s="1"/>
  <c r="AH26" i="12" s="1"/>
  <c r="AE70" i="12"/>
  <c r="AG70" i="12" s="1"/>
  <c r="AH70" i="12" s="1"/>
  <c r="AG128" i="12"/>
  <c r="AH128" i="12" s="1"/>
  <c r="AE37" i="12"/>
  <c r="AE36" i="12"/>
  <c r="AE169" i="12"/>
  <c r="AG168" i="12" s="1"/>
  <c r="AH168" i="12" s="1"/>
  <c r="AB86" i="8"/>
  <c r="AC86" i="8" s="1"/>
  <c r="AB87" i="8"/>
  <c r="AC87" i="8" s="1"/>
  <c r="AB88" i="8"/>
  <c r="AC88" i="8" s="1"/>
  <c r="AB89" i="8"/>
  <c r="AC89" i="8" s="1"/>
  <c r="E85" i="8"/>
  <c r="E86" i="8"/>
  <c r="E87" i="8"/>
  <c r="E88" i="8"/>
  <c r="E89" i="8"/>
  <c r="AB81" i="8"/>
  <c r="AC81" i="8" s="1"/>
  <c r="AB82" i="8"/>
  <c r="AC82" i="8" s="1"/>
  <c r="AB83" i="8"/>
  <c r="AC83" i="8" s="1"/>
  <c r="AE83" i="8" s="1"/>
  <c r="E80" i="8"/>
  <c r="E81" i="8"/>
  <c r="E82" i="8"/>
  <c r="E83" i="8"/>
  <c r="E84" i="8"/>
  <c r="AN38" i="12" l="1"/>
  <c r="AJ38" i="12"/>
  <c r="AK38" i="12" s="1"/>
  <c r="U53" i="1"/>
  <c r="AN122" i="12"/>
  <c r="AJ122" i="12"/>
  <c r="AK122" i="12" s="1"/>
  <c r="AL122" i="12" s="1"/>
  <c r="V53" i="1" s="1"/>
  <c r="AN146" i="12"/>
  <c r="AN22" i="12"/>
  <c r="U61" i="1"/>
  <c r="AN130" i="12"/>
  <c r="AN138" i="12"/>
  <c r="AJ112" i="12"/>
  <c r="AK112" i="12" s="1"/>
  <c r="AL112" i="12" s="1"/>
  <c r="AJ144" i="12"/>
  <c r="AK144" i="12" s="1"/>
  <c r="AL144" i="12" s="1"/>
  <c r="AJ22" i="12"/>
  <c r="AK22" i="12" s="1"/>
  <c r="AL22" i="12" s="1"/>
  <c r="AJ98" i="12"/>
  <c r="AK98" i="12" s="1"/>
  <c r="AL98" i="12" s="1"/>
  <c r="AJ130" i="12"/>
  <c r="AK130" i="12" s="1"/>
  <c r="AL130" i="12" s="1"/>
  <c r="V61" i="1" s="1"/>
  <c r="AJ74" i="12"/>
  <c r="AK74" i="12" s="1"/>
  <c r="AL74" i="12" s="1"/>
  <c r="V27" i="1" s="1"/>
  <c r="AN74" i="12"/>
  <c r="AN114" i="12"/>
  <c r="AJ114" i="12"/>
  <c r="AK114" i="12" s="1"/>
  <c r="AL114" i="12" s="1"/>
  <c r="AJ24" i="12"/>
  <c r="AK24" i="12" s="1"/>
  <c r="AL24" i="12" s="1"/>
  <c r="AN112" i="12"/>
  <c r="AN64" i="12"/>
  <c r="AN82" i="12"/>
  <c r="AJ58" i="12"/>
  <c r="AK58" i="12" s="1"/>
  <c r="AL58" i="12" s="1"/>
  <c r="AJ82" i="12"/>
  <c r="AK82" i="12" s="1"/>
  <c r="AL82" i="12" s="1"/>
  <c r="V35" i="1" s="1"/>
  <c r="AN58" i="12"/>
  <c r="U8" i="1"/>
  <c r="AN34" i="12"/>
  <c r="AJ34" i="12"/>
  <c r="AK34" i="12" s="1"/>
  <c r="AL34" i="12" s="1"/>
  <c r="V8" i="1" s="1"/>
  <c r="AN24" i="12"/>
  <c r="AJ32" i="12"/>
  <c r="AK32" i="12" s="1"/>
  <c r="AL32" i="12" s="1"/>
  <c r="V6" i="1" s="1"/>
  <c r="AN32" i="12"/>
  <c r="AN154" i="12"/>
  <c r="AN14" i="12"/>
  <c r="U45" i="1"/>
  <c r="AN92" i="12"/>
  <c r="AJ92" i="12"/>
  <c r="AK92" i="12" s="1"/>
  <c r="AL92" i="12" s="1"/>
  <c r="V45" i="1" s="1"/>
  <c r="AN108" i="12"/>
  <c r="AJ108" i="12"/>
  <c r="AK108" i="12" s="1"/>
  <c r="AL108" i="12" s="1"/>
  <c r="AD89" i="8"/>
  <c r="AE89" i="8"/>
  <c r="AN60" i="12"/>
  <c r="AJ60" i="12"/>
  <c r="AK60" i="12" s="1"/>
  <c r="AL60" i="12" s="1"/>
  <c r="AD88" i="8"/>
  <c r="AE88" i="8"/>
  <c r="AD87" i="8"/>
  <c r="AE87" i="8"/>
  <c r="AJ28" i="12"/>
  <c r="AK28" i="12" s="1"/>
  <c r="AL28" i="12" s="1"/>
  <c r="AN28" i="12"/>
  <c r="AD82" i="8"/>
  <c r="AE82" i="8"/>
  <c r="AN156" i="12"/>
  <c r="AJ156" i="12"/>
  <c r="AK156" i="12" s="1"/>
  <c r="AL156" i="12" s="1"/>
  <c r="AJ30" i="12"/>
  <c r="AK30" i="12" s="1"/>
  <c r="AL30" i="12" s="1"/>
  <c r="AN30" i="12"/>
  <c r="AJ50" i="12"/>
  <c r="AK50" i="12" s="1"/>
  <c r="AL50" i="12" s="1"/>
  <c r="AN50" i="12"/>
  <c r="U25" i="1"/>
  <c r="AN72" i="12"/>
  <c r="AJ72" i="12"/>
  <c r="AK72" i="12" s="1"/>
  <c r="AL72" i="12" s="1"/>
  <c r="V25" i="1" s="1"/>
  <c r="AN102" i="12"/>
  <c r="AJ102" i="12"/>
  <c r="AK102" i="12" s="1"/>
  <c r="AL102" i="12" s="1"/>
  <c r="AJ116" i="12"/>
  <c r="AK116" i="12" s="1"/>
  <c r="AL116" i="12" s="1"/>
  <c r="AN116" i="12"/>
  <c r="AJ148" i="12"/>
  <c r="AK148" i="12" s="1"/>
  <c r="AL148" i="12" s="1"/>
  <c r="AN148" i="12"/>
  <c r="AJ100" i="12"/>
  <c r="AK100" i="12" s="1"/>
  <c r="AL100" i="12" s="1"/>
  <c r="AN100" i="12"/>
  <c r="AN118" i="12"/>
  <c r="AJ118" i="12"/>
  <c r="AK118" i="12" s="1"/>
  <c r="AL118" i="12" s="1"/>
  <c r="U20" i="1"/>
  <c r="AN62" i="12"/>
  <c r="AJ62" i="12"/>
  <c r="AK62" i="12" s="1"/>
  <c r="AL62" i="12" s="1"/>
  <c r="V20" i="1" s="1"/>
  <c r="U67" i="1"/>
  <c r="AN136" i="12"/>
  <c r="AJ136" i="12"/>
  <c r="AK136" i="12" s="1"/>
  <c r="AL136" i="12" s="1"/>
  <c r="V67" i="1" s="1"/>
  <c r="I75" i="1"/>
  <c r="AD81" i="8"/>
  <c r="U47" i="1"/>
  <c r="AN94" i="12"/>
  <c r="AJ94" i="12"/>
  <c r="AK94" i="12" s="1"/>
  <c r="AL94" i="12" s="1"/>
  <c r="V47" i="1" s="1"/>
  <c r="AN70" i="12"/>
  <c r="AJ70" i="12"/>
  <c r="AK70" i="12" s="1"/>
  <c r="AL70" i="12" s="1"/>
  <c r="AN16" i="12"/>
  <c r="AJ16" i="12"/>
  <c r="AK16" i="12" s="1"/>
  <c r="AL16" i="12" s="1"/>
  <c r="AN166" i="12"/>
  <c r="AJ166" i="12"/>
  <c r="AK166" i="12" s="1"/>
  <c r="AL166" i="12" s="1"/>
  <c r="AE81" i="8"/>
  <c r="J75" i="1" s="1"/>
  <c r="AN26" i="12"/>
  <c r="AJ26" i="12"/>
  <c r="AK26" i="12" s="1"/>
  <c r="AL26" i="12" s="1"/>
  <c r="U39" i="1"/>
  <c r="AN86" i="12"/>
  <c r="AJ86" i="12"/>
  <c r="AK86" i="12" s="1"/>
  <c r="AL86" i="12" s="1"/>
  <c r="V39" i="1" s="1"/>
  <c r="U65" i="1"/>
  <c r="AN134" i="12"/>
  <c r="AJ134" i="12"/>
  <c r="AK134" i="12" s="1"/>
  <c r="AL134" i="12" s="1"/>
  <c r="V65" i="1" s="1"/>
  <c r="U31" i="1"/>
  <c r="AN78" i="12"/>
  <c r="AJ78" i="12"/>
  <c r="AK78" i="12" s="1"/>
  <c r="AL78" i="12" s="1"/>
  <c r="V31" i="1" s="1"/>
  <c r="U75" i="1"/>
  <c r="AN152" i="12"/>
  <c r="AJ152" i="12"/>
  <c r="AK152" i="12" s="1"/>
  <c r="AL152" i="12" s="1"/>
  <c r="V75" i="1" s="1"/>
  <c r="AN96" i="12"/>
  <c r="AJ96" i="12"/>
  <c r="AK96" i="12" s="1"/>
  <c r="AL96" i="12" s="1"/>
  <c r="U63" i="1"/>
  <c r="AJ132" i="12"/>
  <c r="AK132" i="12" s="1"/>
  <c r="AL132" i="12" s="1"/>
  <c r="V63" i="1" s="1"/>
  <c r="AN132" i="12"/>
  <c r="U69" i="1"/>
  <c r="AN140" i="12"/>
  <c r="AJ140" i="12"/>
  <c r="AK140" i="12" s="1"/>
  <c r="AL140" i="12" s="1"/>
  <c r="V69" i="1" s="1"/>
  <c r="U73" i="1"/>
  <c r="AN150" i="12"/>
  <c r="AJ150" i="12"/>
  <c r="AK150" i="12" s="1"/>
  <c r="AL150" i="12" s="1"/>
  <c r="V73" i="1" s="1"/>
  <c r="AJ164" i="12"/>
  <c r="AK164" i="12" s="1"/>
  <c r="AL164" i="12" s="1"/>
  <c r="AN164" i="12"/>
  <c r="U12" i="1"/>
  <c r="AN44" i="12"/>
  <c r="AJ44" i="12"/>
  <c r="AK44" i="12" s="1"/>
  <c r="AL44" i="12" s="1"/>
  <c r="V12" i="1" s="1"/>
  <c r="AN46" i="12"/>
  <c r="AJ46" i="12"/>
  <c r="AK46" i="12" s="1"/>
  <c r="AL46" i="12" s="1"/>
  <c r="AJ66" i="12"/>
  <c r="AK66" i="12" s="1"/>
  <c r="AL66" i="12" s="1"/>
  <c r="AN66" i="12"/>
  <c r="U71" i="1"/>
  <c r="AN142" i="12"/>
  <c r="AJ142" i="12"/>
  <c r="AK142" i="12" s="1"/>
  <c r="AL142" i="12" s="1"/>
  <c r="V71" i="1" s="1"/>
  <c r="U37" i="1"/>
  <c r="AJ84" i="12"/>
  <c r="AK84" i="12" s="1"/>
  <c r="AL84" i="12" s="1"/>
  <c r="V37" i="1" s="1"/>
  <c r="AN84" i="12"/>
  <c r="AN20" i="12"/>
  <c r="AJ20" i="12"/>
  <c r="AK20" i="12" s="1"/>
  <c r="AL20" i="12" s="1"/>
  <c r="U29" i="1"/>
  <c r="AN76" i="12"/>
  <c r="AJ76" i="12"/>
  <c r="AK76" i="12" s="1"/>
  <c r="AL76" i="12" s="1"/>
  <c r="V29" i="1" s="1"/>
  <c r="AN40" i="12"/>
  <c r="AJ40" i="12"/>
  <c r="AK40" i="12" s="1"/>
  <c r="AL40" i="12" s="1"/>
  <c r="AN48" i="12"/>
  <c r="AJ48" i="12"/>
  <c r="AK48" i="12" s="1"/>
  <c r="AL48" i="12" s="1"/>
  <c r="U77" i="1"/>
  <c r="AN160" i="12"/>
  <c r="AJ160" i="12"/>
  <c r="AK160" i="12" s="1"/>
  <c r="AL160" i="12" s="1"/>
  <c r="V77" i="1" s="1"/>
  <c r="AN106" i="12"/>
  <c r="AJ106" i="12"/>
  <c r="AK106" i="12" s="1"/>
  <c r="AL106" i="12" s="1"/>
  <c r="AD83" i="8"/>
  <c r="U57" i="1"/>
  <c r="AN126" i="12"/>
  <c r="AJ126" i="12"/>
  <c r="AK126" i="12" s="1"/>
  <c r="AL126" i="12" s="1"/>
  <c r="V57" i="1" s="1"/>
  <c r="U14" i="1"/>
  <c r="AJ52" i="12"/>
  <c r="AK52" i="12" s="1"/>
  <c r="AL52" i="12" s="1"/>
  <c r="V14" i="1" s="1"/>
  <c r="AN52" i="12"/>
  <c r="U59" i="1"/>
  <c r="AN128" i="12"/>
  <c r="AJ128" i="12"/>
  <c r="AK128" i="12" s="1"/>
  <c r="AL128" i="12" s="1"/>
  <c r="V59" i="1" s="1"/>
  <c r="AJ162" i="12"/>
  <c r="AK162" i="12" s="1"/>
  <c r="AL162" i="12" s="1"/>
  <c r="AN162" i="12"/>
  <c r="U55" i="1"/>
  <c r="AN124" i="12"/>
  <c r="AJ124" i="12"/>
  <c r="AK124" i="12" s="1"/>
  <c r="AL124" i="12" s="1"/>
  <c r="V55" i="1" s="1"/>
  <c r="U43" i="1"/>
  <c r="AN90" i="12"/>
  <c r="AJ90" i="12"/>
  <c r="AK90" i="12" s="1"/>
  <c r="AL90" i="12" s="1"/>
  <c r="V43" i="1" s="1"/>
  <c r="U16" i="1"/>
  <c r="AN54" i="12"/>
  <c r="AJ54" i="12"/>
  <c r="AK54" i="12" s="1"/>
  <c r="AL54" i="12" s="1"/>
  <c r="V16" i="1" s="1"/>
  <c r="U18" i="1"/>
  <c r="AN56" i="12"/>
  <c r="AJ56" i="12"/>
  <c r="AK56" i="12" s="1"/>
  <c r="AL56" i="12" s="1"/>
  <c r="V18" i="1" s="1"/>
  <c r="AJ68" i="12"/>
  <c r="AK68" i="12" s="1"/>
  <c r="AL68" i="12" s="1"/>
  <c r="AN68" i="12"/>
  <c r="AN158" i="12"/>
  <c r="AJ158" i="12"/>
  <c r="AK158" i="12" s="1"/>
  <c r="AL158" i="12" s="1"/>
  <c r="AN18" i="12"/>
  <c r="AJ18" i="12"/>
  <c r="AK18" i="12" s="1"/>
  <c r="AL18" i="12" s="1"/>
  <c r="U49" i="1"/>
  <c r="AN110" i="12"/>
  <c r="AJ110" i="12"/>
  <c r="AK110" i="12" s="1"/>
  <c r="AL110" i="12" s="1"/>
  <c r="V49" i="1" s="1"/>
  <c r="AD86" i="8"/>
  <c r="AE86" i="8"/>
  <c r="AL38" i="12"/>
  <c r="AG36" i="12"/>
  <c r="AH36" i="12" s="1"/>
  <c r="AN36" i="12" s="1"/>
  <c r="AN168" i="12"/>
  <c r="AJ168" i="12"/>
  <c r="AK168" i="12" s="1"/>
  <c r="AL168" i="12" s="1"/>
  <c r="AB76" i="8"/>
  <c r="AC76" i="8" s="1"/>
  <c r="AE76" i="8" s="1"/>
  <c r="J71" i="1" s="1"/>
  <c r="AB77" i="8"/>
  <c r="AC77" i="8" s="1"/>
  <c r="AB78" i="8"/>
  <c r="AC78" i="8" s="1"/>
  <c r="E75" i="8"/>
  <c r="E76" i="8"/>
  <c r="E77" i="8"/>
  <c r="E78" i="8"/>
  <c r="E79" i="8"/>
  <c r="AB72" i="8"/>
  <c r="AC72" i="8" s="1"/>
  <c r="E70" i="8"/>
  <c r="E71" i="8"/>
  <c r="E72" i="8"/>
  <c r="E73" i="8"/>
  <c r="E74" i="8"/>
  <c r="AB68" i="8"/>
  <c r="AC68" i="8" s="1"/>
  <c r="E65" i="8"/>
  <c r="E66" i="8"/>
  <c r="E67" i="8"/>
  <c r="E68" i="8"/>
  <c r="E69" i="8"/>
  <c r="AB61" i="8"/>
  <c r="AC61" i="8" s="1"/>
  <c r="AE61" i="8" s="1"/>
  <c r="AB62" i="8"/>
  <c r="AC62" i="8" s="1"/>
  <c r="AE62" i="8" s="1"/>
  <c r="AB63" i="8"/>
  <c r="AC63" i="8" s="1"/>
  <c r="AB64" i="8"/>
  <c r="AC64" i="8" s="1"/>
  <c r="E60" i="8"/>
  <c r="E61" i="8"/>
  <c r="E62" i="8"/>
  <c r="E63" i="8"/>
  <c r="E64" i="8"/>
  <c r="AB55" i="8"/>
  <c r="AC55" i="8" s="1"/>
  <c r="AB56" i="8"/>
  <c r="AC56" i="8" s="1"/>
  <c r="AB57" i="8"/>
  <c r="AC57" i="8" s="1"/>
  <c r="AB58" i="8"/>
  <c r="AC58" i="8" s="1"/>
  <c r="AB59" i="8"/>
  <c r="AC59" i="8" s="1"/>
  <c r="E55" i="8"/>
  <c r="E56" i="8"/>
  <c r="E57" i="8"/>
  <c r="E58" i="8"/>
  <c r="E59" i="8"/>
  <c r="AB51" i="8"/>
  <c r="AC51" i="8" s="1"/>
  <c r="AB52" i="8"/>
  <c r="AC52" i="8" s="1"/>
  <c r="AB53" i="8"/>
  <c r="AC53" i="8" s="1"/>
  <c r="E50" i="8"/>
  <c r="E51" i="8"/>
  <c r="E52" i="8"/>
  <c r="E53" i="8"/>
  <c r="E54" i="8"/>
  <c r="AB47" i="8"/>
  <c r="AC47" i="8" s="1"/>
  <c r="AB48" i="8"/>
  <c r="AC48" i="8" s="1"/>
  <c r="E41" i="8"/>
  <c r="E42" i="8"/>
  <c r="E43" i="8"/>
  <c r="E44" i="8"/>
  <c r="E45" i="8"/>
  <c r="E46" i="8"/>
  <c r="E47" i="8"/>
  <c r="E48" i="8"/>
  <c r="E49" i="8"/>
  <c r="AB37" i="8"/>
  <c r="AC37" i="8" s="1"/>
  <c r="AB38" i="8"/>
  <c r="AC38" i="8" s="1"/>
  <c r="AB39" i="8"/>
  <c r="AC39" i="8" s="1"/>
  <c r="AB40" i="8"/>
  <c r="AC40" i="8" s="1"/>
  <c r="E36" i="8"/>
  <c r="E37" i="8"/>
  <c r="E38" i="8"/>
  <c r="E39" i="8"/>
  <c r="E40" i="8"/>
  <c r="AB32" i="8"/>
  <c r="AC32" i="8" s="1"/>
  <c r="AB33" i="8"/>
  <c r="AC33" i="8" s="1"/>
  <c r="E31" i="8"/>
  <c r="E32" i="8"/>
  <c r="E33" i="8"/>
  <c r="E34" i="8"/>
  <c r="E35" i="8"/>
  <c r="AB28" i="8"/>
  <c r="AC28" i="8" s="1"/>
  <c r="AB29" i="8"/>
  <c r="AC29" i="8" s="1"/>
  <c r="AB30" i="8"/>
  <c r="AC30" i="8" s="1"/>
  <c r="E26" i="8"/>
  <c r="E27" i="8"/>
  <c r="E28" i="8"/>
  <c r="E29" i="8"/>
  <c r="E30" i="8"/>
  <c r="AB22" i="8"/>
  <c r="AC22" i="8" s="1"/>
  <c r="I8" i="1" s="1"/>
  <c r="AB23" i="8"/>
  <c r="AC23" i="8" s="1"/>
  <c r="AB24" i="8"/>
  <c r="AC24" i="8" s="1"/>
  <c r="AB25" i="8"/>
  <c r="AC25" i="8" s="1"/>
  <c r="E21" i="8"/>
  <c r="E22" i="8"/>
  <c r="E23" i="8"/>
  <c r="E24" i="8"/>
  <c r="E25" i="8"/>
  <c r="AB17" i="8"/>
  <c r="AC17" i="8" s="1"/>
  <c r="AB18" i="8"/>
  <c r="AC18" i="8" s="1"/>
  <c r="AB19" i="8"/>
  <c r="AC19" i="8" s="1"/>
  <c r="AB20" i="8"/>
  <c r="AC20" i="8" s="1"/>
  <c r="E16" i="8"/>
  <c r="E17" i="8"/>
  <c r="E18" i="8"/>
  <c r="E19" i="8"/>
  <c r="E20" i="8"/>
  <c r="AB12" i="8"/>
  <c r="AC12" i="8" s="1"/>
  <c r="AB13" i="8"/>
  <c r="AC13" i="8" s="1"/>
  <c r="AB14" i="8"/>
  <c r="AC14" i="8" s="1"/>
  <c r="AB15" i="8"/>
  <c r="AC15" i="8" s="1"/>
  <c r="E12" i="8"/>
  <c r="E14" i="8"/>
  <c r="E15" i="8"/>
  <c r="E11" i="8"/>
  <c r="AO156" i="12" l="1"/>
  <c r="AP156" i="12" s="1"/>
  <c r="AO154" i="12"/>
  <c r="AP154" i="12" s="1"/>
  <c r="AO162" i="12"/>
  <c r="AP162" i="12" s="1"/>
  <c r="AD64" i="8"/>
  <c r="AO118" i="12" s="1"/>
  <c r="AP118" i="12" s="1"/>
  <c r="AE64" i="8"/>
  <c r="I57" i="1"/>
  <c r="AD68" i="8"/>
  <c r="AO126" i="12" s="1"/>
  <c r="AP126" i="12" s="1"/>
  <c r="AE68" i="8"/>
  <c r="J57" i="1" s="1"/>
  <c r="AE15" i="8"/>
  <c r="AD15" i="8"/>
  <c r="AO20" i="12" s="1"/>
  <c r="AP20" i="12" s="1"/>
  <c r="AD63" i="8"/>
  <c r="AO116" i="12" s="1"/>
  <c r="AP116" i="12" s="1"/>
  <c r="AE63" i="8"/>
  <c r="AE57" i="8"/>
  <c r="AD57" i="8"/>
  <c r="AO104" i="12" s="1"/>
  <c r="AP104" i="12" s="1"/>
  <c r="AD77" i="8"/>
  <c r="AO144" i="12" s="1"/>
  <c r="AP144" i="12" s="1"/>
  <c r="AE77" i="8"/>
  <c r="I65" i="1"/>
  <c r="AD72" i="8"/>
  <c r="AO134" i="12" s="1"/>
  <c r="AP134" i="12" s="1"/>
  <c r="AE72" i="8"/>
  <c r="J65" i="1" s="1"/>
  <c r="AD78" i="8"/>
  <c r="AO146" i="12" s="1"/>
  <c r="AP146" i="12" s="1"/>
  <c r="AE78" i="8"/>
  <c r="AE55" i="8"/>
  <c r="AD55" i="8"/>
  <c r="AO100" i="12" s="1"/>
  <c r="AP100" i="12" s="1"/>
  <c r="AQ154" i="12"/>
  <c r="AE25" i="8"/>
  <c r="AD25" i="8"/>
  <c r="AO40" i="12" s="1"/>
  <c r="AP40" i="12" s="1"/>
  <c r="AE18" i="8"/>
  <c r="AD18" i="8"/>
  <c r="AO26" i="12" s="1"/>
  <c r="AP26" i="12" s="1"/>
  <c r="AE24" i="8"/>
  <c r="AD24" i="8"/>
  <c r="AO38" i="12" s="1"/>
  <c r="AP38" i="12" s="1"/>
  <c r="AE30" i="8"/>
  <c r="AD30" i="8"/>
  <c r="AO50" i="12" s="1"/>
  <c r="AP50" i="12" s="1"/>
  <c r="AE33" i="8"/>
  <c r="J18" i="1" s="1"/>
  <c r="I18" i="1"/>
  <c r="AD33" i="8"/>
  <c r="AO56" i="12" s="1"/>
  <c r="AP56" i="12" s="1"/>
  <c r="AE39" i="8"/>
  <c r="AD39" i="8"/>
  <c r="AO68" i="12" s="1"/>
  <c r="AP68" i="12" s="1"/>
  <c r="AO166" i="12"/>
  <c r="AP166" i="12" s="1"/>
  <c r="AE56" i="8"/>
  <c r="AD56" i="8"/>
  <c r="AO102" i="12" s="1"/>
  <c r="AP102" i="12" s="1"/>
  <c r="AE19" i="8"/>
  <c r="AD19" i="8"/>
  <c r="AO28" i="12" s="1"/>
  <c r="AP28" i="12" s="1"/>
  <c r="AE29" i="8"/>
  <c r="AD29" i="8"/>
  <c r="AO48" i="12" s="1"/>
  <c r="AP48" i="12" s="1"/>
  <c r="AE32" i="8"/>
  <c r="J16" i="1" s="1"/>
  <c r="I16" i="1"/>
  <c r="AD32" i="8"/>
  <c r="AO54" i="12" s="1"/>
  <c r="AP54" i="12" s="1"/>
  <c r="AE38" i="8"/>
  <c r="AD38" i="8"/>
  <c r="AO66" i="12" s="1"/>
  <c r="AP66" i="12" s="1"/>
  <c r="AO168" i="12"/>
  <c r="AP168" i="12" s="1"/>
  <c r="AE12" i="8"/>
  <c r="AD12" i="8"/>
  <c r="AO14" i="12" s="1"/>
  <c r="AP14" i="12" s="1"/>
  <c r="AE28" i="8"/>
  <c r="AD28" i="8"/>
  <c r="AO46" i="12" s="1"/>
  <c r="AP46" i="12" s="1"/>
  <c r="AE37" i="8"/>
  <c r="J23" i="1" s="1"/>
  <c r="I23" i="1"/>
  <c r="AD37" i="8"/>
  <c r="AO64" i="12" s="1"/>
  <c r="AP64" i="12" s="1"/>
  <c r="AE40" i="8"/>
  <c r="AD40" i="8"/>
  <c r="AO70" i="12" s="1"/>
  <c r="AP70" i="12" s="1"/>
  <c r="AE53" i="8"/>
  <c r="AD53" i="8"/>
  <c r="AO96" i="12" s="1"/>
  <c r="AP96" i="12" s="1"/>
  <c r="AE59" i="8"/>
  <c r="AD59" i="8"/>
  <c r="AO108" i="12" s="1"/>
  <c r="AP108" i="12" s="1"/>
  <c r="AO152" i="12"/>
  <c r="AP152" i="12" s="1"/>
  <c r="AE48" i="8"/>
  <c r="J39" i="1" s="1"/>
  <c r="I39" i="1"/>
  <c r="AD48" i="8"/>
  <c r="AO86" i="12" s="1"/>
  <c r="AP86" i="12" s="1"/>
  <c r="AE52" i="8"/>
  <c r="J47" i="1" s="1"/>
  <c r="I47" i="1"/>
  <c r="AD52" i="8"/>
  <c r="AO94" i="12" s="1"/>
  <c r="AP94" i="12" s="1"/>
  <c r="AE58" i="8"/>
  <c r="AD58" i="8"/>
  <c r="AO106" i="12" s="1"/>
  <c r="AP106" i="12" s="1"/>
  <c r="AD62" i="8"/>
  <c r="AO114" i="12" s="1"/>
  <c r="AP114" i="12" s="1"/>
  <c r="I71" i="1"/>
  <c r="AD76" i="8"/>
  <c r="AO142" i="12" s="1"/>
  <c r="AP142" i="12" s="1"/>
  <c r="AE47" i="8"/>
  <c r="J37" i="1" s="1"/>
  <c r="I37" i="1"/>
  <c r="AD47" i="8"/>
  <c r="AO84" i="12" s="1"/>
  <c r="AP84" i="12" s="1"/>
  <c r="AE51" i="8"/>
  <c r="J45" i="1" s="1"/>
  <c r="I45" i="1"/>
  <c r="AD51" i="8"/>
  <c r="AO92" i="12" s="1"/>
  <c r="AP92" i="12" s="1"/>
  <c r="AD61" i="8"/>
  <c r="AO112" i="12" s="1"/>
  <c r="AP112" i="12" s="1"/>
  <c r="AQ156" i="12"/>
  <c r="AO164" i="12"/>
  <c r="AP164" i="12" s="1"/>
  <c r="AE17" i="8"/>
  <c r="AD17" i="8"/>
  <c r="AO24" i="12" s="1"/>
  <c r="AP24" i="12" s="1"/>
  <c r="AE14" i="8"/>
  <c r="AD14" i="8"/>
  <c r="AO18" i="12" s="1"/>
  <c r="AP18" i="12" s="1"/>
  <c r="AQ162" i="12"/>
  <c r="AD13" i="8"/>
  <c r="AO16" i="12" s="1"/>
  <c r="AP16" i="12" s="1"/>
  <c r="AE13" i="8"/>
  <c r="AJ36" i="12"/>
  <c r="AK36" i="12" s="1"/>
  <c r="AL36" i="12" s="1"/>
  <c r="AE22" i="8"/>
  <c r="J8" i="1" s="1"/>
  <c r="AD22" i="8"/>
  <c r="AO34" i="12" s="1"/>
  <c r="AP34" i="12" s="1"/>
  <c r="AE20" i="8"/>
  <c r="AD20" i="8"/>
  <c r="AO30" i="12" s="1"/>
  <c r="AP30" i="12" s="1"/>
  <c r="AE23" i="8"/>
  <c r="AD23" i="8"/>
  <c r="AO36" i="12" s="1"/>
  <c r="AP36" i="12" s="1"/>
  <c r="E100" i="7"/>
  <c r="B100" i="7"/>
  <c r="AQ168" i="12" l="1"/>
  <c r="AQ38" i="12"/>
  <c r="AQ96" i="12"/>
  <c r="AQ66" i="12"/>
  <c r="AQ146" i="12"/>
  <c r="W45" i="1"/>
  <c r="AQ92" i="12"/>
  <c r="X45" i="1" s="1"/>
  <c r="AQ114" i="12"/>
  <c r="W39" i="1"/>
  <c r="AQ86" i="12"/>
  <c r="X39" i="1" s="1"/>
  <c r="AQ46" i="12"/>
  <c r="AQ28" i="12"/>
  <c r="AQ104" i="12"/>
  <c r="AQ68" i="12"/>
  <c r="W16" i="1"/>
  <c r="AQ54" i="12"/>
  <c r="X16" i="1" s="1"/>
  <c r="W18" i="1"/>
  <c r="AQ56" i="12"/>
  <c r="X18" i="1" s="1"/>
  <c r="W57" i="1"/>
  <c r="AQ126" i="12"/>
  <c r="X57" i="1" s="1"/>
  <c r="AQ106" i="12"/>
  <c r="AQ70" i="12"/>
  <c r="AQ164" i="12"/>
  <c r="W37" i="1"/>
  <c r="AQ84" i="12"/>
  <c r="X37" i="1" s="1"/>
  <c r="W75" i="1"/>
  <c r="AQ152" i="12"/>
  <c r="X75" i="1" s="1"/>
  <c r="AQ14" i="12"/>
  <c r="AQ102" i="12"/>
  <c r="AQ26" i="12"/>
  <c r="AQ100" i="12"/>
  <c r="W65" i="1"/>
  <c r="AQ134" i="12"/>
  <c r="X65" i="1" s="1"/>
  <c r="AQ108" i="12"/>
  <c r="AQ116" i="12"/>
  <c r="W23" i="1"/>
  <c r="AQ64" i="12"/>
  <c r="X23" i="1" s="1"/>
  <c r="AQ50" i="12"/>
  <c r="AQ118" i="12"/>
  <c r="W47" i="1"/>
  <c r="AQ94" i="12"/>
  <c r="X47" i="1" s="1"/>
  <c r="AQ48" i="12"/>
  <c r="AQ112" i="12"/>
  <c r="W71" i="1"/>
  <c r="AQ142" i="12"/>
  <c r="X71" i="1" s="1"/>
  <c r="AQ166" i="12"/>
  <c r="AQ40" i="12"/>
  <c r="AQ144" i="12"/>
  <c r="AQ20" i="12"/>
  <c r="AQ30" i="12"/>
  <c r="AQ24" i="12"/>
  <c r="AQ18" i="12"/>
  <c r="AQ16" i="12"/>
  <c r="B100" i="12"/>
  <c r="B55" i="8"/>
  <c r="C100" i="12"/>
  <c r="D55" i="8"/>
  <c r="AQ34" i="12"/>
  <c r="X8" i="1" s="1"/>
  <c r="W8" i="1"/>
  <c r="AQ36" i="12"/>
  <c r="E160" i="7"/>
  <c r="E150" i="7"/>
  <c r="E140" i="7"/>
  <c r="E130" i="7"/>
  <c r="B160" i="7"/>
  <c r="B150" i="7"/>
  <c r="B140" i="7"/>
  <c r="B130" i="7"/>
  <c r="B120" i="7"/>
  <c r="B110" i="7"/>
  <c r="B90" i="7"/>
  <c r="B72" i="7"/>
  <c r="B62" i="7"/>
  <c r="B52" i="7"/>
  <c r="B42" i="7"/>
  <c r="B32" i="7"/>
  <c r="B22" i="7"/>
  <c r="B12" i="7"/>
  <c r="E120" i="7"/>
  <c r="E110" i="7"/>
  <c r="E90" i="7" l="1"/>
  <c r="E72" i="7"/>
  <c r="E62" i="7"/>
  <c r="E52" i="7"/>
  <c r="E42" i="7"/>
  <c r="E32" i="7"/>
  <c r="E22" i="7"/>
  <c r="AB46" i="8" l="1"/>
  <c r="AC46" i="8" s="1"/>
  <c r="I35" i="1" l="1"/>
  <c r="AD46" i="8"/>
  <c r="AO82" i="12" s="1"/>
  <c r="AP82" i="12" s="1"/>
  <c r="AE46" i="8"/>
  <c r="J35" i="1" s="1"/>
  <c r="W35" i="1" l="1"/>
  <c r="AQ82" i="12"/>
  <c r="X35" i="1" s="1"/>
  <c r="B77" i="1"/>
  <c r="B73" i="1"/>
  <c r="B69" i="1"/>
  <c r="B61" i="1"/>
  <c r="B51" i="1"/>
  <c r="B49" i="1"/>
  <c r="B43" i="1"/>
  <c r="B25" i="1"/>
  <c r="B20" i="1"/>
  <c r="B14" i="1"/>
  <c r="B10" i="1"/>
  <c r="B6" i="1"/>
  <c r="B4" i="1"/>
  <c r="B16" i="8"/>
  <c r="T12" i="12" l="1"/>
  <c r="Z12" i="12" l="1"/>
  <c r="X12" i="12"/>
  <c r="V12" i="12"/>
  <c r="R12" i="12"/>
  <c r="P12" i="12"/>
  <c r="N12" i="12"/>
  <c r="AB16" i="8" l="1"/>
  <c r="AC16" i="8" s="1"/>
  <c r="AB21" i="8"/>
  <c r="AC21" i="8" s="1"/>
  <c r="AB26" i="8"/>
  <c r="AC26" i="8" s="1"/>
  <c r="AB27" i="8"/>
  <c r="AC27" i="8" s="1"/>
  <c r="AB31" i="8"/>
  <c r="AC31" i="8" s="1"/>
  <c r="AB34" i="8"/>
  <c r="AC34" i="8" s="1"/>
  <c r="AB35" i="8"/>
  <c r="AC35" i="8" s="1"/>
  <c r="AB36" i="8"/>
  <c r="AC36" i="8" s="1"/>
  <c r="AB41" i="8"/>
  <c r="AC41" i="8" s="1"/>
  <c r="AB42" i="8"/>
  <c r="AC42" i="8" s="1"/>
  <c r="AB43" i="8"/>
  <c r="AC43" i="8" s="1"/>
  <c r="AB44" i="8"/>
  <c r="AC44" i="8" s="1"/>
  <c r="AB45" i="8"/>
  <c r="AC45" i="8" s="1"/>
  <c r="AB49" i="8"/>
  <c r="AC49" i="8" s="1"/>
  <c r="AB50" i="8"/>
  <c r="AC50" i="8" s="1"/>
  <c r="AB54" i="8"/>
  <c r="AC54" i="8" s="1"/>
  <c r="AB60" i="8"/>
  <c r="AC60" i="8" s="1"/>
  <c r="AB65" i="8"/>
  <c r="AC65" i="8" s="1"/>
  <c r="AB66" i="8"/>
  <c r="AC66" i="8" s="1"/>
  <c r="AB67" i="8"/>
  <c r="AC67" i="8" s="1"/>
  <c r="AB69" i="8"/>
  <c r="AC69" i="8" s="1"/>
  <c r="AB70" i="8"/>
  <c r="AC70" i="8" s="1"/>
  <c r="AB71" i="8"/>
  <c r="AC71" i="8" s="1"/>
  <c r="AB73" i="8"/>
  <c r="AC73" i="8" s="1"/>
  <c r="AB74" i="8"/>
  <c r="AC74" i="8" s="1"/>
  <c r="AB75" i="8"/>
  <c r="AC75" i="8" s="1"/>
  <c r="AB79" i="8"/>
  <c r="AC79" i="8" s="1"/>
  <c r="AD79" i="8" s="1"/>
  <c r="AO148" i="12" s="1"/>
  <c r="AP148" i="12" s="1"/>
  <c r="AC80" i="8"/>
  <c r="AB84" i="8"/>
  <c r="AC84" i="8" s="1"/>
  <c r="AB85" i="8"/>
  <c r="AC85" i="8" s="1"/>
  <c r="AB11" i="8"/>
  <c r="AC11" i="8" s="1"/>
  <c r="I20" i="1" l="1"/>
  <c r="AD36" i="8"/>
  <c r="AO62" i="12" s="1"/>
  <c r="AP62" i="12" s="1"/>
  <c r="I77" i="1"/>
  <c r="AD85" i="8"/>
  <c r="AO160" i="12" s="1"/>
  <c r="AP160" i="12" s="1"/>
  <c r="I41" i="1"/>
  <c r="AD49" i="8"/>
  <c r="AO88" i="12" s="1"/>
  <c r="AP88" i="12" s="1"/>
  <c r="AD34" i="8"/>
  <c r="AO58" i="12" s="1"/>
  <c r="AP58" i="12" s="1"/>
  <c r="I4" i="1"/>
  <c r="AD11" i="8"/>
  <c r="I61" i="1"/>
  <c r="AD70" i="8"/>
  <c r="AO130" i="12" s="1"/>
  <c r="AP130" i="12" s="1"/>
  <c r="AD84" i="8"/>
  <c r="AO158" i="12" s="1"/>
  <c r="AP158" i="12" s="1"/>
  <c r="I59" i="1"/>
  <c r="AD69" i="8"/>
  <c r="AO128" i="12" s="1"/>
  <c r="AP128" i="12" s="1"/>
  <c r="I33" i="1"/>
  <c r="AD45" i="8"/>
  <c r="AO80" i="12" s="1"/>
  <c r="AP80" i="12" s="1"/>
  <c r="I14" i="1"/>
  <c r="AD31" i="8"/>
  <c r="AO52" i="12" s="1"/>
  <c r="AP52" i="12" s="1"/>
  <c r="I67" i="1"/>
  <c r="AD73" i="8"/>
  <c r="AO136" i="12" s="1"/>
  <c r="AP136" i="12" s="1"/>
  <c r="I63" i="1"/>
  <c r="AD71" i="8"/>
  <c r="AO132" i="12" s="1"/>
  <c r="AP132" i="12" s="1"/>
  <c r="I55" i="1"/>
  <c r="AD67" i="8"/>
  <c r="AO124" i="12" s="1"/>
  <c r="AP124" i="12" s="1"/>
  <c r="AQ148" i="12"/>
  <c r="I53" i="1"/>
  <c r="AD66" i="8"/>
  <c r="AO122" i="12" s="1"/>
  <c r="AP122" i="12" s="1"/>
  <c r="I29" i="1"/>
  <c r="AD43" i="8"/>
  <c r="AO76" i="12" s="1"/>
  <c r="AP76" i="12" s="1"/>
  <c r="I10" i="1"/>
  <c r="AD26" i="8"/>
  <c r="AO42" i="12" s="1"/>
  <c r="AP42" i="12" s="1"/>
  <c r="I43" i="1"/>
  <c r="AD50" i="8"/>
  <c r="AO90" i="12" s="1"/>
  <c r="AP90" i="12" s="1"/>
  <c r="I12" i="1"/>
  <c r="AD27" i="8"/>
  <c r="AO44" i="12" s="1"/>
  <c r="AP44" i="12" s="1"/>
  <c r="I51" i="1"/>
  <c r="AD65" i="8"/>
  <c r="AO120" i="12" s="1"/>
  <c r="AP120" i="12" s="1"/>
  <c r="I27" i="1"/>
  <c r="AD42" i="8"/>
  <c r="AO74" i="12" s="1"/>
  <c r="AP74" i="12" s="1"/>
  <c r="AD21" i="8"/>
  <c r="AO32" i="12" s="1"/>
  <c r="AP32" i="12" s="1"/>
  <c r="AQ32" i="12" s="1"/>
  <c r="X6" i="1" s="1"/>
  <c r="I6" i="1"/>
  <c r="AD54" i="8"/>
  <c r="AO98" i="12" s="1"/>
  <c r="AP98" i="12" s="1"/>
  <c r="AD35" i="8"/>
  <c r="AO60" i="12" s="1"/>
  <c r="AP60" i="12" s="1"/>
  <c r="I31" i="1"/>
  <c r="AD44" i="8"/>
  <c r="AO78" i="12" s="1"/>
  <c r="AP78" i="12" s="1"/>
  <c r="I69" i="1"/>
  <c r="AD75" i="8"/>
  <c r="AO140" i="12" s="1"/>
  <c r="AP140" i="12" s="1"/>
  <c r="AD74" i="8"/>
  <c r="AO138" i="12" s="1"/>
  <c r="AP138" i="12" s="1"/>
  <c r="I49" i="1"/>
  <c r="AD60" i="8"/>
  <c r="AO110" i="12" s="1"/>
  <c r="AP110" i="12" s="1"/>
  <c r="I25" i="1"/>
  <c r="AD41" i="8"/>
  <c r="AO72" i="12" s="1"/>
  <c r="AP72" i="12" s="1"/>
  <c r="AD16" i="8"/>
  <c r="AO22" i="12" s="1"/>
  <c r="AP22" i="12" s="1"/>
  <c r="I73" i="1"/>
  <c r="AD80" i="8"/>
  <c r="AO150" i="12" s="1"/>
  <c r="AP150" i="12" s="1"/>
  <c r="AE36" i="8"/>
  <c r="J20" i="1" s="1"/>
  <c r="AE71" i="8"/>
  <c r="J63" i="1" s="1"/>
  <c r="AE50" i="8"/>
  <c r="J43" i="1" s="1"/>
  <c r="AE35" i="8"/>
  <c r="AE85" i="8"/>
  <c r="J77" i="1" s="1"/>
  <c r="AE70" i="8"/>
  <c r="J61" i="1" s="1"/>
  <c r="AE49" i="8"/>
  <c r="J41" i="1" s="1"/>
  <c r="AE34" i="8"/>
  <c r="AE54" i="8"/>
  <c r="AE69" i="8"/>
  <c r="J59" i="1" s="1"/>
  <c r="AE45" i="8"/>
  <c r="J33" i="1" s="1"/>
  <c r="AE31" i="8"/>
  <c r="J14" i="1" s="1"/>
  <c r="AE80" i="8"/>
  <c r="J73" i="1" s="1"/>
  <c r="AE67" i="8"/>
  <c r="J55" i="1" s="1"/>
  <c r="AE44" i="8"/>
  <c r="J31" i="1" s="1"/>
  <c r="AE27" i="8"/>
  <c r="J12" i="1" s="1"/>
  <c r="AE79" i="8"/>
  <c r="AE66" i="8"/>
  <c r="J53" i="1" s="1"/>
  <c r="AE43" i="8"/>
  <c r="J29" i="1" s="1"/>
  <c r="AE26" i="8"/>
  <c r="J10" i="1" s="1"/>
  <c r="AE73" i="8"/>
  <c r="J67" i="1" s="1"/>
  <c r="AE75" i="8"/>
  <c r="J69" i="1" s="1"/>
  <c r="AE65" i="8"/>
  <c r="J51" i="1" s="1"/>
  <c r="AE42" i="8"/>
  <c r="J27" i="1" s="1"/>
  <c r="AE84" i="8"/>
  <c r="AE74" i="8"/>
  <c r="AE60" i="8"/>
  <c r="J49" i="1" s="1"/>
  <c r="AE41" i="8"/>
  <c r="J25" i="1" s="1"/>
  <c r="AE21" i="8"/>
  <c r="J6" i="1" s="1"/>
  <c r="AE16" i="8"/>
  <c r="AE11" i="8"/>
  <c r="J4" i="1" s="1"/>
  <c r="W6" i="1" l="1"/>
  <c r="W29" i="1"/>
  <c r="AQ76" i="12"/>
  <c r="X29" i="1" s="1"/>
  <c r="W59" i="1"/>
  <c r="AQ128" i="12"/>
  <c r="X59" i="1" s="1"/>
  <c r="AQ138" i="12"/>
  <c r="AQ98" i="12"/>
  <c r="W12" i="1"/>
  <c r="AQ44" i="12"/>
  <c r="X12" i="1" s="1"/>
  <c r="W53" i="1"/>
  <c r="AQ122" i="12"/>
  <c r="X53" i="1" s="1"/>
  <c r="W67" i="1"/>
  <c r="AQ136" i="12"/>
  <c r="X67" i="1" s="1"/>
  <c r="AQ158" i="12"/>
  <c r="W41" i="1"/>
  <c r="AQ88" i="12"/>
  <c r="X41" i="1" s="1"/>
  <c r="W51" i="1"/>
  <c r="AQ120" i="12"/>
  <c r="X51" i="1" s="1"/>
  <c r="W69" i="1"/>
  <c r="AQ140" i="12"/>
  <c r="X69" i="1" s="1"/>
  <c r="W14" i="1"/>
  <c r="AQ52" i="12"/>
  <c r="X14" i="1" s="1"/>
  <c r="W61" i="1"/>
  <c r="AQ130" i="12"/>
  <c r="X61" i="1" s="1"/>
  <c r="W77" i="1"/>
  <c r="AQ160" i="12"/>
  <c r="X77" i="1" s="1"/>
  <c r="W49" i="1"/>
  <c r="AQ110" i="12"/>
  <c r="X49" i="1" s="1"/>
  <c r="W63" i="1"/>
  <c r="AQ132" i="12"/>
  <c r="X63" i="1" s="1"/>
  <c r="AQ58" i="12"/>
  <c r="W43" i="1"/>
  <c r="AQ90" i="12"/>
  <c r="X43" i="1" s="1"/>
  <c r="W25" i="1"/>
  <c r="AQ72" i="12"/>
  <c r="X25" i="1" s="1"/>
  <c r="W31" i="1"/>
  <c r="AQ78" i="12"/>
  <c r="X31" i="1" s="1"/>
  <c r="W27" i="1"/>
  <c r="AQ74" i="12"/>
  <c r="X27" i="1" s="1"/>
  <c r="W10" i="1"/>
  <c r="AQ42" i="12"/>
  <c r="X10" i="1" s="1"/>
  <c r="W55" i="1"/>
  <c r="AQ124" i="12"/>
  <c r="X55" i="1" s="1"/>
  <c r="W33" i="1"/>
  <c r="AQ80" i="12"/>
  <c r="X33" i="1" s="1"/>
  <c r="W20" i="1"/>
  <c r="AQ62" i="12"/>
  <c r="X20" i="1" s="1"/>
  <c r="AQ60" i="12"/>
  <c r="AQ22" i="12"/>
  <c r="W73" i="1"/>
  <c r="AQ150" i="12"/>
  <c r="X73" i="1" s="1"/>
  <c r="AA12" i="12"/>
  <c r="AB12" i="12" s="1"/>
  <c r="R4" i="1" s="1"/>
  <c r="C160" i="12"/>
  <c r="B160" i="12"/>
  <c r="C150" i="12"/>
  <c r="B150" i="12"/>
  <c r="C140" i="12"/>
  <c r="B140" i="12"/>
  <c r="C130" i="12"/>
  <c r="B130" i="12"/>
  <c r="C120" i="12"/>
  <c r="B120" i="12"/>
  <c r="C110" i="12"/>
  <c r="B110" i="12"/>
  <c r="C90" i="12"/>
  <c r="B90" i="12"/>
  <c r="C72" i="12"/>
  <c r="B72" i="12"/>
  <c r="C62" i="12"/>
  <c r="B62" i="12"/>
  <c r="C52" i="12"/>
  <c r="B52" i="12"/>
  <c r="C42" i="12"/>
  <c r="B42" i="12"/>
  <c r="C32" i="12"/>
  <c r="B32" i="12"/>
  <c r="C22" i="12"/>
  <c r="B22" i="12"/>
  <c r="C12" i="12"/>
  <c r="B12" i="12"/>
  <c r="D26" i="8"/>
  <c r="B11" i="8"/>
  <c r="D11" i="8"/>
  <c r="D16" i="8"/>
  <c r="B21" i="8"/>
  <c r="D21" i="8"/>
  <c r="B26" i="8"/>
  <c r="B31" i="8"/>
  <c r="D31" i="8"/>
  <c r="B36" i="8"/>
  <c r="D36" i="8"/>
  <c r="B41" i="8"/>
  <c r="D41" i="8"/>
  <c r="B50" i="8"/>
  <c r="D50" i="8"/>
  <c r="B60" i="8"/>
  <c r="D60" i="8"/>
  <c r="B65" i="8"/>
  <c r="D65" i="8"/>
  <c r="B70" i="8"/>
  <c r="D70" i="8"/>
  <c r="B75" i="8"/>
  <c r="D75" i="8"/>
  <c r="B80" i="8"/>
  <c r="D80" i="8"/>
  <c r="B85" i="8"/>
  <c r="D85" i="8"/>
  <c r="AD12" i="12" l="1"/>
  <c r="T4" i="1" s="1"/>
  <c r="AE12" i="12" l="1"/>
  <c r="AG12" i="12" l="1"/>
  <c r="AH12" i="12" s="1"/>
  <c r="U4" i="1" l="1"/>
  <c r="AN12" i="12"/>
  <c r="AO12" i="12" s="1"/>
  <c r="AP12" i="12" s="1"/>
  <c r="W4" i="1" s="1"/>
  <c r="AJ12" i="12"/>
  <c r="AK12" i="12" s="1"/>
  <c r="AL12" i="12" s="1"/>
  <c r="V4" i="1" l="1"/>
  <c r="AQ12" i="12"/>
  <c r="X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0" authorId="0" shapeId="0" xr:uid="{00000000-0006-0000-0500-000001000000}">
      <text>
        <r>
          <rPr>
            <b/>
            <sz val="9"/>
            <color indexed="81"/>
            <rFont val="Tahoma"/>
            <family val="2"/>
          </rPr>
          <t>OFICINA DEL INSPECTOR DE LA GESTIÓN DE TIERRAS:</t>
        </r>
        <r>
          <rPr>
            <sz val="9"/>
            <color indexed="81"/>
            <rFont val="Tahoma"/>
            <family val="2"/>
          </rPr>
          <t xml:space="preserve">
 Debe tener definido el responsable de llevar a cabo la actividad de control. Persona asignada para ejecutar el control. Debe tener la autoridad, competencias y conocimientos para ejecutar el control dentro del proceso y sus responsabilidades deben ser adecuadamente segregadas o redistribuidas entre diferentes individuos, para reducir así el riesgo de error o de actuaciones irregulares o fraudulentas. Si ese responsable quisiera hacer algo indebido, por sí solo, no lo podría hacer. Si la respuesta es que cumple con esto, quiere decir que el control está bien diseñado, si la respuesta es que no cumple, tenemos que identificar la situación y mejorar el diseño del control con relación a la persona responsable de su ejecución.</t>
        </r>
        <r>
          <rPr>
            <i/>
            <sz val="9"/>
            <color indexed="81"/>
            <rFont val="Tahoma"/>
            <family val="2"/>
          </rPr>
          <t xml:space="preserve"> Guía para la administración del riesgo 2018. Pág. 50</t>
        </r>
      </text>
    </comment>
    <comment ref="G10" authorId="0" shapeId="0" xr:uid="{00000000-0006-0000-0500-000002000000}">
      <text>
        <r>
          <rPr>
            <b/>
            <sz val="9"/>
            <color indexed="81"/>
            <rFont val="Tahoma"/>
            <family val="2"/>
          </rPr>
          <t>OFICINA DEL INSPECTOR DE LA GESTIÓN DE TIERRAS:</t>
        </r>
        <r>
          <rPr>
            <sz val="9"/>
            <color indexed="81"/>
            <rFont val="Tahoma"/>
            <family val="2"/>
          </rPr>
          <t xml:space="preserve">
El control debe tener una periodicidad específica para su realización (diario, mensual, trimestral, anual, etc.) y su ejecución debe ser consistente y oportuna para la mitigación del riesgo. Por lo que en la periodicidad se debe evaluar si este previene o se detecta de manera oportuna el riesgo. Una vez definido el paso 1 - responsable del control, debe establecerse la periodicidad de su ejecución.
Cada vez que se releva un control debemos preguntarnos si la periodicidad en que este se ejecuta ayuda a prevenir o detectar el riesgo de manera oportuna. Si la respuesta es SÍ, entonces la periodicidad del control está bien diseñada. </t>
        </r>
        <r>
          <rPr>
            <i/>
            <sz val="9"/>
            <color indexed="81"/>
            <rFont val="Tahoma"/>
            <family val="2"/>
          </rPr>
          <t>Guía para la administración del riesgo 2018. Pág. 51</t>
        </r>
      </text>
    </comment>
    <comment ref="H10" authorId="0" shapeId="0" xr:uid="{00000000-0006-0000-0500-000003000000}">
      <text>
        <r>
          <rPr>
            <b/>
            <sz val="9"/>
            <color indexed="81"/>
            <rFont val="Tahoma"/>
            <family val="2"/>
          </rPr>
          <t>OFICINA DEL INSPECTOR DE LA GESTIÓN DE TIERRAS:</t>
        </r>
        <r>
          <rPr>
            <sz val="9"/>
            <color indexed="81"/>
            <rFont val="Tahoma"/>
            <family val="2"/>
          </rPr>
          <t xml:space="preserve">
El control debe tener un propósito que indique para qué se realiza, y que ese propósito conlleve a prevenir las causas que generan el riesgo (verificar, validar, conciliar, comparar, revisar, cotejar) o detectar la materialización del riesgo, con el objetivo de llevar acabo los ajustes y correctivos en el diseño del control o en su ejecución. El solo hecho de establecer un procedimiento o contar con una política por sí sola, no va a prevenir o detectar la materialización del riesgo o una de sus causas. Siguiendo las variables a considerar en la evaluación del diseño de control revisadas, veamos algunos ejemplos de cómo se deben redactar los controles, incluyendo el propósito del control, es decir, lo que este busca. </t>
        </r>
        <r>
          <rPr>
            <i/>
            <sz val="9"/>
            <color indexed="81"/>
            <rFont val="Tahoma"/>
            <family val="2"/>
          </rPr>
          <t>Guía para la administración del riesgo 2018. Pág. 53</t>
        </r>
      </text>
    </comment>
    <comment ref="I10" authorId="0" shapeId="0" xr:uid="{00000000-0006-0000-0500-000004000000}">
      <text>
        <r>
          <rPr>
            <b/>
            <sz val="9"/>
            <color indexed="81"/>
            <rFont val="Tahoma"/>
            <family val="2"/>
          </rPr>
          <t>OFICINA DEL INSPECTOR DE LA GESTIÓN DE TIERRAS:</t>
        </r>
        <r>
          <rPr>
            <sz val="9"/>
            <color indexed="81"/>
            <rFont val="Tahoma"/>
            <family val="2"/>
          </rPr>
          <t xml:space="preserve">
El control debe indicar el cómo se realiza, de tal forma que se pueda evaluar si la fuente u origen de la información que sirve para ejecutar el control, es confiable para la mitigación del riesgo.
Cuando estemos evaluando el control debemos preguntarnos si la fuente de información utilizada es confiable.
Ej.: para verificar los requisitos que debe cumplir un proveedor en el momento de ser contratado es mejor utilizar una lista de chequeo que hacerlo de memoria, dado que se nos puede quedar algún requisito por fuera. </t>
        </r>
        <r>
          <rPr>
            <i/>
            <sz val="9"/>
            <color indexed="81"/>
            <rFont val="Tahoma"/>
            <family val="2"/>
          </rPr>
          <t>Guía para la administración del riesgo 2018. Pág. 54</t>
        </r>
      </text>
    </comment>
    <comment ref="J10" authorId="0" shapeId="0" xr:uid="{00000000-0006-0000-0500-000005000000}">
      <text>
        <r>
          <rPr>
            <b/>
            <sz val="9"/>
            <color indexed="81"/>
            <rFont val="Tahoma"/>
            <family val="2"/>
          </rPr>
          <t>OFICINA DEL INSPECTOR DE LA GESTIÓN DE TIERRAS:</t>
        </r>
        <r>
          <rPr>
            <sz val="9"/>
            <color indexed="81"/>
            <rFont val="Tahoma"/>
            <family val="2"/>
          </rPr>
          <t xml:space="preserve">
 El control debe indicar qué pasa con las observaciones o desviaciones como resultado de ejecutar el control. Al momento de evaluar si un control está bien diseñado para mitigar el riesgo, si como resultado de un control preventivo se observan diferencias o aspectos que no se cumplen, la actividad no debería continuarse hasta que se subsane la situación o si es un control que detecta una posible materialización de un riesgo, deberían gestionarse de manera oportuna los correctivos o aclaraciones a las diferencias presentadas u observaciones. Sigamos con nuestros ejemplos prácticos de ayuda, para la interiorización de estos conceptos.
IMPORTANTE: Si el responsable de ejecutar el control no realiza ninguna actividad de seguimiento a las observaciones o desviaciones, o la actividad continúa a pesar de indicar esas observaciones o desviaciones, el control tendría problemas en su diseño. </t>
        </r>
        <r>
          <rPr>
            <i/>
            <sz val="9"/>
            <color indexed="81"/>
            <rFont val="Tahoma"/>
            <family val="2"/>
          </rPr>
          <t>Guía para la administración del riesgo 2018. Pág. 56</t>
        </r>
      </text>
    </comment>
    <comment ref="K10" authorId="0" shapeId="0" xr:uid="{00000000-0006-0000-0500-000006000000}">
      <text>
        <r>
          <rPr>
            <b/>
            <sz val="9"/>
            <color indexed="81"/>
            <rFont val="Tahoma"/>
            <family val="2"/>
          </rPr>
          <t>OFICINA DEL INSPECTOR DE LA GESTIÓN DE TIERRAS:</t>
        </r>
        <r>
          <rPr>
            <sz val="9"/>
            <color indexed="81"/>
            <rFont val="Tahoma"/>
            <family val="2"/>
          </rPr>
          <t xml:space="preserv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a la periodicidad definida.
3. Se cumplió con el propósito del control.
4. Se dejó la fuente de información que sirvió de base para su ejecución.
5. Hay explicación a las observaciones o desviaciones resultantes de ejecutar el control.
</t>
        </r>
        <r>
          <rPr>
            <i/>
            <sz val="9"/>
            <color indexed="81"/>
            <rFont val="Tahoma"/>
            <family val="2"/>
          </rPr>
          <t>Guía para la administración del riesgo 2018. Pág. 57</t>
        </r>
      </text>
    </comment>
  </commentList>
</comments>
</file>

<file path=xl/sharedStrings.xml><?xml version="1.0" encoding="utf-8"?>
<sst xmlns="http://schemas.openxmlformats.org/spreadsheetml/2006/main" count="4295" uniqueCount="1398">
  <si>
    <t>Opción de manejo</t>
  </si>
  <si>
    <t xml:space="preserve">Acciones Preventivas </t>
  </si>
  <si>
    <t>No.</t>
  </si>
  <si>
    <t xml:space="preserve">Proceso </t>
  </si>
  <si>
    <t xml:space="preserve">Causas </t>
  </si>
  <si>
    <t xml:space="preserve">Consecuencias </t>
  </si>
  <si>
    <t>Impacto</t>
  </si>
  <si>
    <t>Cantidad</t>
  </si>
  <si>
    <t>Comunicación y Gestión con Grupos de Interés.</t>
  </si>
  <si>
    <t>Reducir</t>
  </si>
  <si>
    <t>Planificación del Ordenamiento Social de la Propiedad</t>
  </si>
  <si>
    <t>Inteligencia de la información.</t>
  </si>
  <si>
    <t>Riesgo</t>
  </si>
  <si>
    <t>Clasificación</t>
  </si>
  <si>
    <t>Direccionamiento Estratégico</t>
  </si>
  <si>
    <t>Gestión del Modelo de Atención.</t>
  </si>
  <si>
    <t>Seguridad Jurídica sobre la Titularidad de la Tierra y los Territorios</t>
  </si>
  <si>
    <t>Acceso a la Propiedad de la Tierra y los Territorios</t>
  </si>
  <si>
    <t>Administración de Tierras.</t>
  </si>
  <si>
    <t>Gestión del Talento Humano</t>
  </si>
  <si>
    <t>Apoyo Jurídico</t>
  </si>
  <si>
    <t>Adquisición de Bienes y Servicios</t>
  </si>
  <si>
    <t>Administración de Bienes y Servicios</t>
  </si>
  <si>
    <t>Gestión Financiera</t>
  </si>
  <si>
    <t>Probable</t>
  </si>
  <si>
    <t>Catastrófico</t>
  </si>
  <si>
    <t>Posible</t>
  </si>
  <si>
    <t>Gestión de la Información</t>
  </si>
  <si>
    <t>Improbable</t>
  </si>
  <si>
    <t>Mayor</t>
  </si>
  <si>
    <t xml:space="preserve">Valoración del Riesgo </t>
  </si>
  <si>
    <t>Riesgo Inherente</t>
  </si>
  <si>
    <t>IDENTIFICACION DEL RIESGO</t>
  </si>
  <si>
    <t>Casi seguro</t>
  </si>
  <si>
    <t>Diseño de controles</t>
  </si>
  <si>
    <t>Actividad de Control</t>
  </si>
  <si>
    <t>Responsable</t>
  </si>
  <si>
    <t>Tiempo</t>
  </si>
  <si>
    <t>Valoración del Control</t>
  </si>
  <si>
    <t>Diseño del control</t>
  </si>
  <si>
    <t>Ejecución del Control</t>
  </si>
  <si>
    <t>Riesgo Residual</t>
  </si>
  <si>
    <t xml:space="preserve">Acción Preventiva </t>
  </si>
  <si>
    <t>Indicador de Acción Preventiva</t>
  </si>
  <si>
    <t>Programador</t>
  </si>
  <si>
    <t>Enero</t>
  </si>
  <si>
    <t>Febrero</t>
  </si>
  <si>
    <t>Marzo</t>
  </si>
  <si>
    <t>Abril</t>
  </si>
  <si>
    <t>Mayo</t>
  </si>
  <si>
    <t>Junio</t>
  </si>
  <si>
    <t>Julio</t>
  </si>
  <si>
    <t>Agosto</t>
  </si>
  <si>
    <t>Septiembre</t>
  </si>
  <si>
    <t>Diciembre</t>
  </si>
  <si>
    <t>Octubre</t>
  </si>
  <si>
    <t>Noviembre</t>
  </si>
  <si>
    <t>Valoración del Riesgo Residual</t>
  </si>
  <si>
    <t>Moderado</t>
  </si>
  <si>
    <t>Solidez del control</t>
  </si>
  <si>
    <t>Probabilidad</t>
  </si>
  <si>
    <t>Prevenir</t>
  </si>
  <si>
    <t>N°</t>
  </si>
  <si>
    <t>Responsable de la acción preventiva</t>
  </si>
  <si>
    <t>Fuerte</t>
  </si>
  <si>
    <t>Débil</t>
  </si>
  <si>
    <t>Solidez del conjunto</t>
  </si>
  <si>
    <t>Rara Vez</t>
  </si>
  <si>
    <t xml:space="preserve">N° </t>
  </si>
  <si>
    <t>Soporte</t>
  </si>
  <si>
    <t>Indicador del control</t>
  </si>
  <si>
    <t xml:space="preserve">FORMA </t>
  </si>
  <si>
    <t xml:space="preserve">CÓDIGO </t>
  </si>
  <si>
    <t>ACTIVIDAD</t>
  </si>
  <si>
    <t xml:space="preserve"> GESTIÓN PARA LA TRANSPARENCIA</t>
  </si>
  <si>
    <t xml:space="preserve">VERSIÓN </t>
  </si>
  <si>
    <t xml:space="preserve">PROCEDIMIENTO </t>
  </si>
  <si>
    <t xml:space="preserve">FECHA </t>
  </si>
  <si>
    <t>MAPA DE RIESGOS DE CORRUPCIÓN</t>
  </si>
  <si>
    <t>ELABORACIÓN DE PLAN ANTICORRUPCIÓN Y DE ATENCIÓN AL CIUDADANO</t>
  </si>
  <si>
    <t>PROCESO</t>
  </si>
  <si>
    <t>COMUNICACIÓN Y GESTIÓN CON GRUPOS DE INTERÉS</t>
  </si>
  <si>
    <t>Probabilidad de ocurrencia</t>
  </si>
  <si>
    <t>Casi Seguro</t>
  </si>
  <si>
    <t>Insignificante</t>
  </si>
  <si>
    <t>Menor</t>
  </si>
  <si>
    <r>
      <t xml:space="preserve">"Para los riesgos de corrupción, el análisis de impacto se realizará teniendo en cuenta solamente los niveles “moderado”, “mayor” y “catastrófico”, dado que estos riesgos siempre serán significativos; en este orden de ideas, no aplican los niveles de impacto insignificante y menor, que sí aplican para los demás riesgos". </t>
    </r>
    <r>
      <rPr>
        <sz val="12"/>
        <color theme="1"/>
        <rFont val="Calibri"/>
        <family val="2"/>
        <scheme val="minor"/>
      </rPr>
      <t>DAFP 2018</t>
    </r>
  </si>
  <si>
    <t>SOLIDEZ DEL CONJUNTO DE LOS CONTROLES</t>
  </si>
  <si>
    <t>CONTROLES AYUDAN A DISMINUIR LA PROBABILIDAD</t>
  </si>
  <si>
    <t>CONTROLES AYUDAN A DISMINUIR EL IMPACTO</t>
  </si>
  <si>
    <t># COLUMNAS EN LA MATRIZ DE RIESGO QUE SE DESPLAZA EN EL EJE DE PROBABILIDAD</t>
  </si>
  <si>
    <t># COLUMNAS EN LA MATRIZ DE RIESGO QUE SE DESPLAZA EN EL EJE DE IMPACTO</t>
  </si>
  <si>
    <t>Directamente</t>
  </si>
  <si>
    <t>Indirectamente</t>
  </si>
  <si>
    <t>No disminuye</t>
  </si>
  <si>
    <t>MAPA DE CALOR Y RIESGO INHERENTE</t>
  </si>
  <si>
    <t>MATRIZ PARA CALCULO DE RIESGO RESIDUAL</t>
  </si>
  <si>
    <t>POLÍTICA DE ADMINISTRACIÓN DE RIESGOS</t>
  </si>
  <si>
    <r>
      <t xml:space="preserve">"El MIPG establece que esta es una tarea propia del equipo directivo y se debe hacer desde el ejercicio de “Direccionamiento estratégico y de planeación”. En este punto, se deben emitir los lineamientos precisos para el tratamiento, manejo y seguimiento a los riesgos que afectan el logro de los objetivos institucionales.
Adicional a los riesgos operativos, es importante identificar los riesgos de corrupción, los riesgos de contratación, los riesgos para la defensa jurídica, los riesgos de seguridad digital, entre otros.". </t>
    </r>
    <r>
      <rPr>
        <sz val="12"/>
        <color theme="1"/>
        <rFont val="Calibri"/>
        <family val="2"/>
        <scheme val="minor"/>
      </rPr>
      <t>DAFP 2018</t>
    </r>
  </si>
  <si>
    <t xml:space="preserve">La versión completa de la POLITICA DE RIESGO INSTITUCIONAL puede ser consulta en el siguiente Link: </t>
  </si>
  <si>
    <t>POLÍTICA</t>
  </si>
  <si>
    <t>La Alta Dirección de la Agencia Nacional de Tierras está comprometida con la ejecución efectiva y transparente de sus actividades y en la realización de acciones de control, seguimiento y monitoreo necesarias, para mitigar los eventos de riesgos que puedan impedir el cumplimiento de la misión y objetivos institucionales.</t>
  </si>
  <si>
    <t>OBJETIVO</t>
  </si>
  <si>
    <t>La presente política tiene como finalidad establecer los lineamientos para la administración del riesgo en la Entidad, a partir de los cuales se definirán los procedimientos y mecanismos de verificación y evaluación encaminados a la búsqueda de la eficiencia y eficacia de los procesos.</t>
  </si>
  <si>
    <t>ALCANCE</t>
  </si>
  <si>
    <t>La presente política considera los riesgos propios de los procesos y actividades desarrolladas al interior de la ANT, en donde se hace necesario el entendimiento, compromiso y disposición de todas las dependencias y personal de la Entidad, en forma independiente de su nivel jerárquico, función o localización. El alcance definido para la Gestión del Riesgo en la ANT se basará en los siguientes aspectos claves:
a) La Gestión del Riesgo es responsabilidad de todo el personal de la ANT, tanto de la Alta Dirección como de los demás servidores públicos. Los líderes de proceso o el enlace del Modelo Integrado de Planeación y Gestión – MIPG en cada dependencia, son los encargados de asegurar la aplicación y seguimiento de las distintas políticas, normas y procedimientos definidos para el cumplimiento de los objetivos de cada proceso, en concordancia con la Oficina de Planeación. 
b) La Gestión del Riesgo estará integrada dentro de todas las actividades y sistemas de la Entidad, formando parte también en el proceso de planificación general de la gestión.
c) La Gestión del Riesgo se integrará a los planes, programas, procesos y actividades diarias que realizan las dependencias de la ANT dentro del alcance definido en el marco estratégico y organizacional.
d) La aplicación sistemática de la Gestión del Riesgo se hará sobre análisis fundados, haciendo uso efectivo y eficiente de los recursos de la Entidad. 
e) Aquellos riesgos que resulten en un nivel de riesgo extremo, luego de ser valorados mediante la metodología de riesgo definida, serán monitoreados continuamente y en forma especial por la Oficina de Planeación y la Oficina del Inspector de la Gestión de Tierras, en relación con los riesgos de corrupción.</t>
  </si>
  <si>
    <t>Para el caso específico de los riesgos de corrupción, es necesario identificar las debilidades (Factores Internos) y las amenazas (Factores Externos) que pueden influir en los procesos y procedimientos que generen una mayor vulnerabilidad frente a riesgos de corrupción. La opción de manejo para el tratamiento a este tipo de riesgos se identifica únicamente para evitarlo (evitar) y en caso de materialización se deben tomar las acciones correctivas.</t>
  </si>
  <si>
    <t>NIVELES DE ACEPTACIÓN DEL RIESGO Y TRATAMIENTO</t>
  </si>
  <si>
    <t>NIVELES PARA CALIFICAR EL IMPACTO</t>
  </si>
  <si>
    <t>La metodología a utilizar en la administración de riesgos de corrupción es la emitida por la Secretaria de la Transparencia de la Presidencia de la República – “Guía para la gestión del Riesgo de Corrupción” indicada en los lineamientos del decreto 124 de enero 26 de 2016.</t>
  </si>
  <si>
    <t>CONTEXTO</t>
  </si>
  <si>
    <r>
      <t xml:space="preserve">"Como herramienta básica para el análisis del contexto del proceso se sugiere utilizar las caracterizaciones de estos, donde es posible contar con este panorama. Si estos documentos están desactualizados o no se han elaborado, es importante actualizarlos o elaborarlos antes de continuar con la metodología de administración del riesgo". </t>
    </r>
    <r>
      <rPr>
        <sz val="12"/>
        <color theme="1"/>
        <rFont val="Calibri"/>
        <family val="2"/>
        <scheme val="minor"/>
      </rPr>
      <t>DAFP 2018</t>
    </r>
  </si>
  <si>
    <t>PROBABILIDAD</t>
  </si>
  <si>
    <t>IMPACTO</t>
  </si>
  <si>
    <t>NIVEL</t>
  </si>
  <si>
    <t>EXTREMO</t>
  </si>
  <si>
    <t>ALTO</t>
  </si>
  <si>
    <t>MODERADO</t>
  </si>
  <si>
    <t>BAJO</t>
  </si>
  <si>
    <t>IDENTIFICACIÓN DEL RIESGO</t>
  </si>
  <si>
    <t>FICHA DE IDENTIFICACIÓN DEL RIESGO</t>
  </si>
  <si>
    <t>RIESGO DE CORRUPCIÓN</t>
  </si>
  <si>
    <t>Acción u omisión</t>
  </si>
  <si>
    <t>Uso del poder</t>
  </si>
  <si>
    <t>Desviar la gestión de lo público</t>
  </si>
  <si>
    <t>Beneficio privado</t>
  </si>
  <si>
    <t>DESCRIPCIÓN DEL RIESGO</t>
  </si>
  <si>
    <t>RESPONSABLES DEL PROCESO</t>
  </si>
  <si>
    <t>SI</t>
  </si>
  <si>
    <r>
      <t xml:space="preserve">¿QUÉ PUEDE SUCEDER?
</t>
    </r>
    <r>
      <rPr>
        <sz val="11"/>
        <color theme="1"/>
        <rFont val="Arial Narrow"/>
        <family val="2"/>
      </rPr>
      <t>Identificar la afectación del cumplimiento del objetivo estratégico o del proceso según sea el caso.</t>
    </r>
  </si>
  <si>
    <r>
      <rPr>
        <b/>
        <sz val="11"/>
        <color theme="1"/>
        <rFont val="Arial Narrow"/>
        <family val="2"/>
      </rPr>
      <t xml:space="preserve">¿CÓMO O POR QUÉ PUEDE SUCEDER? </t>
    </r>
    <r>
      <rPr>
        <sz val="11"/>
        <color theme="1"/>
        <rFont val="Arial Narrow"/>
        <family val="2"/>
      </rPr>
      <t xml:space="preserve">
Establecer las causas a partir de los factores determinados en el contexto.</t>
    </r>
  </si>
  <si>
    <r>
      <t xml:space="preserve">¿QUÉ CONSECUENCIAS TENDRÍA SU MATERIALIZACIÓN?
</t>
    </r>
    <r>
      <rPr>
        <sz val="11"/>
        <color theme="1"/>
        <rFont val="Arial Narrow"/>
        <family val="2"/>
      </rPr>
      <t>Determinar los posibles efectos por la materialización del riesgo</t>
    </r>
  </si>
  <si>
    <r>
      <t>"</t>
    </r>
    <r>
      <rPr>
        <b/>
        <i/>
        <sz val="16"/>
        <color theme="1"/>
        <rFont val="Calibri"/>
        <family val="2"/>
        <scheme val="minor"/>
      </rPr>
      <t>Definición de riesgo de corrupción:</t>
    </r>
    <r>
      <rPr>
        <i/>
        <sz val="16"/>
        <color theme="1"/>
        <rFont val="Calibri"/>
        <family val="2"/>
        <scheme val="minor"/>
      </rPr>
      <t xml:space="preserve"> Es la posibilidad de que, por acción u omisión, se use el poder para desviar la gestión de lo público hacia un beneficio privado.
“Esto implica que las prácticas corruptas son realizadas por actores públicos y/o privados con poder e incidencia en la toma de decisiones y la administración de los bienes públicos” (Conpes N° 167 de 2013).". </t>
    </r>
    <r>
      <rPr>
        <sz val="16"/>
        <color theme="1"/>
        <rFont val="Calibri"/>
        <family val="2"/>
        <scheme val="minor"/>
      </rPr>
      <t>DAFP 2018</t>
    </r>
  </si>
  <si>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</si>
  <si>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</si>
  <si>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</si>
  <si>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</si>
  <si>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</si>
  <si>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</si>
  <si>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</si>
  <si>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</si>
  <si>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</si>
  <si>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</si>
  <si>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</si>
  <si>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</si>
  <si>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</si>
  <si>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</si>
  <si>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</si>
  <si>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</si>
  <si>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</si>
  <si>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</si>
  <si>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</si>
  <si>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respuestas afirmativas</t>
  </si>
  <si>
    <t>RIESGO INHERENTE</t>
  </si>
  <si>
    <t>OPCIÓN DE MANEJO</t>
  </si>
  <si>
    <t>DISEÑO Y VALORACIÓN DE CONTROLES</t>
  </si>
  <si>
    <r>
      <t xml:space="preserve">"Al momento de definir las actividades de control por parte de la primera línea de defensa, es importante considerar que los controles estén bien diseñados, es decir, que efectivamente estos mitigan las causas que hacen que el riesgo se materiali". </t>
    </r>
    <r>
      <rPr>
        <sz val="16"/>
        <color theme="1"/>
        <rFont val="Calibri"/>
        <family val="2"/>
        <scheme val="minor"/>
      </rPr>
      <t>DAFP 2018</t>
    </r>
  </si>
  <si>
    <t>DISEÑO DE CONTROLES</t>
  </si>
  <si>
    <t>FICHA DE DISEÑO Y VALORACIÓN DE LOS CONTROLES</t>
  </si>
  <si>
    <r>
      <rPr>
        <b/>
        <sz val="12"/>
        <color theme="1"/>
        <rFont val="Arial Narrow"/>
        <family val="2"/>
      </rPr>
      <t>RESPONSABLE</t>
    </r>
    <r>
      <rPr>
        <b/>
        <sz val="10"/>
        <color theme="1"/>
        <rFont val="Arial Narrow"/>
        <family val="2"/>
      </rPr>
      <t/>
    </r>
  </si>
  <si>
    <t>PERIODICIDAD</t>
  </si>
  <si>
    <t>PROPÓSITO</t>
  </si>
  <si>
    <r>
      <rPr>
        <b/>
        <sz val="12"/>
        <color theme="1"/>
        <rFont val="Arial Narrow"/>
        <family val="2"/>
      </rPr>
      <t>COMO SE REALIZA</t>
    </r>
    <r>
      <rPr>
        <sz val="10"/>
        <color theme="1"/>
        <rFont val="Arial Narrow"/>
        <family val="2"/>
      </rPr>
      <t/>
    </r>
  </si>
  <si>
    <r>
      <rPr>
        <b/>
        <sz val="12"/>
        <color theme="1"/>
        <rFont val="Arial Narrow"/>
        <family val="2"/>
      </rPr>
      <t>QUÉ PASA CON LAS OBSERVACIONES O DESVIACIONES</t>
    </r>
    <r>
      <rPr>
        <sz val="10"/>
        <color theme="1"/>
        <rFont val="Arial Narrow"/>
        <family val="2"/>
      </rPr>
      <t/>
    </r>
  </si>
  <si>
    <t>EVIDENCIA</t>
  </si>
  <si>
    <t>ACTIVIDAD DE CONTROL AL RIESGO</t>
  </si>
  <si>
    <t>Asignado / NO asignado</t>
  </si>
  <si>
    <t>Peso en la evaluación</t>
  </si>
  <si>
    <t>Adecuado / Inadecuado</t>
  </si>
  <si>
    <t>Oportuna / Inoportuna</t>
  </si>
  <si>
    <r>
      <rPr>
        <b/>
        <sz val="10"/>
        <color theme="1"/>
        <rFont val="Arial Narrow"/>
        <family val="2"/>
      </rPr>
      <t>RESPONSABLE</t>
    </r>
    <r>
      <rPr>
        <sz val="10"/>
        <color theme="1"/>
        <rFont val="Arial Narrow"/>
        <family val="2"/>
      </rPr>
      <t xml:space="preserve">
¿Existe un responsable asignado a la ejecución del control?</t>
    </r>
  </si>
  <si>
    <r>
      <rPr>
        <b/>
        <sz val="10"/>
        <color theme="1"/>
        <rFont val="Arial Narrow"/>
        <family val="2"/>
      </rPr>
      <t>RESPONSABLE</t>
    </r>
    <r>
      <rPr>
        <sz val="10"/>
        <color theme="1"/>
        <rFont val="Arial Narrow"/>
        <family val="2"/>
      </rPr>
      <t xml:space="preserve">
¿El responsable tiene la autoridad y adecuada segregación de funciones en la ejecución del control?</t>
    </r>
  </si>
  <si>
    <r>
      <rPr>
        <b/>
        <sz val="10"/>
        <color theme="1"/>
        <rFont val="Arial Narrow"/>
        <family val="2"/>
      </rPr>
      <t>PERIODICIDAD</t>
    </r>
    <r>
      <rPr>
        <sz val="10"/>
        <color theme="1"/>
        <rFont val="Arial Narrow"/>
        <family val="2"/>
      </rPr>
      <t xml:space="preserve">
¿La oportunidad en que se ejecuta el control ayuda a prevenir la mitigación del riesgo o a detectar la materialización del riesgo de manera oportuna?</t>
    </r>
  </si>
  <si>
    <r>
      <rPr>
        <b/>
        <sz val="10"/>
        <color theme="1"/>
        <rFont val="Arial Narrow"/>
        <family val="2"/>
      </rPr>
      <t>PROPÓSITO</t>
    </r>
    <r>
      <rPr>
        <sz val="10"/>
        <color theme="1"/>
        <rFont val="Arial Narrow"/>
        <family val="2"/>
      </rPr>
      <t xml:space="preserve">
¿Las actividades que se desarrollan en el control realmente buscan por si sola prevenir o detectar las causas que pueden dar origen al riesgo, Ej.: verificar, validar, cotejar, comparar, revisar, etc.?</t>
    </r>
  </si>
  <si>
    <t>Prevenir / Detectar / No es control</t>
  </si>
  <si>
    <r>
      <rPr>
        <b/>
        <sz val="10"/>
        <color theme="1"/>
        <rFont val="Arial Narrow"/>
        <family val="2"/>
      </rPr>
      <t>COMO SE REALIZA</t>
    </r>
    <r>
      <rPr>
        <sz val="10"/>
        <color theme="1"/>
        <rFont val="Arial Narrow"/>
        <family val="2"/>
      </rPr>
      <t xml:space="preserve">
¿La fuente de información que se utiliza en el desarrollo del control es información confiable que permita mitigar el riesgo?</t>
    </r>
  </si>
  <si>
    <t>Confiable / No confiable</t>
  </si>
  <si>
    <r>
      <rPr>
        <b/>
        <sz val="10"/>
        <color theme="1"/>
        <rFont val="Arial Narrow"/>
        <family val="2"/>
      </rPr>
      <t>QUÉ PASA CON LAS OBSERVACIONES O DESVIACIONES</t>
    </r>
    <r>
      <rPr>
        <sz val="10"/>
        <color theme="1"/>
        <rFont val="Arial Narrow"/>
        <family val="2"/>
      </rPr>
      <t xml:space="preserve">
¿Las observaciones, desviaciones o diferencias identificadas como resultados de la ejecución del control son investigadas y resueltas de manera oportuna?</t>
    </r>
  </si>
  <si>
    <t>Se investigan oportunamente / No se investigan oportunamente</t>
  </si>
  <si>
    <r>
      <rPr>
        <b/>
        <sz val="10"/>
        <color theme="1"/>
        <rFont val="Arial Narrow"/>
        <family val="2"/>
      </rPr>
      <t>EVIDENCIA</t>
    </r>
    <r>
      <rPr>
        <sz val="10"/>
        <color theme="1"/>
        <rFont val="Arial Narrow"/>
        <family val="2"/>
      </rPr>
      <t xml:space="preserve">
¿Se deja evidencia o rastro de la ejecución del control que permita a cualquier tercero con la evidencia llegar a la misma conclusión?</t>
    </r>
  </si>
  <si>
    <t>Completa / Incompleta / No existe</t>
  </si>
  <si>
    <t>VALORACIÓN DEL DISEÑO DEL CONTROL</t>
  </si>
  <si>
    <t>Rango de calificación del diseño del control</t>
  </si>
  <si>
    <t>Resultado de evaluación del diseño del control</t>
  </si>
  <si>
    <r>
      <t xml:space="preserve">"¿EN QUÉ CONSISTE?, En establecer la probabilidad de ocurrencia del riesgo y el nivel de consecuencia o impacto, con el fin de estimar la zona de riesgo inicial (RIESGO INHERENTE).". </t>
    </r>
    <r>
      <rPr>
        <sz val="16"/>
        <color theme="1"/>
        <rFont val="Calibri"/>
        <family val="2"/>
        <scheme val="minor"/>
      </rPr>
      <t>DAFP 2018</t>
    </r>
  </si>
  <si>
    <t>NO</t>
  </si>
  <si>
    <t>Asignado</t>
  </si>
  <si>
    <t>Adecuado</t>
  </si>
  <si>
    <t>Oportuna</t>
  </si>
  <si>
    <t>Confiable</t>
  </si>
  <si>
    <t>Se investigan oportunamente</t>
  </si>
  <si>
    <t>Completa</t>
  </si>
  <si>
    <t>Detectar</t>
  </si>
  <si>
    <t>Incompleta</t>
  </si>
  <si>
    <t>No se investigan oportunamente</t>
  </si>
  <si>
    <t>VALORACIÓN DE LA EJECUCIÓN DEL CONTROL</t>
  </si>
  <si>
    <r>
      <rPr>
        <b/>
        <sz val="16"/>
        <color theme="1"/>
        <rFont val="Arial Narrow"/>
        <family val="2"/>
      </rPr>
      <t>*Fuerte</t>
    </r>
    <r>
      <rPr>
        <sz val="16"/>
        <color theme="1"/>
        <rFont val="Arial Narrow"/>
        <family val="2"/>
      </rPr>
      <t xml:space="preserve">: El control se ejecuta de manera consistente por parte del responsable.
</t>
    </r>
    <r>
      <rPr>
        <b/>
        <sz val="16"/>
        <color theme="1"/>
        <rFont val="Arial Narrow"/>
        <family val="2"/>
      </rPr>
      <t>Moderado</t>
    </r>
    <r>
      <rPr>
        <sz val="16"/>
        <color theme="1"/>
        <rFont val="Arial Narrow"/>
        <family val="2"/>
      </rPr>
      <t xml:space="preserve">: El control se ejecuta algunas veces por parte del responsable.
</t>
    </r>
    <r>
      <rPr>
        <b/>
        <sz val="16"/>
        <color theme="1"/>
        <rFont val="Arial Narrow"/>
        <family val="2"/>
      </rPr>
      <t>Débil</t>
    </r>
    <r>
      <rPr>
        <sz val="16"/>
        <color theme="1"/>
        <rFont val="Arial Narrow"/>
        <family val="2"/>
      </rPr>
      <t>: El control no se ejecuta por parte del responsable.</t>
    </r>
  </si>
  <si>
    <t>Inadecuado</t>
  </si>
  <si>
    <t>Nivel</t>
  </si>
  <si>
    <t>Descriptor</t>
  </si>
  <si>
    <t>Descripción</t>
  </si>
  <si>
    <t>Frecuencia</t>
  </si>
  <si>
    <t xml:space="preserve">Se espera que el evento ocurra en la mayoría de las circunstancias. </t>
  </si>
  <si>
    <t xml:space="preserve">Más de 1 vez al año. </t>
  </si>
  <si>
    <t xml:space="preserve">Es viable que el evento ocurra en la mayoría de las circunstancias. </t>
  </si>
  <si>
    <t xml:space="preserve">Al menos 1 vez en el último año. </t>
  </si>
  <si>
    <t xml:space="preserve">El evento podrá ocurrir en algún momento. </t>
  </si>
  <si>
    <t xml:space="preserve">Al menos 1 vez en los últimos 2 años. </t>
  </si>
  <si>
    <t xml:space="preserve">El evento puede ocurrir en algún momento. </t>
  </si>
  <si>
    <t xml:space="preserve">Al menos 1 vez en los últimos 5 años. </t>
  </si>
  <si>
    <t xml:space="preserve">El evento puede ocurrir solo en circunstancias excepcionales (poco comunes o anormales). </t>
  </si>
  <si>
    <t xml:space="preserve">No se ha presentado en los últimos 5 años. </t>
  </si>
  <si>
    <t>Valoración de probabilidad de ocurrencia del riesgo</t>
  </si>
  <si>
    <t>Respuesta</t>
  </si>
  <si>
    <t>Genera medianas consecuencias sobre la entidad</t>
  </si>
  <si>
    <t>Genera altas consecuencias sobre la entidad.</t>
  </si>
  <si>
    <t>Genera consecuencias desastrosas para la entidad</t>
  </si>
  <si>
    <t>PREGUNTA:
Si el riesgo de corrupción se materializa podría . . .</t>
  </si>
  <si>
    <t>Valoración de impacto del riesgo de corrupción</t>
  </si>
  <si>
    <t>TOTAL</t>
  </si>
  <si>
    <t>Responder afirmativamente de UNA a CINCO pregunta (s) genera un impacto moderado.
Responder afirmativamente de SEIS a ONCE preguntas genera un impacto mayor.
Responder afirmativamente de DOCE a DIECINUEVE preguntas genera un impacto catastrófico</t>
  </si>
  <si>
    <t>MATRICES PARA VALORACIÓN DEL IMPACTO Y PROBABILIDAD DEL RIESGO DE CORRUPCIÓN</t>
  </si>
  <si>
    <t>MATRICES PARA VALORACIÓN DEL DISEÑO Y EJECUCIÓN DE LOS CONTROLES</t>
  </si>
  <si>
    <t>Criterio de evaluación</t>
  </si>
  <si>
    <t>Opción de respuesta al criterio de evaluación</t>
  </si>
  <si>
    <t>Peso en la evaluación del diseño del control</t>
  </si>
  <si>
    <t>1.1 Asignación del responsable</t>
  </si>
  <si>
    <t>No Asignado</t>
  </si>
  <si>
    <t>1.2 Segregación y autoridad del responsable</t>
  </si>
  <si>
    <t>2. Periodicidad</t>
  </si>
  <si>
    <t>Inoportuna</t>
  </si>
  <si>
    <t>3. Propósito</t>
  </si>
  <si>
    <t>No es un control</t>
  </si>
  <si>
    <t>4. Cómo se realiza la actividad de control</t>
  </si>
  <si>
    <t>No confiable</t>
  </si>
  <si>
    <t>5.Qué pasa con las observaciones o desviaciones</t>
  </si>
  <si>
    <t>Evidencia de la ejecución del control</t>
  </si>
  <si>
    <t>No existe</t>
  </si>
  <si>
    <t>Valoración del DISEÑO del control</t>
  </si>
  <si>
    <t>Si su calificación es entre 96 y 100</t>
  </si>
  <si>
    <t>Si su calificación es entre 86 y 95</t>
  </si>
  <si>
    <t>si su calificación es entre 0 y 85</t>
  </si>
  <si>
    <t>Rango de calificación de la ejecución</t>
  </si>
  <si>
    <t>Peso de la ejecución del control</t>
  </si>
  <si>
    <t>El control se ejecuta de manera consistente por parte del responsable.</t>
  </si>
  <si>
    <t>El control se ejecuta algunas veces por parte del responsable.</t>
  </si>
  <si>
    <t>El control no se ejecuta por parte del responsable.</t>
  </si>
  <si>
    <t>Valoración de la EJECUCIÓN del control</t>
  </si>
  <si>
    <t>MATRICES PARA VALORACIÓN DE SOLIDEZ INDIVIDUAL Y DEL CONJUNTO DE LOS CONTROLES</t>
  </si>
  <si>
    <t>VALORACIÓN SOLIDEZ INDIVIDUAL DEL CONTROL</t>
  </si>
  <si>
    <t>DISEÑO</t>
  </si>
  <si>
    <t>EJECUCIÓN</t>
  </si>
  <si>
    <t>SOLIDEZ INDIVIDUAL</t>
  </si>
  <si>
    <t>VALORACIÓN SOLIDEZ DEL CONJUNTO DE LOS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</si>
  <si>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</si>
  <si>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</si>
  <si>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</si>
  <si>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rPr>
        <b/>
        <sz val="18"/>
        <color theme="1"/>
        <rFont val="Arial Narrow"/>
        <family val="2"/>
      </rPr>
      <t>IMPACTO</t>
    </r>
    <r>
      <rPr>
        <sz val="11"/>
        <color theme="1"/>
        <rFont val="Arial Narrow"/>
        <family val="2"/>
      </rPr>
      <t xml:space="preserve">
</t>
    </r>
    <r>
      <rPr>
        <sz val="14"/>
        <color theme="1"/>
        <rFont val="Arial Narrow"/>
        <family val="2"/>
      </rPr>
      <t xml:space="preserve">Si el riesgo de corrupción se materializa podría… (responder SI o NO)
</t>
    </r>
    <r>
      <rPr>
        <sz val="10"/>
        <color theme="1"/>
        <rFont val="Arial Narrow"/>
        <family val="2"/>
      </rPr>
      <t>Responder afirmativamente de UNA a CINCO pregunta (s) genera un impacto</t>
    </r>
    <r>
      <rPr>
        <b/>
        <sz val="10"/>
        <color theme="1"/>
        <rFont val="Arial Narrow"/>
        <family val="2"/>
      </rPr>
      <t xml:space="preserve"> moderado</t>
    </r>
    <r>
      <rPr>
        <sz val="10"/>
        <color theme="1"/>
        <rFont val="Arial Narrow"/>
        <family val="2"/>
      </rPr>
      <t>.
Responder afirmativamente de SEIS a ONCE preguntas genera un impacto</t>
    </r>
    <r>
      <rPr>
        <b/>
        <sz val="10"/>
        <color theme="1"/>
        <rFont val="Arial Narrow"/>
        <family val="2"/>
      </rPr>
      <t xml:space="preserve"> mayor.</t>
    </r>
    <r>
      <rPr>
        <sz val="10"/>
        <color theme="1"/>
        <rFont val="Arial Narrow"/>
        <family val="2"/>
      </rPr>
      <t xml:space="preserve">
Responder afirmativamente de DOCE a DIECINUEVE preguntas genera un impacto </t>
    </r>
    <r>
      <rPr>
        <b/>
        <sz val="10"/>
        <color theme="1"/>
        <rFont val="Arial Narrow"/>
        <family val="2"/>
      </rPr>
      <t>catastrófico.</t>
    </r>
  </si>
  <si>
    <t>SOLIDEZ INDIVIDUAL DEL CONTROL</t>
  </si>
  <si>
    <t>SOLIDEZ</t>
  </si>
  <si>
    <t>PESO</t>
  </si>
  <si>
    <t>FICHA DE VALORACIÓN DEL RIESGO INHERENTE</t>
  </si>
  <si>
    <t>VALORACIÓN DEL RIESGO INHERENTE</t>
  </si>
  <si>
    <t>CONTEXTO EXTERNO</t>
  </si>
  <si>
    <t>CONTEXTO INTERNO</t>
  </si>
  <si>
    <t>CONTEXTO DEL PROCESO</t>
  </si>
  <si>
    <t>ANALISIS DEL CONTEXTO INSTITUCIONAL</t>
  </si>
  <si>
    <t>Seguimiento, Evaluación y Mejora</t>
  </si>
  <si>
    <r>
      <rPr>
        <b/>
        <sz val="11"/>
        <color rgb="FF383B37"/>
        <rFont val="Arial Narrow"/>
        <family val="2"/>
      </rPr>
      <t>POLÍTICOS:</t>
    </r>
    <r>
      <rPr>
        <sz val="11"/>
        <color rgb="FF383B37"/>
        <rFont val="Arial Narrow"/>
        <family val="2"/>
      </rPr>
      <t xml:space="preserve"> cambios de gobierno, legislación, políticas públicas, regulación.</t>
    </r>
  </si>
  <si>
    <r>
      <rPr>
        <b/>
        <sz val="11"/>
        <color rgb="FF383B37"/>
        <rFont val="Arial Narrow"/>
        <family val="2"/>
      </rPr>
      <t>ECONÓMICOS Y FINANCIEROS:</t>
    </r>
    <r>
      <rPr>
        <sz val="11"/>
        <color rgb="FF383B37"/>
        <rFont val="Arial Narrow"/>
        <family val="2"/>
      </rPr>
      <t xml:space="preserve"> disponibilidad de capital, liquidez, mercados financieros, desempleo, competencia.</t>
    </r>
  </si>
  <si>
    <r>
      <rPr>
        <b/>
        <sz val="11"/>
        <color rgb="FF383B37"/>
        <rFont val="Arial Narrow"/>
        <family val="2"/>
      </rPr>
      <t xml:space="preserve">SOCIALES Y CULTURALES: </t>
    </r>
    <r>
      <rPr>
        <sz val="11"/>
        <color rgb="FF383B37"/>
        <rFont val="Arial Narrow"/>
        <family val="2"/>
      </rPr>
      <t>demografía, responsabilidad social, orden público.</t>
    </r>
  </si>
  <si>
    <r>
      <rPr>
        <b/>
        <sz val="10"/>
        <color rgb="FF383B37"/>
        <rFont val="Arial Narrow"/>
        <family val="2"/>
      </rPr>
      <t>TECNOLÓGICOS</t>
    </r>
    <r>
      <rPr>
        <sz val="10"/>
        <color rgb="FF383B37"/>
        <rFont val="Arial Narrow"/>
        <family val="2"/>
      </rPr>
      <t>: avances en tecnología, acceso a sistemas de información externos, gobierno en línea.</t>
    </r>
  </si>
  <si>
    <r>
      <rPr>
        <b/>
        <sz val="11"/>
        <color rgb="FF383B37"/>
        <rFont val="Arial Narrow"/>
        <family val="2"/>
      </rPr>
      <t>AMBIENTALES:</t>
    </r>
    <r>
      <rPr>
        <sz val="11"/>
        <color rgb="FF383B37"/>
        <rFont val="Arial Narrow"/>
        <family val="2"/>
      </rPr>
      <t xml:space="preserve"> emisiones y residuos, energía, catástrofes naturales, desarrollo sostenible.</t>
    </r>
  </si>
  <si>
    <r>
      <rPr>
        <b/>
        <sz val="11"/>
        <color rgb="FF383B37"/>
        <rFont val="Arial Narrow"/>
        <family val="2"/>
      </rPr>
      <t xml:space="preserve">LEGALES Y REGLAMENTARIOS: </t>
    </r>
    <r>
      <rPr>
        <sz val="11"/>
        <color rgb="FF383B37"/>
        <rFont val="Arial Narrow"/>
        <family val="2"/>
      </rPr>
      <t>Normatividad externa (leyes, decretos, ordenanzas y acuerdos).</t>
    </r>
  </si>
  <si>
    <r>
      <rPr>
        <b/>
        <sz val="11"/>
        <color rgb="FF383B37"/>
        <rFont val="Arial Narrow"/>
        <family val="2"/>
      </rPr>
      <t>FINANCIEROS:</t>
    </r>
    <r>
      <rPr>
        <sz val="11"/>
        <color rgb="FF383B37"/>
        <rFont val="Arial Narrow"/>
        <family val="2"/>
      </rPr>
      <t xml:space="preserve"> presupuesto de funcionamiento, recursos de inversión, infraestructura, capacidad instalada.</t>
    </r>
  </si>
  <si>
    <r>
      <rPr>
        <b/>
        <sz val="11"/>
        <color rgb="FF383B37"/>
        <rFont val="Arial Narrow"/>
        <family val="2"/>
      </rPr>
      <t>PERSONAL</t>
    </r>
    <r>
      <rPr>
        <sz val="11"/>
        <color rgb="FF383B37"/>
        <rFont val="Arial Narrow"/>
        <family val="2"/>
      </rPr>
      <t>: competencia del personal, disponibilidad del personal, seguridad y salud ocupacional.</t>
    </r>
  </si>
  <si>
    <r>
      <rPr>
        <b/>
        <sz val="11"/>
        <color rgb="FF383B37"/>
        <rFont val="Arial Narrow"/>
        <family val="2"/>
      </rPr>
      <t>PROCESOS:</t>
    </r>
    <r>
      <rPr>
        <sz val="11"/>
        <color rgb="FF383B37"/>
        <rFont val="Arial Narrow"/>
        <family val="2"/>
      </rPr>
      <t xml:space="preserve"> capacidad, diseño, ejecución, proveedores, entradas, salidas, gestión del conocimiento.</t>
    </r>
  </si>
  <si>
    <r>
      <rPr>
        <b/>
        <sz val="11"/>
        <color rgb="FF383B37"/>
        <rFont val="Arial Narrow"/>
        <family val="2"/>
      </rPr>
      <t>TECNOLOGÍA:</t>
    </r>
    <r>
      <rPr>
        <sz val="11"/>
        <color rgb="FF383B37"/>
        <rFont val="Arial Narrow"/>
        <family val="2"/>
      </rPr>
      <t xml:space="preserve"> integridad de datos, disponibilidad de datos y sistemas, desarrollo, producción, mantenimiento de sistemas de información.</t>
    </r>
  </si>
  <si>
    <r>
      <rPr>
        <b/>
        <sz val="11"/>
        <color rgb="FF383B37"/>
        <rFont val="Arial Narrow"/>
        <family val="2"/>
      </rPr>
      <t xml:space="preserve">ESTRATÉGICOS: </t>
    </r>
    <r>
      <rPr>
        <sz val="11"/>
        <color rgb="FF383B37"/>
        <rFont val="Arial Narrow"/>
        <family val="2"/>
      </rPr>
      <t>direccionamiento estratégico, planeación institucional, liderazgo, trabajo en equipo.</t>
    </r>
  </si>
  <si>
    <r>
      <rPr>
        <b/>
        <sz val="10"/>
        <color rgb="FF383B37"/>
        <rFont val="Arial Narrow"/>
        <family val="2"/>
      </rPr>
      <t>COMUNICACIÓN INTERNA:</t>
    </r>
    <r>
      <rPr>
        <sz val="10"/>
        <color rgb="FF383B37"/>
        <rFont val="Arial Narrow"/>
        <family val="2"/>
      </rPr>
      <t xml:space="preserve"> canales utilizados y su efectividad, flujo de la información necesaria para el desarrollo de las operaciones.</t>
    </r>
  </si>
  <si>
    <r>
      <rPr>
        <b/>
        <sz val="11"/>
        <color rgb="FF383B37"/>
        <rFont val="Arial Narrow"/>
        <family val="2"/>
      </rPr>
      <t>DISEÑO DEL PROCESO:</t>
    </r>
    <r>
      <rPr>
        <sz val="11"/>
        <color rgb="FF383B37"/>
        <rFont val="Arial Narrow"/>
        <family val="2"/>
      </rPr>
      <t xml:space="preserve"> claridad en la descripción del alcance y objetivo del proceso.</t>
    </r>
  </si>
  <si>
    <r>
      <rPr>
        <b/>
        <sz val="11"/>
        <color rgb="FF383B37"/>
        <rFont val="Arial Narrow"/>
        <family val="2"/>
      </rPr>
      <t xml:space="preserve">INTERACCIONES CON OTROS PROCESOS: </t>
    </r>
    <r>
      <rPr>
        <sz val="11"/>
        <color rgb="FF383B37"/>
        <rFont val="Arial Narrow"/>
        <family val="2"/>
      </rPr>
      <t>relación precisa con otros procesos en cuanto a insumos, proveedores, productos, usuarios o clientes.</t>
    </r>
  </si>
  <si>
    <r>
      <rPr>
        <b/>
        <sz val="11"/>
        <color rgb="FF383B37"/>
        <rFont val="Arial Narrow"/>
        <family val="2"/>
      </rPr>
      <t>TRANSVERSALIDAD:</t>
    </r>
    <r>
      <rPr>
        <sz val="11"/>
        <color rgb="FF383B37"/>
        <rFont val="Arial Narrow"/>
        <family val="2"/>
      </rPr>
      <t xml:space="preserve"> procesos que determinan lineamientos necesarios para el desarrollo de todos los procesos de la entidad.</t>
    </r>
  </si>
  <si>
    <r>
      <rPr>
        <b/>
        <sz val="11"/>
        <color rgb="FF383B37"/>
        <rFont val="Arial Narrow"/>
        <family val="2"/>
      </rPr>
      <t>PROCEDIMIENTOS ASOCIADOS</t>
    </r>
    <r>
      <rPr>
        <sz val="11"/>
        <color rgb="FF383B37"/>
        <rFont val="Arial Narrow"/>
        <family val="2"/>
      </rPr>
      <t>: pertinencia en los procedimientos que desarrollan los procesos.</t>
    </r>
  </si>
  <si>
    <r>
      <rPr>
        <b/>
        <sz val="11"/>
        <color rgb="FF383B37"/>
        <rFont val="Arial Narrow"/>
        <family val="2"/>
      </rPr>
      <t>RESPONSABLES DEL PROCESO:</t>
    </r>
    <r>
      <rPr>
        <sz val="11"/>
        <color rgb="FF383B37"/>
        <rFont val="Arial Narrow"/>
        <family val="2"/>
      </rPr>
      <t xml:space="preserve"> grado de autoridad y responsabilidad de los funcionarios frente al proceso.</t>
    </r>
  </si>
  <si>
    <r>
      <rPr>
        <b/>
        <sz val="11"/>
        <color theme="1"/>
        <rFont val="Arial Narrow"/>
        <family val="2"/>
      </rPr>
      <t>COMUNICACIÓN ENTRE LOS PROCESOS</t>
    </r>
    <r>
      <rPr>
        <sz val="11"/>
        <color theme="1"/>
        <rFont val="Arial Narrow"/>
        <family val="2"/>
      </rPr>
      <t>: efectividad en los flujos de información determinados en la interacción de los procesos.</t>
    </r>
  </si>
  <si>
    <r>
      <rPr>
        <b/>
        <sz val="11"/>
        <color theme="1"/>
        <rFont val="Arial Narrow"/>
        <family val="2"/>
      </rPr>
      <t>ACTIVOS DE SEGURIDAD DIGITAL DEL PROCESO</t>
    </r>
    <r>
      <rPr>
        <sz val="11"/>
        <color theme="1"/>
        <rFont val="Arial Narrow"/>
        <family val="2"/>
      </rPr>
      <t>: información, aplicaciones, hardware entre otros, que se deben proteger para garantizar el funcionamiento interno de cada proceso, como de cara al ciudadano. Ver conceptos básicos relacionados con el riesgo páginas 8 y 9.</t>
    </r>
  </si>
  <si>
    <t>RIESGO RESIDUAL</t>
  </si>
  <si>
    <t>PROBABILIDAD RESIDUAL</t>
  </si>
  <si>
    <t>IMPACTO RESIDUAL</t>
  </si>
  <si>
    <r>
      <rPr>
        <b/>
        <sz val="18"/>
        <color theme="1"/>
        <rFont val="Arial Narrow"/>
        <family val="2"/>
      </rPr>
      <t>PROBABILIDAD</t>
    </r>
    <r>
      <rPr>
        <sz val="14"/>
        <color theme="1"/>
        <rFont val="Arial Narrow"/>
        <family val="2"/>
      </rPr>
      <t xml:space="preserve">
</t>
    </r>
    <r>
      <rPr>
        <b/>
        <sz val="12"/>
        <color theme="1"/>
        <rFont val="Arial Narrow"/>
        <family val="2"/>
      </rPr>
      <t>CASI SEGURO:</t>
    </r>
    <r>
      <rPr>
        <sz val="12"/>
        <color theme="1"/>
        <rFont val="Arial Narrow"/>
        <family val="2"/>
      </rPr>
      <t xml:space="preserve"> Se espera que el evento ocurra en la mayoría de las circunstancias. (Frecuencia: más de 1 vez al año.)
</t>
    </r>
    <r>
      <rPr>
        <b/>
        <sz val="12"/>
        <color theme="1"/>
        <rFont val="Arial Narrow"/>
        <family val="2"/>
      </rPr>
      <t>PROBABLE:</t>
    </r>
    <r>
      <rPr>
        <sz val="12"/>
        <color theme="1"/>
        <rFont val="Arial Narrow"/>
        <family val="2"/>
      </rPr>
      <t xml:space="preserve"> Es viable que el evento ocurra en la mayoría de las circunstancias. (Frecuencia: Al menos 1 vez en el último año.)
</t>
    </r>
    <r>
      <rPr>
        <b/>
        <sz val="12"/>
        <color theme="1"/>
        <rFont val="Arial Narrow"/>
        <family val="2"/>
      </rPr>
      <t>POSIBLE:</t>
    </r>
    <r>
      <rPr>
        <sz val="12"/>
        <color theme="1"/>
        <rFont val="Arial Narrow"/>
        <family val="2"/>
      </rPr>
      <t xml:space="preserve"> El evento podrá ocurrir en algún momento. (Frecuencia: Al menos 1 vez en los últimos 2 años.)
</t>
    </r>
    <r>
      <rPr>
        <b/>
        <sz val="12"/>
        <color theme="1"/>
        <rFont val="Arial Narrow"/>
        <family val="2"/>
      </rPr>
      <t>IMPROBABLE:</t>
    </r>
    <r>
      <rPr>
        <sz val="12"/>
        <color theme="1"/>
        <rFont val="Arial Narrow"/>
        <family val="2"/>
      </rPr>
      <t xml:space="preserve"> El evento puede ocurrir en algún momento. (Frecuencia: Al menos 1 vez en los últimos 5 años.)
</t>
    </r>
    <r>
      <rPr>
        <b/>
        <sz val="12"/>
        <color theme="1"/>
        <rFont val="Arial Narrow"/>
        <family val="2"/>
      </rPr>
      <t>RARA VEZ:</t>
    </r>
    <r>
      <rPr>
        <sz val="12"/>
        <color theme="1"/>
        <rFont val="Arial Narrow"/>
        <family val="2"/>
      </rPr>
      <t xml:space="preserve"> El evento puede ocurrir solo en circunstancias excepcionales. (No se ha presentado en los últimos 5 años.)</t>
    </r>
  </si>
  <si>
    <t>ANEXO - Solicitud de modificaciones a la Versión 1 del Mapa de Riesgos de Corrupción</t>
  </si>
  <si>
    <r>
      <t xml:space="preserve">"A continuación se describen los principales criterios técnicos para generar conceptos de no admisión a las solicitudes de modificación:
1. Que la actividad a modificar se encuentre vencida o en curso de ejecución.
2. Que no cumpla los criterios definidos en la Guía para la administración del riesgo y el diseño de controles en entidades públicas versión 4.
3. Que desconozca las disposiones normativas vigentes
4. Que no contribuya a la detección, prevención y mitigación del riesgo" </t>
    </r>
    <r>
      <rPr>
        <sz val="12"/>
        <color theme="1"/>
        <rFont val="Calibri"/>
        <family val="2"/>
        <scheme val="minor"/>
      </rPr>
      <t>Oficina del Inspector de la Gestión de Tierras</t>
    </r>
  </si>
  <si>
    <t>TIPO DE SOLICITUD</t>
  </si>
  <si>
    <t>INCLUSIÓN</t>
  </si>
  <si>
    <t>ELIMINACIÓN</t>
  </si>
  <si>
    <t>ACTUALIZACIÓN</t>
  </si>
  <si>
    <t>DEPENDENCIA SOLICITANTE</t>
  </si>
  <si>
    <t>SOLICITUD</t>
  </si>
  <si>
    <t>JUSTIFICACIÓN</t>
  </si>
  <si>
    <t>CONCEPTO OFICINA DEL INSPECTOR</t>
  </si>
  <si>
    <t>CONCEPTO OFICINA DE PLANEACIÓN</t>
  </si>
  <si>
    <t>ALCANCE: Desde la comprensión del contexto interno y externo, hasta la formulación de Planes, programas y proyectos relacionados con el cumplimiento de las funciones de la entidad.
OBJETIVO: Establecer los lineamientos estratégicos y el esquema de operación de la Agencia Nacional de Tierras, asegurando la disponibilidad de los recursos necesarios para su aplicación.</t>
  </si>
  <si>
    <t>OBJETIVO DEL PROCESO</t>
  </si>
  <si>
    <t>Establecer los lineamientos estratégicos y el esquema de operación de la Agencia Nacional de Tierras, asegurando la disponibilidad de los recursos necesarios para su aplicación.</t>
  </si>
  <si>
    <t>1. DEST-P-002 FORMULACIÓN DEL PLAN ESTRATÉGICO.
2. DEST-P-003 FORMULACIÓN DEL PLAN DE ACCIÓN ANUAL
3. DEST-P-005 FORMULACIÓN DE PROYECTOS DE INVERSIÓN
4. DEST-P-007 GESTIÓN DE INDICADORES ANT.
5. DEST-P-008 FORMULACIÓN DE LA POLÍTICA Y ESTRATEGIA DE TRANSPARENCIA Y ANTICORRUPCIÓN</t>
  </si>
  <si>
    <t>1. Oficina del Planeación.</t>
  </si>
  <si>
    <t>ALCANCE: Desde la formulación de lineamientos de comunicación interna y externa, hasta la articulación con los grupos de interés y organismos de control.
OBJETIVO: Establecer lineamientos para la comunicación y coordinación intra e interinstitucional, que proporcione a los grupos de interés información veraz, objetiva y oportuna de la misión, objetivos y gestión de la Agencia Nacional de Tierras.</t>
  </si>
  <si>
    <t>1. COGGI-P-001 ATENCIÓN Y SEGUIMIENTO A DENUNCIAS DE HECHOS ASOCIADOS A CORRUPCIÓN.
2. COGGI-P-002 DIRECCIONAMIENTO LEGAL.
3. COGGI-P-004 COMUNICACIÓN EXTERNA.
4. COGGI-P-005 ELABORACIÓN DE PLAN ANTICORRUPCIÓN Y DE ATENCIÓN AL CIUDADANO.
5. COGGI-P-006 ATENCIÓN A ORGANIZACIONES Y PROCESOS DE DIÁLOGO SOCIAL.
6. COOGI-P-007 CARACTERIZACIÓN DE CIUDADANOS, USUARIOS O GRUPOS DE INTERÉS.</t>
  </si>
  <si>
    <t>1. Dirección General.
2. Secretaría General.
3. Oficina de Planeación.
4. Oficina Jurídica.
5. Oficina del Inspector de la Gestión de Tierras.
6. Oficina de Control Interno.</t>
  </si>
  <si>
    <t>Establecer lineamientos para la comunicación y coordinación intra e interinstitucional, que proporcione a los grupos de interés información veraz, objetiva y oportuna de la misión, objetivos y gestión de la Agencia Nacional de Tierras.</t>
  </si>
  <si>
    <t>ALCANCE: Desde el entendimiento estratégico (planes de acción GEL e Institucional PETIC), la definición, diseño e implementación de arquitectura de TIC en sus diferentes dominios, hasta el análisis de información y producción de conocimiento, el control de la información documentada, el esquema de gobierno de TIC (políticas lineamientos, diseño de servicios, seguridad de la información) y monitoreo y control de TIC.
OBJETIVO: Definir e implementar políticas, lineamientos, modelos y estándares de gestión, manejo, control y análisis de la Información, asegurando su confiabilidad y alineación de los objetivos estratégicos de TI con los objetivos estratégicos institucionales y sectoriales para el logro del ordenamiento social de la propiedad rural.</t>
  </si>
  <si>
    <t>1. INTI-P-001 CONTROL DE LA INFORMACIÓN DOCUMENTADA.
2. INTI-P-002 GESTIÓN DEL CONOCIMIENTO.
3. INTI-P-003 ARQUITECTURA TIC.
4. INTI-P-004 GOBIERNO DE TIC.
5. INTI-P-005 PLANEACIÓN ESTRATÉGICA DE TECNOLOGÍAS DE LA INFORMACIÓN Y COMUNICACIONES.
6. INTI-P-006 PRODUCCIÓN ESTADÍSTICA PARA EL OBSERVATORIO DE TIERRAS.</t>
  </si>
  <si>
    <t>1. Dirección de Gestión del Ordenamiento Social de la Propiedad.
2. Oficina de Planeación.</t>
  </si>
  <si>
    <t>Definir e implementar políticas, lineamientos, modelos y estándares de gestión, manejo, control y análisis de la Información, asegurando su confiabilidad y alineación de los objetivos estratégicos de TI con los objetivos estratégicos institucionales y sectoriales para el logro del ordenamiento social de la propiedad rural.</t>
  </si>
  <si>
    <t>ALCANCE: Inicia con la recepción del rezago documental y finaliza con la identificación y respuesta de las Peticiones, Quejas, Reclamos, Denuncias y Felicitaciones que recibe la Agencia Nacional de Tierras. 
OBJETIVO: Asegurar la atención al ciudadano, mediante los modelos de atención por oferta, demanda y descongestión, que permita detectar las necesidades de ordenamiento social de la propiedad rural.</t>
  </si>
  <si>
    <t>Asegurar la atención al ciudadano, mediante los modelos de atención por oferta, demanda y descongestión, que permita detectar las necesidades de ordenamiento social de la propiedad rural.</t>
  </si>
  <si>
    <t>1. GEMA-P-002 RECEPCIÓN DE PQRSD</t>
  </si>
  <si>
    <t>1. Secretaría General.
2. Dirección de Gestión del Ordenamiento social de la Propiedad.
3. Dirección Acceso a Tierras.
4. Dirección Gestión Jurídica de Tierras.
5. Dirección Asuntos Étnicos.</t>
  </si>
  <si>
    <t>ALCANCE: Desde el análisis de la información proveniente del proceso de gestión del modelo de atención hasta la aprobación de los planes de ordenamiento social de la propiedad rural y la planificación de las acciones para la demanda y rezago como también los planes de atención a comunidades étnicas.
OBJETIVO: Determinar las acciones necesarias a cargo de la Entidad para consolidar el Ordenamiento Social de la Propiedad Rural considerando los modelos de atención por oferta, demanda y descongestión.</t>
  </si>
  <si>
    <t>Determinar las acciones necesarias a cargo de la Entidad para consolidar el Ordenamiento Social de la Propiedad Rural considerando los modelos de atención por oferta, demanda y descongestión.</t>
  </si>
  <si>
    <t>1. POSPR-P-001 FORMULACIÓN PLAN DE ATENCIÓN A COMUNIDADES ÉTNICAS.
2. POSPR-P-002 FORMULACIÓN DE POSPR.
3. POSPR-P-003 MONITOREO Y SEGUIMIENTO A LA FORMULACIÓN E IMPLEMENTACIÓN DE LOS POSPR.
4. POSPR-P-004 IMPLEMENTACIÓN Y ACTUALIZACIÓN DE LOS POSPR.
5. POSPR-P-005 REGISTRO DE SUJETOS DE ORDENAMIENTO SOCIAL.
6. POSPR-P-006 PROCEDIMIENTO ÚNICO DE ORDENAMIENTO SOCIAL DE LA PROPIEDAD.</t>
  </si>
  <si>
    <t>ALCANCE: Inicia con los planes de ordenamiento social de la propiedad (oferta), solicitudes por demanda y por descongestión y finaliza con el acto administrativo final de los diferentes procedimientos administrativos especiales agrarios o con el registro del título ante la ORIP y entrega del mismo.
OBJETIVO: Adelantar los procedimientos administrativos especiales agrarios y acompañar la formalización de los bienes privados, para establecer la naturaleza jurídica y la relación con la tierra.</t>
  </si>
  <si>
    <t>Adelantar los procedimientos administrativos especiales agrarios y acompañar la formalización de los bienes privados, para establecer la naturaleza jurídica y la relación con la tierra.</t>
  </si>
  <si>
    <t>1. SEJUT-P-001 PROCEDIMIENTOS ADMIN. AGRARIOS ESPECIALES.
2. SEJUT-P-002 DESLINDE Y CLARIFICACIÓN DE TIERRAS DE ASUNTOS ÉTNICOS.
3. SEJUT-P-003 REVERSIÓN DE ADJUDICACIÓN DE BALDÍO.
4. SEJUT-P-004 GESTIÓN DE LA FORMALIZACIÓN DE LA PROPIEDAD RURAL.</t>
  </si>
  <si>
    <t>1. Dirección de Gestión Jurídica de Tierras.
2. Subdirección de procesos Agrarios y Gestión Jurídica.
3. Subdirección de seguridad Jurídica.
4. Dirección Asuntos Étnicos.
5. Subdirección Asuntos Étnicos.</t>
  </si>
  <si>
    <t>ALCANCE: Inicia con el análisis de la ruta jurídica y termina con la decisión final del expediente.
OBJETIVO: Ejecutar los procedimientos administrativos de adjudicación de baldíos, adjudicación de bienes fiscales patrimoniales, constitución, ampliación, saneamiento o restructuración de resguardos indígenas, titulación colectiva a comunidades negras, asignación de subsidios integrales de reforma agraria, e iniciativas comunitarias como mecanismos de acceso a tierras.</t>
  </si>
  <si>
    <t>Ejecutar los procedimientos administrativos de adjudicación de baldíos, adjudicación de bienes fiscales patrimoniales, constitución, ampliación, saneamiento o restructuración de resguardos indígenas, titulación colectiva a comunidades negras, asignación de subsidios integrales de reforma agraria, e iniciativas comunitarias como mecanismos de acceso a tierras.</t>
  </si>
  <si>
    <t>ALCANCE: Inicia con la información recibida por los diferentes modelos de atención e informes de seguimiento de las distintas adjudicaciones realizadas y finaliza con la administración del Fondo Nacional Agrario y baldíos, realización de mecanismos de administración, constitución y delimitación de zonas de reservas, protección de territorios ancestarles de comunidades indígenas, revocatoria del acto de adjudicación y limitaciones a la propiedad.
OBJETIVO: Adelantar las diferentes acciones necesarias para la administración de los bienes fiscales patrimoniales de la Agencia y las tierras baldías de la Nación, conforme a la vocación productiva y uso del suelo, promoviendo las condiciones socioeconómicas y ambientales del territorio.</t>
  </si>
  <si>
    <t>1. ADMTI-P-001 CONSTITUCIÓN DE ZONAS DE RESERVA CAMPESINA.
2. ADMTI-P-002 PROTECCIÓN TERRITORIOS ANCESTRALES DE COMUNIDADES INDÍGENAS.
3. ADMTI-P-003 RECIBO DE LOS PREDIOS RURALES CON EXTINCIÓN JUDICIAL DE DOMINIO.
4. ADMTI-P-004 ADMINISTRACIÓN DE PREDIOS FISCALES PATRIMONIALES.
5. ADMTI-P-005 APERTURA DE FOLIO DE MATRÍCULA INMOBILIARIA DE PREDIOS BALDÍOS A NOMBRE DE LA NACIÓN.
6. ADMTI-P-006 LIMITACIONES DE LA PROPIEDAD.
7. ADMTI-P-007 ADMINISTRACIÓN DE PREDIOS BALDÍOS.
8. ADMTI-P-008 PROCESO ADMINISTRATIVO.
9. ADMTI-P-009 EXPROPIACIÓN DE TIERRAS.
10. ADMTI-P-010 REALIZACIÓN DE ESTUDIOS TÉCNICOS.
11. ADMTI-P-011 SOLICITUDES DE SUSTRACCIÓN EN ZONAS DE RESERVA FORESTAL DE LEY 2ª DE 1959.
12. ADMTI-P-012 ASIGNACIÓN DERECHOS DE USO.
13. ADMTI-P-014 INTEGRACIONES AL PATRIMONIO.</t>
  </si>
  <si>
    <t>Adelantar las diferentes acciones necesarias para la administración de los bienes fiscales patrimoniales de la Agencia y las tierras baldías de la Nación, conforme a la vocación productiva y uso del suelo, promoviendo las condiciones socioeconómicas y ambientales del territorio.</t>
  </si>
  <si>
    <t>1. ACCTI-P-001 ADJUDICACIÓN DE BALDÍOS A ENTIDADES DE DERECHO PÚBLICO.
2. ACCTI-P-002 ADJUDI. PREDIOS ORDEN JUDICIAL-RES. LEY 1448 DE 2011.
3. ACCTI-P-003 ADJUDICACIÓN DE BALDÍOS A PERSONAS NATURALES.
4. ACCTI-P-004 SELECCIÓN DE BENEFICIARIOS Y ADJUDICACIÓN DE PREDIOS NO OCUPADOS.
5. ACCTI-P-005 REVOCATORIA DEL ACTO DE ADJUDICACIÓN.
6. ACCTI-P-006 FRACCIONAMIENTO DE PREDIOS RURALES POR DEBAJO DE LA UAF.
7. ACCTI-P-007 TITULACIÓN COLECTIVA A COMUNIDADES NEGRAS.
8. ACCTI-P-008 CONSTIT, AMPLIAC, SANEAM O REESTRUCT DE RESG INDÍGENAS.
9. ACCTI-P-009 IMPLEM. INICIATIVAS COMUNIT. CON ENFO. DIFER. ÉTNICO ASOC. AL COMPON. DE LEGALIZ.
10. ACCTI-P-010 COMPRA DIRECTA DE PREDIOS.
11. ACCTI-P-011 ADJUDICACIÓN DEL SUBSIDIO INTEGRAL DE REFORMA AGRARIA – SIRA.
12. ACCTI-P-012 INGRESO DE PREDIOS AL REGISTRO DE INMUEBLES RURALES – RIR.
13. ACCTI-P-013 ADJUDICACIÓN DE PREDIOS OCUPADOS – REGULARIZACIÓN.
14. ACCTI-P-014 REVOCAT. TITULACIÓN DE BALDÍOS EN EL MARCO DEL PROCE. ÚNICO DE OSPR.
15. ACCTI-P-015 TRÁMITE ESPECIAL EN CASO DE OCUPACIÓN DE HECHO DE PREDIOS.
16. ACCTI-P-016-ADQUISICIÓN DEL PREDIO.
17. ACCTI-P-017-MATER. SUBS. – APOYO PARA CUBRIR LOS REQUER. FINANC. IMPLEM PROY. PRODUC SIT, SIDRA, SIRA.
18. ACCTI-P-018 COMPRA DIRECTA DE PREDIOS PARA REINCORPORACIÓN Y NORMALIZACIÓN.</t>
  </si>
  <si>
    <t>Evaluación del Impacto del Ordenamiento Social de la Propiedad Rural</t>
  </si>
  <si>
    <t>ALCANCE: Desde la identificación de variables a evaluar hasta la presentación de los resultados del Impacto del Ordenamiento Social de la Propiedad Rural.
OBJETIVO: Evaluar el impacto de las acciones que realiza la Agencia Nacional de Tierras para la implementación de la política de Ordenamiento Social de la Propiedad Rural.</t>
  </si>
  <si>
    <t>ALCANCE: Desde la conceptualización de los servicios de tecnología de información y comunicaciones, y gestión de la información de geografía y topografía de la Entidad hasta el uso, administración y soporte.
OBJETIVO: Prestar servicios de tecnologías de información y comunicaciones, y geografía y topografía oportunos para la operación y la toma de decisiones de la Agencia.</t>
  </si>
  <si>
    <t>Prestar servicios de tecnologías de información y comunicaciones, y geografía y topografía oportunos para la operación y la toma de decisiones de la Agencia.</t>
  </si>
  <si>
    <t>1. GINFO-P-002 DISPOSICIÓN DE LA INFORMACIÓN.
2. GINFO-P-003 CONSTRUCCIÓN DE SOFTWARE.
3. GINFO-P-005 PUBLICACIÓN DE INFORMACIÓN PÁGINA WEB.
4. GINFO-P-006 SOLICITUDES DE INFORMACIÓN A OTRAS ENTIDADES.
5.GINFO-P-007-LEVANTAMIENTO TOPOGRÁFICO.</t>
  </si>
  <si>
    <t>ALCANCE: Inicia con la planeación, selección y vinculación del personal idóneo, competente y con las habilidades requeridas; y termina con el retiro del servidor público.
OBJETIVO: Administrar el Talento Humano de la Agencia y promover su desarrollo; a través del diseño y ejecución de políticas, programas y procedimientos que contribuyan a la optimización de las competencias de los servidores públicos, promoviendo su capacitación y valoración en condiciones de bienestar, salud y seguridad social.</t>
  </si>
  <si>
    <t>Administrar el Talento Humano de la Agencia y promover su desarrollo; a través del diseño y ejecución de políticas, programas y procedimientos que contribuyan a la optimización de las competencias de los servidores públicos, promoviendo su capacitación y valoración en condiciones de bienestar, salud y seguridad social.</t>
  </si>
  <si>
    <t>1. GTHU-P-001 FORMACIÓN Y CAPACITACIÓN.
2. GTHU-P-002 SISTEMA DE ESTÍMULOS.
3. GTHU-P-003 SISTEMA DE GESTIÓN DE LA SEGURIDAD Y SALUD EN EL TRABAJO.
4. GTHU-P-004 CONTROL DEL CUMPLIMIENTO DE LA JORNADA LABORAL Y HORARIO DE TRABAJO.
5. GTHU-P-005 PRESTACIÓN DEL SERVICIO DE AUXILIAR JURÍDICO AD HONÓREM O PASANTE.
6. GTHU-P-006 SELECCIÓN DEL PERSONAL.
7. GTHU-P-007 PROYECTOS DE APRENDIZAJE EN EQUIPOS.
8. GTHU-P-008 VINCULACIÓN DEL PERSONAL.
9. GTHU-P-009 DESVINCULACIÓN DE PERSONAL.
10. GTHU-P-010 SUSCRIPCIÓN ACUERDOS DE GESTIÓN.
11. GTHU-P-011 TRÁMITE DE LICENCIAS POR ENFERMEDAD, MATERNIDAD, PATERNIDAD O LUTO.
12. GTHU-P-012 TRÁMITE DE COMISIONES DE SERVICIOS AL EXTERIOR PARA FUNCIONARIOS.
13.GTHU-P-013 AUTORIZACIÓN DE PERMISOS.
14. GTHU-P-014 PROGRAMACIÓN Y FORMALIZACIÓN DE VACACIONES.
15. GTHU-P-015 TRÁMITE DE LICENCIAS NO REMUNERADAS.
16. GTHU-P-016 CONTROL INTERNO DISCIPLINARIO-PROCESO ORDINARIO.
17. GTHU-P-017 INDUCCIÓN, REINDUCCIÓN Y ENTRENAMIENTO ESPECÍFICO EN EL PUESTO DE TRABAJO.
18. GTHU-P-018 CONTROL INTERNO DISCIPLINARIO – PROCESO VERBAL.
19. GTHU-P-019 EVALUACIÓN DEL DESEMPEÑO LABORAL.</t>
  </si>
  <si>
    <t>ALCANCE: Desde la asesoría jurídica al Director y demás dependencias, hasta las actuaciones judiciales tendientes a la debida defensa de los intereses de la entidad.
OBJETIVO: Asesorar y dar soporte jurídico a las diferentes dependencias, a través de la emisión de conceptos y demás soportes legales que sean necesarios, así como realizar todas las actuaciones tendientes a la debida defensa de los intereses de la entidad.</t>
  </si>
  <si>
    <t>Asesorar y dar soporte jurídico a las diferentes dependencias, a través de la emisión de conceptos y demás soportes legales que sean necesarios, así como realizar todas las actuaciones tendientes a la debida defensa de los intereses de la entidad.</t>
  </si>
  <si>
    <t>1. APJUR-P-002 REPRESENTACIÓN JURÍDICA.
2. APJUR-P-003 VIABILIDAD DE DOCUMENTO PARA FIRMA DEL DIRECTOR DE LA AGENCIA NACIONAL DE TIERRAS.
3. APJUR-P-004 GESTIÓN DE COBRO COACTIVO.
4. APJUR-P-005 ADMINISTRACIÓN DEL NORMOGRAMA DE LA AGENCIA NACIONAL DE TIERRAS.</t>
  </si>
  <si>
    <t>1. Oficina Jurídica</t>
  </si>
  <si>
    <t>ALCANCE: Desde la programación y análisis de las necesidades de la Agencia hasta la terminación y/o liquidación del contrato.
OBJETIVO: Adelantar la adquisición de bienes y/o servicios de la Agencia a través de los mecanismos definidos para la selección, elaboración, celebración, formalización, ejecución, terminación y/o liquidación de los contratos.</t>
  </si>
  <si>
    <t xml:space="preserve"> Adelantar la adquisición de bienes y/o servicios de la Agencia a través de los mecanismos definidos para la selección, elaboración, celebración, formalización, ejecución, terminación y/o liquidación de los contratos.</t>
  </si>
  <si>
    <t>1. ADQBS-P-001 GESTIÓN PRE CONTRACTUAL – GENERALIDADES.
2. ADQBS-P-002 LIQUIDACIÓN BILATERAL DE CONVENIOS O CONTRATOS.
3. ADQBS-P-003 PROGRAMACIÓN ADMINISTRACIÓN, MODIFICACIÓN Y SEGUIMIENTO DEL PAABS.
4. ADQBS-P-004 GESTIÓN CONTRACTUAL.
5. ADQBS-P-005 LIQUIDACIÓN UNILATERAL DE CONVENIOS O CONTRATOS.
6. ADQBS-P-006 CONTRATACIÓN DIRECTA.
7. ADQBS-P-007 CONTRATACIÓN DE MÍNIMA CUANTÍA.</t>
  </si>
  <si>
    <t>1. Subdirección Administrativa y Financiera.
2. Secretaría General.</t>
  </si>
  <si>
    <t>ALCANCE: Desde la recepción de los bienes y servicios, hasta la disposición final de los bienes y el recibido a satisfacción de los servicios. 
OBJETIVO: Gestionar la Administración y mantenimiento de bienes y servicios necesarios para la ejecución de los procesos de la entidad.</t>
  </si>
  <si>
    <t>1. ADMBS-P-001 NUMERACIÓN NOTIFICACIÓN COMUNICACIÓN Y PUBLICACIÓN DE RESOLUCIONES Y AUTOS.
2. ADMBS-P-002 TRÁMITE DE DESPLAZAMIENTOS AL EXTERIOR PARA CONTRATISTAS.
3. ADMBS-P-003 SOLICITUD DE BACKUP DE EQUIPOS DE USUARIO FINAL.
4. ADMBS-P-004 SOLICITUD SERVICIO DE TRANSPORTE TERRESTRE SEDES Y BOGOTÁ.
5. ADMBS-P-005 GESTIÓN DE REQUERIMIENTOS.
6. ADMBS-P-006 SOLICITUD AUTORIZACIÓN LEGALIZACIÓN Y PAGO DE DESPLAZAMIENTOS AL INTERIOR.
7. ADMBS-P-007 RECONSTRUCCIÓN DE EXPEDIENTES.
8. ADMBS-P-008 ENTRADA DE ALMACÉN.
9. ADMBS-P-009 BÚSQUEDA Y ATENCIÓN DE SOLICITUDES DEL ARCHIVO CENTRALIZADO.
10. ADMBS-P-010 PRÉSTAMO Y SUMINISTRO DE DOCUMENTOS UBICADOS EN EL ARCHIVO CENTRALIZADO.
11. ADMBS-P-011 TRANSFERENCIAS DOCUMENTALES PRIMARIAS.</t>
  </si>
  <si>
    <t>Gestionar la Administración y mantenimiento de bienes y servicios necesarios para la ejecución de los procesos de la entidad.</t>
  </si>
  <si>
    <t>ALCANCE: Desde la elaboración del anteproyecto de presupuesto de la ANT, hasta la presentación de los estados financieros.  
OBJETIVO: Administrar los recursos e información financiera con base en las necesidades de las dependencias de la Agencia y organismos estatales requirentes, a través de mecanismos de dirección, registro, ejecución, control y seguimiento de los recursos.</t>
  </si>
  <si>
    <t>1. GEFIN-P-001 FORMULACIÓN DE ANTEPROYECTO DE PRESUPUESTO DE LA ANT.
2. GEFIN-P-002 PAGO ACREEDORES VARIOS.
3. GEFIN-P-003 SOLICITUD EXPEDICIÓN Y MODIFICACIÓN DE CERTIFICADOS DE DISPONIBILIDAD PRESUPUESTAL.
4. GEFIN-P-004 GESTIÓN DE PAGOS.
5. GEFIN-P-005 GESTIÓN DE ADMINISTRACIÓN DEL PAC.
6. GEFIN-P-006 PREPARACIÓN Y PRESENTACIÓN DE ESTADOS FINANCIEROS.
7. GEFIN-P-007 REGISTRO DE INGRESOS.
8. GEFIN-P-008 CAJA MENOR.</t>
  </si>
  <si>
    <t xml:space="preserve">1. Secretaría General.
2. Subdirección Administrativa y Financiera.
3. Subdirección de Administracion de Tierras de la Nación.
4. Oficina de Planeación </t>
  </si>
  <si>
    <t>Administrar los recursos e información financiera con base en las necesidades de las dependencias de la Agencia y organismos estatales requirentes, a través de mecanismos de dirección, registro, ejecución, control y seguimiento de los recursos</t>
  </si>
  <si>
    <t>1. Las determinaciones que en temas de tierra viene tomando el Nuevo Gobierno Nacional, de alguna manera afectan positiva o negativamente el accionar de la ANT
2. Las posiciones asumidas por el Nuevo Gobierno Nacional respecto al Proceso de Paz, en temas de tierras (Punto 1 del Acuerdo de la Habana)
3. Las marcadas diferencias, de tipo ideológico, entre los integrantes del Congreso de la República, en temas de tierras
4. Ingerencia de grupos económicos (gremios, etc.) en las determinaciones que en materia de tierras y de reforma agraria, deba tomar las autoridades legislativas
5. Influencia de actores externos (políticos, gremios) en las determinaciones de la Entidad</t>
  </si>
  <si>
    <t>1. La limitación se recursos financieros, por parte del Gobierno Nacional, para compras de predios para atender la alta demenda de tierras de las comunidades rurales.
2. Lo costoso que resulta la visita a gran parte del territorio nacional para hacer presencia institucional (distancias, topografías, medios de transporte, etc)
3. Concentración en la ejecución de recursos, en ciertas regiones del País, para adjudicación de tierras y proyectos productivos.
4. Influencia de actores externos (políticos, gremios) en la determinación de recursos para la Entidad.</t>
  </si>
  <si>
    <t>1. Las políticas con Enfoque Diferencial definidas por el Estado que influencian la actuación de la Entidad
2. Las exigencias de los grupos étnicos y comunidades campesinas en matertia de adjudicación de tierras
3. El paro indefinido decretado por las cuomunidades indígenas del departamento del Cauca, motivado por adjudicación de tierras, proyectos productivos, etc.
4. Las movilizaciones campesinas de tipo reivindicativas en materia de tierras y proyectos productivos</t>
  </si>
  <si>
    <t>1. Grandes avances tecnológicos existentes en el mercado para asuntos relacionados con mediciones y demas, en materia rural
2. Las normas que en materia de avance digital ha venido implementando el Gobierno Nacional, que han favorecido al sector rural colombiano</t>
  </si>
  <si>
    <t>1. Las políticas y normas sobre cambios de uso o usos indebidos a los suelos rurales
2. Las frecuentes afectaciones al suelo rural por la mineria ilegal y cultivos ilícitos.
3. La aplicación de fungicidas y herbicidas en fumigaciones, sean de tipo legal (prevención de siembras ilicitas) o ilegal (para siembras de cultivos ilícitos), que afectan negativamente el suelo rural.</t>
  </si>
  <si>
    <t>1. Las limitaciones, que de tipo legal, existen relaciondos con los usos del suelo rural.
2. Los frecuentes cambios normativos, en materia de desarrollo rural y de refoma agraria.
3. Prevalencia de intereses personales o de pequeños grupos económicos en materia de legislación rural.</t>
  </si>
  <si>
    <t>1. La limitación se recursos financieros para compras de predios para atender la alta demenda de tierras de las comunidades rurales.
2. Lo costoso que resulta la visita a gran parte del territorio nacional para hacer presencia institucional (distancias, topograficas, transporte, etc).
3. Limitación de recursos para tener mayor presencia institucional en las regiones.</t>
  </si>
  <si>
    <t>1. Subutilización de funcionarios con grandes experiencias y competencias en temas rurales 
2. Contratación de personal sin las calidades y cualidades profesionales para la atención del sector rural
3. Inadecuada distribución de funcionarios, en las dependencias, contratistas y planta, según competencias
4. Inducción y reinducción a funcionarios en conocimientos del funcionamiento general de la ANT
5. Subgetividad en matertia de toma de decisiones por los funcionarios</t>
  </si>
  <si>
    <t>1. Mapa de procesos y procedimientos institucional bien estructurados
2. Dispersión entre dependencias en las toma de decisiones, en materia de procesos y procedimientos
3. Subgetividad en matertia de toma de decisiones, tanto de directivos, como de funcionarios
4. Inducción y reinducción a funcionarios en conocimientos del funcionamiento general de la ANT y sus procesos y procedimeintos.</t>
  </si>
  <si>
    <t>1. Se cuenta con plataformas tecnológicas, ágiles y de facil acceso, al servicio de los pobladores rurales (FISO) y grupos de interés
2. Por la escasa presencia institucional en las regiones se subutiliza las bondades de la plaforma tecnológica, ante las limitaciones de los pobladores rurales en materia de uso de las TICs
3. A pesar de contar con las tecnologías no hay unificación de los datos de avances en la gestión institucional entre dependencias.
4. Escasa coordinación, entre dependecias, para el mejor aprovechamiento de las tecnologías existentes en la Entidad</t>
  </si>
  <si>
    <t>1. La ANT cuenta con una serie de documentos que definen su estructura legal, contexto y actuación a corto, mediano y largo plazo
2. Sus planes, programas y proyectos son revisados y ajustados con frecuencia, acordes con las exigencias del contexto, sea éste interno o externo
3. Su actuación está orientada a responder las exigencias de los Planes de Desarrollo Nacional, las normatividades de Sector Agricultura, y su propia estructura, misión y visión.
4. A pesar de que la Entidad se encuentra bien constituida estratégicamente, falta mayor dinámica en su implementación.
5. Los equipos de trabajo internos, en muchas ocasiones no se coordinan entre si en su desempeño institucional
6. Escasa coordinación, entre dependecias, para el logro de los objetivos de planes, programas y proyectos.</t>
  </si>
  <si>
    <t>1. Existencia de varios canales informativos y de comunicación internos que se actualizan con frecuencia
2. A pesar de la existencia de canales informativos y de comunicación internos, la información interna no es fluida
3. Escasa o baja presencia de funcionarios en jornadas de capacitación, como en eventos masavios que se programan
4. Poca o baja coordinación, entre dependencias, para una comunicación ágil y fluida
5. Se generen nuevas o mucho más ágiles estrategias de comunicación e información.</t>
  </si>
  <si>
    <t>ALCANCE: Desde el reporte y análisis de información y datos, la determinación de las causas probables de los incumplimientos y tendencias negativas hasta la formulación de acciones correctivas, preventivas y de mejora.  
OBJETIVO: Analizar la información proveniente de la retroalimentación del desempeño de procesos, planes, programas y proyectos, para la toma de decisiones y formulación de nuevas acciones orientadas a elevar el nivel de cumplimiento, transparencia y mejora institucional.</t>
  </si>
  <si>
    <t>1. SEYM-P-002 GESTIÓN DEL PLAN DE MEJORAMIENTO.
2. SEYM-P-003 CONTROL DE SALIDAS NO CONFORMES.
3. SEYM-P-005 SEGUIMIENTO AL DESEMPEÑO.
4. SEYM-P-006 SEGUIMIENTO A LA EJECUCIÓN PRESUPUESTAL Y DE METAS.
5. SEYM-P-007 REALIZACIÓN DE AUDITORÍAS, INFORMES OBLIGATORIOS Y-O SEGUIMIENTOS.</t>
  </si>
  <si>
    <t xml:space="preserve">1. Oficina de Control Interno.
2. Oficina de Planeación.
3. Oficina del Inspector de Gestión de Tierras.
4. Secretaría General
</t>
  </si>
  <si>
    <t>Tratamiento del Riesgo</t>
  </si>
  <si>
    <t>Tratamiento</t>
  </si>
  <si>
    <t>Aceptar</t>
  </si>
  <si>
    <t>Evitar</t>
  </si>
  <si>
    <t>Compartir</t>
  </si>
  <si>
    <t>No se adopta ninguna medida que afecte la probabilidad o el impacto del riesgo. (Ningún riesgo de corrupción podrá ser aceptado).</t>
  </si>
  <si>
    <t>Se adoptan medidas para reducir la probabilidad o el impacto del riesgo, o ambos; por lo general conlleva a la implementación de controles.</t>
  </si>
  <si>
    <t>Se abandonan las actividades que dan lugar al riesgo, es decir, no iniciar o no continuar con la actividad que lo provoca.</t>
  </si>
  <si>
    <t>Se reduce la probabilidad o el impacto del riesgo transfiriendo o compartiendo una parte de este. Los riesgos de corrupción se pueden compartir pero no se puede transferir su responsabilidad.</t>
  </si>
  <si>
    <t>CANTIDAD DE CONTROLES AL RIESGO</t>
  </si>
  <si>
    <r>
      <t xml:space="preserve">Ajuste en mapa de calor </t>
    </r>
    <r>
      <rPr>
        <sz val="18"/>
        <color theme="1"/>
        <rFont val="Arial Narrow"/>
        <family val="2"/>
      </rPr>
      <t>(celda de calculo automatizado)</t>
    </r>
  </si>
  <si>
    <r>
      <rPr>
        <b/>
        <i/>
        <sz val="18"/>
        <color theme="1"/>
        <rFont val="Arial Narrow"/>
        <family val="2"/>
      </rPr>
      <t>Valor Probabilidad</t>
    </r>
    <r>
      <rPr>
        <i/>
        <sz val="14"/>
        <color theme="1"/>
        <rFont val="Arial Narrow"/>
        <family val="2"/>
      </rPr>
      <t xml:space="preserve"> (celda de calculo automatizado)</t>
    </r>
  </si>
  <si>
    <r>
      <rPr>
        <b/>
        <i/>
        <sz val="18"/>
        <color theme="1"/>
        <rFont val="Arial Narrow"/>
        <family val="2"/>
      </rPr>
      <t>Valor Impacto</t>
    </r>
    <r>
      <rPr>
        <i/>
        <sz val="14"/>
        <color theme="1"/>
        <rFont val="Arial Narrow"/>
        <family val="2"/>
      </rPr>
      <t xml:space="preserve"> (celda de calculo automatizado)</t>
    </r>
  </si>
  <si>
    <r>
      <t>Nuevo valor Impacto</t>
    </r>
    <r>
      <rPr>
        <sz val="18"/>
        <color theme="1"/>
        <rFont val="Arial Narrow"/>
        <family val="2"/>
      </rPr>
      <t>(celda de calculo automatizado)</t>
    </r>
  </si>
  <si>
    <r>
      <t xml:space="preserve">Nuevo valor Probabilidad </t>
    </r>
    <r>
      <rPr>
        <sz val="18"/>
        <color theme="1"/>
        <rFont val="Arial Narrow"/>
        <family val="2"/>
      </rPr>
      <t>(celda de calculo automatizado)</t>
    </r>
  </si>
  <si>
    <t>CORRUPCIÓN</t>
  </si>
  <si>
    <t>Anexo 1 . Tipo de solicitud de modificación</t>
  </si>
  <si>
    <r>
      <rPr>
        <b/>
        <sz val="11"/>
        <color theme="1"/>
        <rFont val="Arial Narrow"/>
        <family val="2"/>
      </rPr>
      <t>¿CUÁNDO PUEDE SUCEDER?</t>
    </r>
    <r>
      <rPr>
        <sz val="11"/>
        <color theme="1"/>
        <rFont val="Arial Narrow"/>
        <family val="2"/>
      </rPr>
      <t xml:space="preserve">
de acuerdo con el desarrollo del proceso, el momento o tarea critica en la que se puede materializar el riesgo.</t>
    </r>
  </si>
  <si>
    <t>Riesgo 1</t>
  </si>
  <si>
    <t>Riesgo 2</t>
  </si>
  <si>
    <t>Riesgo 3</t>
  </si>
  <si>
    <t>Riesgo 4</t>
  </si>
  <si>
    <t>Riesgo 5</t>
  </si>
  <si>
    <t>Causa 1 Riesgo 1</t>
  </si>
  <si>
    <t>Causa 1 Riesgo 2</t>
  </si>
  <si>
    <t>Causa 1 Riesgo 3</t>
  </si>
  <si>
    <t>Consecuencia 1 Riesgo 1</t>
  </si>
  <si>
    <t>Consecuencia 1 Riesgo 2</t>
  </si>
  <si>
    <t>Causa 2 Riesgo 2</t>
  </si>
  <si>
    <t>Causa 2 Riesgo 1</t>
  </si>
  <si>
    <t>Consecuencia 2 Riesgo 2</t>
  </si>
  <si>
    <t>Consecuencia 2 Riesgo 1</t>
  </si>
  <si>
    <t>Causa 2 Riesgo 3</t>
  </si>
  <si>
    <t>Causa 1 Riesgo 4</t>
  </si>
  <si>
    <t>Causa 2 Riesgo 4</t>
  </si>
  <si>
    <t>Causa 1 Riesgo 5</t>
  </si>
  <si>
    <t>Causa 2 Riesgo 5</t>
  </si>
  <si>
    <t>Consecuencia 1 Riesgo 3</t>
  </si>
  <si>
    <t>Consecuencia 2 Riesgo 3</t>
  </si>
  <si>
    <t>Consecuencia 1 Riesgo 4</t>
  </si>
  <si>
    <t>Consecuencia 2 Riesgo 4</t>
  </si>
  <si>
    <t>Consecuencia 1 Riesgo 5</t>
  </si>
  <si>
    <t>Consecuencia 2 Riesgo 5</t>
  </si>
  <si>
    <t>Causa 2 Riesgo 8</t>
  </si>
  <si>
    <t>Consecuencia 2 Riesgo 7</t>
  </si>
  <si>
    <t>Consecuencia 2 Riesgo 8</t>
  </si>
  <si>
    <t xml:space="preserve">POLÍTICA DE TRANSPARENCIA Y ANTICORRUPCIÓN </t>
  </si>
  <si>
    <t xml:space="preserve">La versión completa de la POLÍTICA DE TRANSPARENCIA Y ANTICORRUPCIÓN puede ser consulta en el siguiente Link: </t>
  </si>
  <si>
    <t>Prevenir, detectar e investigar la corrupción, con el fin de eliminar las prácticas corruptas que eventualmente se pueda presentar, por parte o en contra de la Agencia Nacional de Tierras ANT, y cuando sea del caso, poner en conocimiento de las autoridades competentes las presuntas conductas irregulares para que se impongan las sanciones correspondientes, y así reducir la pérdida de recursos públicos.</t>
  </si>
  <si>
    <t>La Alta Dirección, al igual que las Direcciones Misionales y de Apoyo a la Gestión deben estar comprometidas con la gestión del riesgo de corrupción y asumir la responsabilidad de ejercer supervisión al cumplimiento de la Política de Prevención y Lucha Contra Corrupción de la Agencia Nacional de Tierras – ANT</t>
  </si>
  <si>
    <t>Esta política se aplica a todo el personal de la Agencia Nacional de Tierras, frente a toda irregularidad en la que haya participación de los funcionarios, contratistas, colaboradores, operadores o agencias externas que hacen parte del desarrollo de las funciones en las diferentes Direcciones Misionales. De esta forma, toda investigación se deberá llevar a cabo sin hacer distinción de la posición del infractor, el cargo o la relación que guarde con la Agencia Nacional de Tierras.</t>
  </si>
  <si>
    <r>
      <t xml:space="preserve">La metodología a utilizar en la administración de riesgos de corrupción es la emitida por la Secretaria de la Transparencia de la Presidencia de la República indicada en los lineamientos del decreto 124 de enero 26 de 2016, actualmente contenidas en el documento </t>
    </r>
    <r>
      <rPr>
        <i/>
        <sz val="14"/>
        <color theme="1"/>
        <rFont val="Times New Roman"/>
        <family val="1"/>
      </rPr>
      <t>“Guía para la administración del riesgo y el diseño de controles en entidades públicas - Riesgos de gestión, corrupción y seguridad digital”</t>
    </r>
    <r>
      <rPr>
        <sz val="14"/>
        <color theme="1"/>
        <rFont val="Times New Roman"/>
        <family val="1"/>
      </rPr>
      <t xml:space="preserve"> - Versión 4 - Octubre de 2018, del Departamento Administrativo de la Función Pública, en coordinación con  la Secretaría de Transparencia de la Presidencia de la República y el Ministerio de las Tecnologías de la Información y las Comunicaciones.</t>
    </r>
  </si>
  <si>
    <t>http://www.agenciadetierras.gov.co/wp-content/uploads/2018/04/DEST-PoliItica-001-Riesgos-y-Oportunidades.pdf</t>
  </si>
  <si>
    <t>http://intranet.agenciadetierras.gov.co/wp-content/uploads/2019/09/DEST-Politica-003-POL%C3%8DTICA-DE-TRANSPARENCIA-Y-ANTICORRUPCI%C3%93N.pdf</t>
  </si>
  <si>
    <t>VALORACIÓN DEL RIESGO RESIDUAL</t>
  </si>
  <si>
    <t>Acción preventiva</t>
  </si>
  <si>
    <t>1. Oficina del Planeación.
2. Dirección General.</t>
  </si>
  <si>
    <t>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t>
  </si>
  <si>
    <t>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t>
  </si>
  <si>
    <t>1. Dirección de Acceso a Tierras.
2. Subdirección de Administración de Tierras de la Nación.
3. Dirección de Asuntos Étnicos.
4. Subdirección de Asuntos Étnicos.
5. UGT's.</t>
  </si>
  <si>
    <t>1. Dirección General (Comunicaciones y Topografía).
2.Secretaria General.
3. Dirección de Gestión del Ordenamiento Social de la Propiedad.
4. Subdirección de Sistemas de Información de Tierras.</t>
  </si>
  <si>
    <t>Analizar la información proveniente de la retroalimentación del desempeño de procesos, planes, programas y proyectos, para la toma de decisiones y formulación de nuevas acciones orientadas a elevar el nivel de cumplimiento, transparencia y mejora institucional</t>
  </si>
  <si>
    <t>Posibilidad de beneficiar a grupos de interés contrarios a los objetivos de la Reforma Rural Integral y del Ordenamiento Social de la Propiedad Rural con la definición de lineamientos estratégicos</t>
  </si>
  <si>
    <t>Injerencia mediática de grupos de interés</t>
  </si>
  <si>
    <t>Al momento de realizar actividades que afectan la ejecución presupuestal</t>
  </si>
  <si>
    <t xml:space="preserve">Desatención de prioridades PND, Conpes, ODS y posconflicto </t>
  </si>
  <si>
    <t>Posibilidad de implementar la información generada por la entidad sin que este aprobada dentro del Sistema Integrado de Gestión en beneficio de grupos de interés, partidos políticos o particulares</t>
  </si>
  <si>
    <t>Injerencia en el desarrollo de las funciones</t>
  </si>
  <si>
    <t>Al momento de desarrollar alguna tarea o actividad de un proceso</t>
  </si>
  <si>
    <t>Favorecimiento indebido a grupos de interés</t>
  </si>
  <si>
    <t>Estructurar proyectos de TI para beneficio específico de un tercero o propio.</t>
  </si>
  <si>
    <t>Tráfico de influencias.</t>
  </si>
  <si>
    <t>Elaboración de ficha técnica y estudios previos de contratación</t>
  </si>
  <si>
    <t>Demoras en la disponibilidad del bien o servicio tecnológico a contratar</t>
  </si>
  <si>
    <t>Manejo indebido de la información</t>
  </si>
  <si>
    <t>Incremento en los costos y/o baja calidad del bien o servicio tecnológico</t>
  </si>
  <si>
    <t xml:space="preserve">Omitir o dilatar intencionalmente la gestión de PQRSD para beneficio propio o de terceros </t>
  </si>
  <si>
    <t>Intereses económicos</t>
  </si>
  <si>
    <t>En cualquiera de las fases de la gestión de PQRSD</t>
  </si>
  <si>
    <t>Pérdida de la credibilidad institucional e investigaciones y sanciones</t>
  </si>
  <si>
    <t>Ofrecimiento de sobornos</t>
  </si>
  <si>
    <t>Inoportunidad en el servicio al ciudadano</t>
  </si>
  <si>
    <t>Solicitar y/o recibir dinero o cualquier otro beneficio personal a cambio de la promesa de éxito en la realización o priorización de un trámite</t>
  </si>
  <si>
    <t>Amenazas</t>
  </si>
  <si>
    <t>En cualquiera de los contactos con los usuarios y ciudadanos</t>
  </si>
  <si>
    <t>Sobornos</t>
  </si>
  <si>
    <t>Oportunidad para estafas a ciudadanos</t>
  </si>
  <si>
    <t>Alterar u omitir la información física o jurídica levantada durante las fases de formulación  e implementación de Planes de Ordenamiento Social de la Propiedad, limitando las actuaciones como gestores catastrales para favorecer a terceros.</t>
  </si>
  <si>
    <t>Presencia de intereses particulares, financieros y/o políticos</t>
  </si>
  <si>
    <t>Durante la recolección y análisis de la información primaria para la implementación del Plan de Ordenamiento Social de la propiedad en el municipio programado.</t>
  </si>
  <si>
    <t>Investigaciones y sanciones.</t>
  </si>
  <si>
    <t>Debilidad en la auditoria de la información del componente físico-jurídico  capturada en campo.</t>
  </si>
  <si>
    <t>Perdida de credibilidad institucional</t>
  </si>
  <si>
    <t>Solicitar o recibir dadivas por inscripción en el Registro de Sujetos de Ordenamiento</t>
  </si>
  <si>
    <t>Falta de ética profesional del funcionario o personal vinculado a la entidad.</t>
  </si>
  <si>
    <t>En el proceso de inscripción en el RESO</t>
  </si>
  <si>
    <t>Deterioro de la imagen institucional.</t>
  </si>
  <si>
    <t>Hallazgos, observaciones y/o acciones sancionatorias por parte de los organismos de control.</t>
  </si>
  <si>
    <t>Alterar u omitir información en desarrollo del procedimiento de Registro de Sujetos de Ordenamiento, para favorecer a terceros.</t>
  </si>
  <si>
    <t>Desconocimiento de la normatividad y lineamientos establecidos para el desarrollo del registro de sujetos de ordenamiento</t>
  </si>
  <si>
    <t>En el proceso de valoración y calidad puede alterarse u omitir información</t>
  </si>
  <si>
    <t>Pérdida de la credibilidad institucional.</t>
  </si>
  <si>
    <t>Demandas contra la entidad y/o funcionarios</t>
  </si>
  <si>
    <t>1. Falta de ética profesional del funcionario o personal vinculado a la entidad.</t>
  </si>
  <si>
    <t>1. Afectación de credibilidad e imagen institucional</t>
  </si>
  <si>
    <t xml:space="preserve">Servidores públicos o colaboradores de la ANT, que en beneficio propio o de un tercero manipulen, destruyan, dilaten omitan o incidan indebidamente en trámites o actuaciones administrativas de procesos agrarios o formalización de la propiedad privada rural. </t>
  </si>
  <si>
    <t>Deficiencias en la comunicación y desconocimiento de los usuarios sobre los trámites de procesos agrarios y formalización de la propiedad privada rural, acorde a la normatividad vigente.</t>
  </si>
  <si>
    <t>En cualquiera de las fases de los procesos agrarios y de formalización.</t>
  </si>
  <si>
    <t>Desgaste administrativo para subsanar la actuación.</t>
  </si>
  <si>
    <t>Servidores públicos y/o colaboradores de las UGT reciben dádivas por agilizar, omitir o dilatar trámites para el desarrollo de procesos agrarios</t>
  </si>
  <si>
    <t>1. Deficiencias en la comunicación y desconocimiento de los usuarios sobre los trámites de procesos agrarios y formalización de la propiedad privada rural, acorde a la normatividad vigente</t>
  </si>
  <si>
    <t>En las fases iniciales de los procesos agrarios y de formalización.</t>
  </si>
  <si>
    <t>2. Interés de terceros  en la dilatar u orientar la decisión de procesos agrarios.</t>
  </si>
  <si>
    <t>Manipulación y/u omisión de la información obtenida en la visita agronómica o estudio preliminar y complementario de títulos  de expedientes de Compra Directa de la DAT para  beneficio propio o de particulares.</t>
  </si>
  <si>
    <t xml:space="preserve">Presencia de intereses particulares o conductas de recibir o solicitar beneficios en la visita agronómica o en el estudio preliminar y complementario de títulos por parte del profesional de Compra Directa de la DAT designado para la revisión </t>
  </si>
  <si>
    <t>Durante el desarrollo de la visita agronómica del predio y en la realización del estudio complementario de títulos</t>
  </si>
  <si>
    <t>Afectación en el logro de indicadores y metas asociadas a compra de predios en actividades misionales</t>
  </si>
  <si>
    <t xml:space="preserve"> Desarrollo de actividades por fuera de las normas, procedimientos, parámetros y criterios establecidos para beneficio propio o de terceros.  Así como, baja cobertura de inducción y/o capacitación en procesos y procedimientos internos de la DAT relacionados con el riesgo identificado.</t>
  </si>
  <si>
    <t>Investigaciones y/o hallazgos presentados por parte de órganos de control</t>
  </si>
  <si>
    <t xml:space="preserve">Manipulación de la información durante las actividades de verificación de requisitos mínimos del predio de tipo jurídico, técnico o ambiental  bajo el cual se materialice un subsidio, para beneficio propio o de un tercero </t>
  </si>
  <si>
    <t xml:space="preserve">Presencia de intereses particulares o conductas de recibir o solicitar beneficios por parte de los profesionales asignados para el estudio de predios objeto de materialización del subsidio </t>
  </si>
  <si>
    <t>Durante la  valoración integral del predio, en el marco del análisis de los requisitos mínimos del predio de tipo jurídico, técnico o ambiental.</t>
  </si>
  <si>
    <t>Afectación en el logro de indicadores y metas asociadas a adquisición de predios en zonas focalizadas</t>
  </si>
  <si>
    <t>Desconocimiento de los requisitos establecidos en los  Procedimientos ACCTI-P-016 Materialización del Subsidio  - Adquisición del predio y ACCTI-P-017  Materialización del subsidio- Implementación del proyecto productivo  por parte del equipo profesional asignado</t>
  </si>
  <si>
    <t>Investigaciones internas (control interno) o externas (por parte de órganos de control)</t>
  </si>
  <si>
    <t xml:space="preserve">Manipulación de la información en las diferentes etapas del procedimiento de Revocatoria Directa de la DAT para beneficio propio y/o de particulares </t>
  </si>
  <si>
    <t>En la elaboración del informe técnico-jurídico preliminar y definitivo, se puede favorecer intereses a particulares a efectos de establecer el inicio fase administrativa y/o judicial</t>
  </si>
  <si>
    <t>Durante el desarrollo de etapas del procedimiento de Revocatoria Directa, según requisitos establecidos con énfasis en la emisión de la Resolución de decisión de fondo del trámite de Revocatoria</t>
  </si>
  <si>
    <t>Afectación en el logro de indicadores y metas asociadas a Limitación a la Propiedad aprobadas en al SATN</t>
  </si>
  <si>
    <t>Desconocimiento de los requisitos establecidos en el Procedimiento ACCTI-P-005 Revocatoria Baldíos a Persona Natural -Ley 160/94 y ACCTI-P-014 Titulación de Baldíos POSPR, por parte de colaboradores nuevos que ingresan al Grupo de Revocatoria</t>
  </si>
  <si>
    <t>Manipulación de la información entregada a las  subdirecciones misionales según el  POSPR-P-006 P Procedimiento Único de Ordenamiento Social de la Propiedad,  para beneficio propio o de terceros</t>
  </si>
  <si>
    <t>Presencia de intereses particulares o conductas de recibir o solicitar beneficios por parte de los profesionales asignados para la adjudicación de predios baldíos en las zonas focalizadas</t>
  </si>
  <si>
    <t xml:space="preserve">Durante la  validación  de la información remitida por parte DGOSP, como en la  elaboración  del informe  técnico  - jurídico preliminar  y definitivo en el marco del procedimiento único </t>
  </si>
  <si>
    <t>Afectación en el logro de indicadores y metas asociadas a adjudicación de predios baldíos y bienes fiscales patrimoniales en los municipios focalizados</t>
  </si>
  <si>
    <t>Desconocimiento de los requisitos establecidos en el Procedimiento POSPR-P-006 PROCEDIMIENTO ÚNICO DE ORDENAMIENTO SOCIAL DE LA PROPIEDAD, para la adjudicación de predios baldíos en los municipios focalizados, por parte del equipo profesional asignado</t>
  </si>
  <si>
    <t>Adquisición de predios con enfoque diferencial étnico sin pleno cumplimiento de requisitos o por fuera de las necesidades y prioridades establecidos por la ANT, para beneficio de particulares</t>
  </si>
  <si>
    <t xml:space="preserve">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t>
  </si>
  <si>
    <t>En la verificación de requisitos.</t>
  </si>
  <si>
    <t>Detrimento patrimonial debido al abuso indebido de los recursos de la entidad.</t>
  </si>
  <si>
    <t>Debilidades en el seguimiento y aplicación de los controles establecidos en el procedimiento.</t>
  </si>
  <si>
    <t>Demanda y sanciones judiciales.</t>
  </si>
  <si>
    <t>Desviación de recursos en el desarrollo del proceso de la iniciativa Comunitaria con enfoque diferencial étnico para beneficio de un contratista o funcionario o un tercero.</t>
  </si>
  <si>
    <t>Omisión de la construcción participativa de la iniciativa comunitaria</t>
  </si>
  <si>
    <t xml:space="preserve">En la formulación y ejecución de la iniciativa comunitaria. </t>
  </si>
  <si>
    <t>Vulneración en derechos colectivos de comunidades.</t>
  </si>
  <si>
    <t>Intervención de un tercero en la construcción de la iniciativa comunitaria.</t>
  </si>
  <si>
    <t xml:space="preserve">Detrimento patrimonial  </t>
  </si>
  <si>
    <t>Dilación en la atención a las solicitudes de comunidades étnicas favoreciendo intereses particulares.</t>
  </si>
  <si>
    <t>Aplicación del manual de criterios de priorización para la atención de solicitudes de comunidades étnicas con intereses particulares.</t>
  </si>
  <si>
    <t xml:space="preserve">En cualquier etapa de la ejecución del procedimiento asignado a los diferentes Equipos de formalización por parte de la Subdirección y Dirección de Asuntos Étnicos. </t>
  </si>
  <si>
    <t>Inequidad por no atención a las solicitudes presentadas por comunidades Étnicas</t>
  </si>
  <si>
    <t>Favorecimiento en la atención de solicitudes de formalización de territorios colectivos a comunidades étnicas específicas por parte de la Subdirección de Asuntos Étnicos, desconociendo el principio de equidad.</t>
  </si>
  <si>
    <t>Desconocimiento intencional por parte del encargado del trámite de la fecha de presentación de las solicitudes para favorecimiento a un tercero con fines particulares inobservando los criterios de priorización y ponderación.</t>
  </si>
  <si>
    <t>En el momento de recepción de la solicitud del procedimiento de formalización.</t>
  </si>
  <si>
    <t>Solicitud y/o aceptación de dádivas por agilizar trámites o proferir decisiones administrativas en beneficio de un particular y/o tercero para la adjudicación de bienes</t>
  </si>
  <si>
    <t>1. Falta de estrategias para potencializar la cultura de legalidad, transparencia y sentido de pertenencia</t>
  </si>
  <si>
    <t>En el desarrollo de las fases administrativas</t>
  </si>
  <si>
    <t>2. Baja cobertura de capacitaciones frente a responsabilidades disciplinarias, fiscales o penales por incurrir en potenciales actos de corrupción con alcance a contratistas y funcionarios</t>
  </si>
  <si>
    <t>Solicitud o aceptación de dádivas por agilizar trámites o proferir decisiones administrativas relacionadas con solicitudes de limitación a la propiedad para beneficio de un particular y/o tercero</t>
  </si>
  <si>
    <t xml:space="preserve">Presencia de intereses particulares o conductas de recibir o solicitar beneficios en la verificación del estudio del caso recibido para limitación de la propiedad por parte del profesional de SATN designado para el trámite </t>
  </si>
  <si>
    <t>Durante  el trámite de la  solicitud de limitación a la propiedad para decidir el sentido de la respuesta frente al cumplimiento de requisitos</t>
  </si>
  <si>
    <t>Detrimento patrimonial o defraudación tanto de los particulares como del Estado</t>
  </si>
  <si>
    <t>Desconocimiento de los requisitos establecidos en el Procedimiento ADMTI-P-006 Limitación a la Propiedad por parte de colaboradores nuevos que ingresan al grupo funcional de LP en la SATN</t>
  </si>
  <si>
    <t>Uso de la  información sobre adjudicación  de baldíos a Entidades de Derecho Público para beneficio particular o de terceros</t>
  </si>
  <si>
    <t xml:space="preserve">Presencia de intereses particulares o conductas de recibir o solicitar beneficios en la adjudicación de terrenos baldíos de la Nación a Entidades de Derecho Público por parte del profesional de SATN designado </t>
  </si>
  <si>
    <t>Durante el  desarrollo del procedimiento con énfasis en la aceptación de la solicitud y en la expedición del acto administrativo de la decisión</t>
  </si>
  <si>
    <t>Afectación en el logro de indicadores y metas asociadas a Entidades de Derecho Público aprobadas en la SATN</t>
  </si>
  <si>
    <t>Desconocimiento de los requisitos establecidos en el Procedimiento de Adjudicación de Baldíos a Entidades de Derecho Público por colaboradores nuevos que ingresan al grupo funcional de EDP en la SATN</t>
  </si>
  <si>
    <t>Ofrecer en la UGT promesa de éxito en la realización o priorización de un trámite a cambio de un beneficio personal</t>
  </si>
  <si>
    <t>En cualquiera de las fases del procedimiento de limitación de propiedad</t>
  </si>
  <si>
    <t>2. Presiones por las partes interesadas</t>
  </si>
  <si>
    <t>Manipulación de la información durante la visita técnica, levantamientos topográficos en campo y procesamiento de la información en oficina, ante una posible afectación de la cabida y linderos a los predios solicitados por el área misional, para beneficios particulares.</t>
  </si>
  <si>
    <t>Presencia de intereses particulares para la modificación de la cabida y linderos de los predios; incluidas las conductas de recibir o solicitar beneficios por parte de un servidor público, contratista u operador para beneficio de un particular, ejecutando actividades por fuera de las normas, procedimientos, parámetros y criterios establecidos en procedimientos, guías, instructivos y formatos.</t>
  </si>
  <si>
    <t>En el desarrollo de la visita técnica, durante el postproceso de la información recopilada en campo y en la generación de informes técnicos que describen la cabida y linderos de los predios.</t>
  </si>
  <si>
    <t>* Afectación en el desarrollo de las actividades misionales.
* Investigaciones por parte de órganos de control.
* Afectación de credibilidad e imagen institucional
* Detrimento patrimonial</t>
  </si>
  <si>
    <t>Vinculación de personal sin cumplimiento de requisitos mínimos en beneficio particular o de un tercero.</t>
  </si>
  <si>
    <t xml:space="preserve">Intereses de terceros. Omisión intencional en la aplicación de criterios definidos en el Manual de Funciones, competencias y requisitos o la  modificación de los mismos </t>
  </si>
  <si>
    <t>En el proceso de selección de personal</t>
  </si>
  <si>
    <t xml:space="preserve"> Investigaciones por parte de órganos de control.</t>
  </si>
  <si>
    <t xml:space="preserve">  No validación de la información aportada por los aspirantes o verificación sesgada de cumplimiento de requisitos de vinculación.</t>
  </si>
  <si>
    <t>Perdida de la credibilidad institucional</t>
  </si>
  <si>
    <t>Pérdida o manipulación de  expedientes de historia laboral para beneficio personal o de tercero.</t>
  </si>
  <si>
    <t xml:space="preserve"> Interés en ocultar o manipular antecedentes laborales</t>
  </si>
  <si>
    <t xml:space="preserve"> Puede suceder en cualquier momento pero puede ser crítico en el momento de préstamo y consulta de los expedientes</t>
  </si>
  <si>
    <t xml:space="preserve"> Investigaciones por parte de órganos de control</t>
  </si>
  <si>
    <t xml:space="preserve"> Debilidad en la aplicación de controles para la debida custodia de los expedientes</t>
  </si>
  <si>
    <t>Pérdida de la credibilidad institucional</t>
  </si>
  <si>
    <t xml:space="preserve">Emitir conceptos y viabilidades jurídicas para favorecer intereses propios o de terceros </t>
  </si>
  <si>
    <t xml:space="preserve">Dadivas y coimas </t>
  </si>
  <si>
    <t xml:space="preserve">En el trámite de formulación de conceptos o viabilidades jurídicas </t>
  </si>
  <si>
    <t xml:space="preserve">Expedición de actos administrativos contrarios a la normatividad vigente </t>
  </si>
  <si>
    <t xml:space="preserve">Amenazas o presiones indebidas y exposiciones del colaborador frente a terceros interesados </t>
  </si>
  <si>
    <t xml:space="preserve">Pérdida de credibilidad y confianza institucional </t>
  </si>
  <si>
    <t xml:space="preserve">Aplicación discrecional de las normas para favorecer intereses de terceros </t>
  </si>
  <si>
    <t xml:space="preserve">Desconocimiento de las normas que rigen el actuar de la Entidad </t>
  </si>
  <si>
    <t xml:space="preserve">En la formulación de conceptos o viabilidades jurídicas </t>
  </si>
  <si>
    <t xml:space="preserve">Investigaciones y Sanciones </t>
  </si>
  <si>
    <t xml:space="preserve">Beneficio a particulares al determinar los criterios aplicar y desconocimiento de la Política de Prevención del Daño Antijurídico </t>
  </si>
  <si>
    <t xml:space="preserve">Detrimento Patrimonial y Pérdida de la credibilidad institucional </t>
  </si>
  <si>
    <t>No ejecutar las acciones de cobro coactivo para favorecer intereses propios o de terceros.</t>
  </si>
  <si>
    <t>Beneficios particular del colaborador.</t>
  </si>
  <si>
    <t xml:space="preserve">En el desarrollo del procedimiento cobro coactivo </t>
  </si>
  <si>
    <t>Investigaciones y Sanciones.</t>
  </si>
  <si>
    <t>No dar trámite a procesos de cobro coactivo y presiones indebidas</t>
  </si>
  <si>
    <t xml:space="preserve">Detrimento patrimonial  y Pérdida de credibilidad institucional </t>
  </si>
  <si>
    <t>Orientar la defensa jurídica de la ANT o algunas de sus actuaciones  en perjuicio de sus intereses para favorecer a un tercero.</t>
  </si>
  <si>
    <t>Beneficios particulares del colaborador.</t>
  </si>
  <si>
    <t>En el desarrollo de defensa jurídica.</t>
  </si>
  <si>
    <t>Dilatar o no ejecutar las acciones de cobro coactivo para favorecer intereses propios o de terceros</t>
  </si>
  <si>
    <t>Presiones  indebidas.</t>
  </si>
  <si>
    <t>Orientar la defensa jurídica de la ANT o algunas de sus actuaciones en perjuicios de sus intereses para favorecer a un tercero.</t>
  </si>
  <si>
    <t>Celebración indebida de contratos en beneficio particular o de un tercero.</t>
  </si>
  <si>
    <t>Indebida verificación de requisitos y evaluación no objetiva de los proveedores.</t>
  </si>
  <si>
    <t>En cualquier fase del proceso de contratación.</t>
  </si>
  <si>
    <t>Detrimento patrimonial.</t>
  </si>
  <si>
    <t>Vicios en la estructuración de los pliegos y términos.</t>
  </si>
  <si>
    <t>Investigaciones y sanciones por parte de órganos de control, así como pérdida de credibilidad institucional.</t>
  </si>
  <si>
    <t>Aprobación de informes y pagos de contratos sin cumplimiento del objeto, obligaciones y/o requisitos contractuales en beneficio particular o de terceros.</t>
  </si>
  <si>
    <t>Desconocimiento del supervisor de las obligaciones contractuales y/o requisitos para el pago.</t>
  </si>
  <si>
    <t>En la aprobación de pagos y/o liquidación de contratos.</t>
  </si>
  <si>
    <t>Alto número de contratos que supervisa una sola persona dentro de la dependencia.</t>
  </si>
  <si>
    <t>Pérdida o uso indebido de bienes devolutivos de la Agencia Nacional de Tierras para beneficio personal o de terceros</t>
  </si>
  <si>
    <t>Desconocimiento de los procedimientos de usos de bienes de la Agencia Nacional de Tierras</t>
  </si>
  <si>
    <t>En el uso y asignación de los bienes de la Agencia Nacional de Tierras</t>
  </si>
  <si>
    <t xml:space="preserve">Detrimento patrimonial e investigaciones y sanciones </t>
  </si>
  <si>
    <t>Falta de controles en la asignación y actualización de bienes en el aplicativo</t>
  </si>
  <si>
    <t>Aumento de costos en mantenimiento y adquisición de bienes</t>
  </si>
  <si>
    <t>Pérdida o manipulación de expedientes con información institucional para beneficio particular o de un tercero</t>
  </si>
  <si>
    <t>Ausencia de control sobre expedientes y préstamos</t>
  </si>
  <si>
    <t>En la administración de expedientes</t>
  </si>
  <si>
    <t>Pérdida de la memoria institucional</t>
  </si>
  <si>
    <t>Falta de ética y honestidad por parte del colaborador</t>
  </si>
  <si>
    <t>Constitución de pagos realizados por la Agencia Nacional de Tierras, sin el cumplimiento de requisitos legales, presupuestales y contables, en beneficio de un particular.</t>
  </si>
  <si>
    <t>Fallas en el control de los requisitos para la causación económica</t>
  </si>
  <si>
    <t>Desde la recepción de cuentas hasta el pago al beneficiario final</t>
  </si>
  <si>
    <t>Detrimento patrimonial</t>
  </si>
  <si>
    <t>Desconocimiento del procedimiento de pagos y listas de chequeo</t>
  </si>
  <si>
    <t>Investigaciones y sanciones por parte de órganos de control, así como perdida de credibilidad institucional</t>
  </si>
  <si>
    <t>Modificar, alterar u omitir información relevante en los informes emitidos por la Oficina de Control Interno a fin de beneficiar a terceros</t>
  </si>
  <si>
    <t xml:space="preserve">Falencias en los lineamientos para ejecutar los ejercicio de auditoría y evaluación independiente </t>
  </si>
  <si>
    <t>En la ejecución de las actividades establecidas en el plan  anual de auditoría vigente</t>
  </si>
  <si>
    <t>Pérdida de credibilidad de la Oficina de Control Interno</t>
  </si>
  <si>
    <t>Falta de ética de los auditores internos.</t>
  </si>
  <si>
    <t>Exposición a sanciones e investigaciones disciplinarias, penales, fiscales y favorecimiento o perjuicios a terceros</t>
  </si>
  <si>
    <t>Pérdida de documentación en los expedientes de procesos de investigación disciplinaria, en beneficio del o de los investigados</t>
  </si>
  <si>
    <t>Falta de control del expediente disciplinario</t>
  </si>
  <si>
    <t>En cualquiera de las fases de la investigación disciplinaria</t>
  </si>
  <si>
    <t>Investigaciones por parte de órganos de control</t>
  </si>
  <si>
    <t>Prescripción o caducidad de la acción disciplinaria en favor de los implicados.</t>
  </si>
  <si>
    <t>Falta del control en los términos de actuación en cada etapa procesal</t>
  </si>
  <si>
    <t>Incumplimiento de la  reserva sumarial de la acción disciplinaria en favor de terceros (Artículo 95 de Ley 734 de 2002)</t>
  </si>
  <si>
    <t>Consejo Directivo de la ANT</t>
  </si>
  <si>
    <t>Anual</t>
  </si>
  <si>
    <t>Asegurar que el Plan de Acción Anual y el Plan estratégico sean pertinentes a los objetivos de reforma rural integral y de Ordenamiento social de la propiedad rural.</t>
  </si>
  <si>
    <t>Es sesiones de Consejo Directivo, se someten para consideración y aprobación el Plan de Acción Anual y el Plan Estratégico cuatrienal, de acuerdo con los compromisos, objetivos, acciones, metas, plazos y responsables propuestos por las dependencias.</t>
  </si>
  <si>
    <t>No se aprueban los Planes de Acción y el Plan Estratégico y se deben realizar los ajustes orientados de acuerdo con las recomendaciones para que sean pertinentes a los objetivos de Reforma Rural Integral y de Ordenamiento Social de la Propiedad Rural.</t>
  </si>
  <si>
    <t>Acta de sesión de Consejo Directivo ANT donde se aprueba el Plan de Acción Anual y Plan Estratégico cuatrienal</t>
  </si>
  <si>
    <t>El Consejo Directivo de la ANT aprueba el Plan de Acción Anual Institucional y el Plan Estratégico Cuatrienal de acuerdo a los objetivos de reforma rural integral y de Ordenamiento social de la propiedad rural.</t>
  </si>
  <si>
    <t>Oficina de Planeación</t>
  </si>
  <si>
    <t>Mensual</t>
  </si>
  <si>
    <t>Propender que todos los documentos publicados en el Sistema Integrado de Gestión - SIG de la entidad estén aprobados</t>
  </si>
  <si>
    <t>La Oficina de Planeación valida los documentos que han sido elaborados, revisados y aprobados por los responsables del Proceso, con el fin de cumplir los requisitos para la publicación de estos.</t>
  </si>
  <si>
    <t>Si la validación del documento no cumple con la evaluación de la pertinencia de este, no se acepta y se presenta las observaciones al elaborador</t>
  </si>
  <si>
    <t>Reporte de documentos publicados en el SIG</t>
  </si>
  <si>
    <t>El responsable asignado por la Oficina de Planeación evalúa el documento con base a la SOLICITUD DE ELABORACIÓN, MODIFICACIÓN Y ELIMINACIÓN INTI-F-007 y la pertinencia de este</t>
  </si>
  <si>
    <t>Subdirección de Sistemas de Información de Tierras</t>
  </si>
  <si>
    <t>Cuatrimestral</t>
  </si>
  <si>
    <t>Revisar y aprobar que la necesidad indicada en la ficha técnica y estudios previos de las adquisiciones que son de proyectos de TI cumplan con el principio de pluralidad de oferentes y neutralidad tecnológica</t>
  </si>
  <si>
    <t xml:space="preserve">Solicitud de revisión y aprobación mediante correo electrónico institucional </t>
  </si>
  <si>
    <t xml:space="preserve">La ficha técnica y/o estudios previos deben ser aprobados por parte del Subdirector de Sistemas de Información de lo contrario no es posible continuar con el proceso de contratación </t>
  </si>
  <si>
    <t>Ficha técnica y/o estudio técnico aprobado</t>
  </si>
  <si>
    <t>Revisar y aprobar la ficha técnica y/o estudio técnico de las adquisiciones de los proyectos de TI</t>
  </si>
  <si>
    <t>Secretaría General - Servicio al Ciudadano</t>
  </si>
  <si>
    <t>Trimestral</t>
  </si>
  <si>
    <t>Evidenciar los tiempos de respuesta en relación a las PQRSDF e identificar aquellas tramitadas fuera de tiempo</t>
  </si>
  <si>
    <t xml:space="preserve">La Secretaría General remite periódicamente informes de la gestión realizada por toda la entidad sobre las comunicaciones recibidas mediante el Sistema de Gestión Documental - ORFEO </t>
  </si>
  <si>
    <t>En caso de no remitir el informe de manera oportuna, la Secretaría General requerirá mediante correo electrónico al área encargada la generación y envío del informe de ORFEO</t>
  </si>
  <si>
    <t xml:space="preserve">1. Informe de gestión de las PQRSD
2. Envío de información sobre el avance de la gestión realizada por las dependencias mediante correos electrónicos. </t>
  </si>
  <si>
    <t>Seguimiento a la gestión y respuesta de la PQRSD</t>
  </si>
  <si>
    <t>Semestral</t>
  </si>
  <si>
    <t xml:space="preserve">Informar a la ciudadanía sobre la gratuidad en los trámites realizados por la Agencia Nacional de Tierras, de igual manera visibilizar los canales de atención por medio de los cuales se pueden denunciar los posibles hechos de corrupción. </t>
  </si>
  <si>
    <t>Publicar información referente a los trámites de la Agencia Nacional de Tierras, así como hacer visibles los canales de atención por medio de los cuales se pueden denunciar los posibles hechos de corrupción</t>
  </si>
  <si>
    <t xml:space="preserve">En caso de obtener resultados de posible riesgo de corrupción por ofrecer promesa de éxito para beneficio personal, se informa a la Oficina del Inspector de Tierras, para el trámite pertinente. </t>
  </si>
  <si>
    <t>Banners publicados y/o mensajes enviados y/o piezas informativas publicadas</t>
  </si>
  <si>
    <t xml:space="preserve">Campaña de sensibilización frente a los trámites dirigida a la ciudadanía </t>
  </si>
  <si>
    <t xml:space="preserve">Informar a la ciudadanía que se comunica por el canal telefónico sobre los trámites de la Agencia Nacional de Tierras. </t>
  </si>
  <si>
    <t>Grabación de la llamada en CallCenter</t>
  </si>
  <si>
    <t>Protocolo de atención en el canal telefónico que incluya libreto frente a los trámites</t>
  </si>
  <si>
    <t>Subdirector de Planeación Operativa</t>
  </si>
  <si>
    <t>Cada vez que se formule o implemente un Plan de Ordenamiento Social de la Propiedad en un municipio programado.</t>
  </si>
  <si>
    <t xml:space="preserve">Fortalecer la  vigilancia ciudadana durante la formulación y implementación de POSPR </t>
  </si>
  <si>
    <t>Mediante espacios de articulación con la comunidad, presentar o socializar en los municipios programados la intervención en el marco de la formulación e implementación de POSPR,  incluyendo la difusión de mensajes claves anticorrupción.</t>
  </si>
  <si>
    <t>1. Se remiten las informaciones asociadas a presuntos actos de corrupción  a la Oficina del Inspector de Tierras.</t>
  </si>
  <si>
    <t>1. Registros de asistencia la actividad realizada.
2. Presentaciones, cartillas o piezas comunicativas elaboradas.</t>
  </si>
  <si>
    <t xml:space="preserve">Realizar espacios de articulación con la comunidades en la formulación e implementación de los POSPR en el marco de la  cultura de la veeduría  y  rendición de cuenta </t>
  </si>
  <si>
    <t>Garantizar la confiabilidad y precisión de la información del componente físico-jurídico capturada en campo, permitiendo detectar la calidad de la información en materia catastral para prevenir inconsistencias, omisiones y alteraciones de la información física o jurídica de los predios</t>
  </si>
  <si>
    <t>Mediante la implementación de esquemas de control de calidad a la información del componente físico-jurídico  capturada en campo,  analizando las  diferentes variables tanto catastrales como jurídicas dando como resultado la aprobación o no para los predios revisados, evitando así la omisión y la alteración de la información física o jurídica de los predios</t>
  </si>
  <si>
    <t>En caso de No Aprobado se hace devolución al socio estratégico para que realicen los ajustes de conformidad con los hallazgos reportados en los Informes de Validación.</t>
  </si>
  <si>
    <t>Documento o soporte de verificación de calidad de la información catastral</t>
  </si>
  <si>
    <t>Validar la información catastral por parte de la ANT en calidad de gestor catastral bajo los lineamientos vigentes de la autoridad catastral.</t>
  </si>
  <si>
    <t>Controlar el acceso a la plataforma tecnológica</t>
  </si>
  <si>
    <t>A través del diligenciamiento de acuerdo de confidencialidad</t>
  </si>
  <si>
    <t>sin acuerdo de confidencialidad no es posible contar con acceso al Sistema para su respectivo registro</t>
  </si>
  <si>
    <t>Acuerdos de confidencialidad por vigencia del contrato por cada usuario con rol valorador</t>
  </si>
  <si>
    <t>Acceso controlado a la información a través de permisos para la solicitud FISO.</t>
  </si>
  <si>
    <t>Informar a los valoradores sobre cambios que se hayan presentado en el proceso de valoración y los riesgos que implica el realizar modificaciones o alterar la información del FISO</t>
  </si>
  <si>
    <t>A través de reuniones y correos electrónicos en los cuales se informa sobre los ajustes y actualizaciones del proceso de valoración</t>
  </si>
  <si>
    <t xml:space="preserve">si no se realizan las retroalimentaciones sobre las actualizaciones en el proceso de valoración, es posible que se incurran en errores al momento de analizar las solicitudes de inclusión al RESO </t>
  </si>
  <si>
    <t>Listados de asistencia, actas, presentaciones o correos electrónicos</t>
  </si>
  <si>
    <t>Retroalimentaciones al equipo RESO sobre los casos valorados y las consecuencias que acarrea las modificaciones y/o divulgación de información para beneficio de un tercero.</t>
  </si>
  <si>
    <t>Líderes UGT</t>
  </si>
  <si>
    <t>Según programación</t>
  </si>
  <si>
    <t>Subdirección de Procesos Agrarios y Gestión Jurídica: - Contratista – Líderes/Revisores. Subdirección de Seguridad Jurídica: - Contratista – Líderes/Revisores
Unidades de Gestión Territorial - Contratista – Líderes/Revisores</t>
  </si>
  <si>
    <t>Por Demanda</t>
  </si>
  <si>
    <t>Cotejar que la actuación administrativa descrita en el proyecto de acto administrativo y las decisiones u órdenes que este contiene, concuerden con los elementos probatorios y documentos complementarios que hacen parte del expediente, de acuerdo con la normatividad vigente.</t>
  </si>
  <si>
    <t>Los líderes/revisores de cada proceso revisan los actos administrativos que se proyectan por parte de los abogados sustanciadores de las Subdirecciones y de  las Unidades de Gestión Territorial ; la cual tiene como objetivo identificar que la actuación administrativa descrita en ellos y las decisiones u órdenes concuerden con los elementos probatorios y documentos complementarios que hacen parte del expediente, de acuerdo con la normatividad vigente.</t>
  </si>
  <si>
    <t>El proyecto de acto administrativo en el que se identifique inconsistencias en su contenido, será devuelto inmediatamente al abogado sustanciador, con el fin de que sean subsanadas las irregularidades identificadas.</t>
  </si>
  <si>
    <t>Listado de los actos administrativos revisados por los líderes/revisores de las Subdirecciones o Unidades de Gestión Territorial, donde contenga el número del expediente y el número del acto administrativo que están en los sistemas de información de la ANT.</t>
  </si>
  <si>
    <t>Revisar el proyecto de acto administrativo por parte de los líderes/revisores de procesos agrarios y de formalización de la propiedad privada rural, antes de ser suscrito por parte de los funcionarios competentes; con el fin de identificar que la actuación administrativa descrita en este y las decisiones u órdenes concuerden con los elementos probatorios y documentos complementarios que hacen parte del expediente, de acuerdo con la normatividad vigente.</t>
  </si>
  <si>
    <t>Sensibilizar a los equipos de trabajo en las sanciones que se incurren por hacer parte de situaciones de corrupción</t>
  </si>
  <si>
    <t>Al observarse una materialización del riesgo de corrupción al recibir o solicitar dádivas por agilizar, omitir o dilatar un proceso, se debe informar de forma inmediata a la Oficina del Inspector de Tierras</t>
  </si>
  <si>
    <t>En caso de confirmar que un funcionario o contratista está involucrado, se deben tomar las acciones sancionatorias respectivas</t>
  </si>
  <si>
    <t>Listas de asistencia y/o actas de reunión</t>
  </si>
  <si>
    <t>Jornada de capacitación a los colaboradores de las Unidades de Gestión Territorial, con el fin de que conozcan las sanciones a las cuales son merecedores en caso de incurrir en actos de corrupción</t>
  </si>
  <si>
    <t>asignado</t>
  </si>
  <si>
    <t>Dirección de Acceso a Tierras (Profesional de Compra Directa DAT)</t>
  </si>
  <si>
    <t>Asegurar que las visitas agronómica y topográfica del predio cumplan con la información y documentación completa y con las características según los requisitos exigidos</t>
  </si>
  <si>
    <t>Diligenciando el ACCTI-F-007 Forma unificada de visita de caracterización documental</t>
  </si>
  <si>
    <t>Gestionar el ajuste para las desviaciones halladas. De identificarse la necesidad de una nueva visita de validación, realizarla, así como elevar consulta a las entidades del orden nacional y territorial correspondientes.</t>
  </si>
  <si>
    <t>ACCTI-F-007 Forma unificada de visita de caracterización documental</t>
  </si>
  <si>
    <t>Asegurar que la forma ACCTI-F-007-Visita de caracterización del predio, cumpla con la información y documentación completa, vigente y con las características según los requisitos exigidos</t>
  </si>
  <si>
    <t>Revisando que el informe de visita técnica, coincida con el área reportada en títulos</t>
  </si>
  <si>
    <t>Informar al propietario la necesidad de rectificación de cabida (área) y/o linderos, revisando el caso y solicitándole los documentos correspondientes.</t>
  </si>
  <si>
    <t>ACCTI-F-022 Estudio preliminar y complementario de títulos</t>
  </si>
  <si>
    <t>Asegurar que la forma ACCTI-F-022-Estudio preliminar y complementario de títulos, esté debidamente diligenciada, en el aparte de rectificación de cabida (área) y/o linderos y que cumpla con los requisitos.</t>
  </si>
  <si>
    <t>Subdirección de Acceso a Tierras en Zonas Focalizadas  (Profesionales asignados)</t>
  </si>
  <si>
    <t>Verificar la realización del análisis de un predio  objeto de materialización de un Subsidio, que cumpla con  la verificación jurídica , técnico y ambiental.</t>
  </si>
  <si>
    <t xml:space="preserve">Mediante la verificación de cumplimiento de requisitos según procedimiento con  registro de las formas:  ACCTI-F-004 VERIFICACIÓN CONDICIONES DEL PROPIETARIO,  ACCTI-F-005 FORMA ESTUDIO DE TITULOS, ACCTI-F-091 FORMA CRUCE DE INFORMACIÓN GEOGRÁFICA, ACCTI-F-007 FORMA UNIFICADA DE VISITA DE CARACTERIZACION. </t>
  </si>
  <si>
    <t>En caso que el propietario o predio postulado no cumpla con los requisitos para ser habilitado,  corresponderá  al profesional jurídico o técnico (según corresponda) realizar la comunicación oficial informando y solicitando los aspectos susceptibles de corrección que contribuya a la habilitación  para continuar con  el tramite de materialización del subsidio.</t>
  </si>
  <si>
    <t>Un acta de verificación de procedimientos
Formato ACCTI-F-003 Postulación y negociación del predio
Formato ACCTI –F-004 Forma Verificación Condiciones del Propietario
Formato ACCTI-F-005  Forma estudio de títulos
Formato ACCTI-F-091 Forma cruce de información Geográfica
Formato ACCTI-F-007 Forma unificada de visita de caracterización.</t>
  </si>
  <si>
    <t>Verificar el cumplimiento de requisitos del(los) propietario(s)  y del predio(s), como condiciones mínimas (jurídicas, técnicas y ambientales) para la materialización del subsidio,  mediante la revisión de un expediente en  cada trimestre del año.</t>
  </si>
  <si>
    <t xml:space="preserve">
Verificar  que la implementación del proyecto productivo objeto de materialización de un Subsidio, cumpla con la verificación técnica y financiera.
</t>
  </si>
  <si>
    <t>Mediante la verificación de cumplimiento de requisitos según procedimiento con  registro de las formas:  ACCTI-F-019 Estructuración Participativa de Proyectos Productivos,ACCTI-F-013 Plan de compras,ACCTI-F-014 Acta de Entrega de Bienes y Servicios, ACCTI-F-016 FORMA CONTROL DE SALDOS,ACCTI-F-017 FORMA CIERRE TÉCNICO Y FINANCIERO</t>
  </si>
  <si>
    <t>Un acta de verificación de procedimientos
Formato ACCTI-F-019 Estructuración Participativa de Proyectos Productivo
Formato ACCTI-F-013 Plan de compras
Formato ACCTI-F-014 Acta de Entrega de Bienes y Servicios
Formato ACCTI-F-016 Forma  control  de saldos
Formato ACCTI-F-017 Forma cierre técnico y financiero</t>
  </si>
  <si>
    <t xml:space="preserve">Verificar el cumplimiento de requisitos  técnicos y financieros en la implementación del proyecto productivo para la materialización del subsidio,  mediante la revisión de un expediente en  cada trimestre del año.
</t>
  </si>
  <si>
    <t>Subdirección de Acceso a Tierras por Demanda y Descongestión   (Profesionales asignados)</t>
  </si>
  <si>
    <t xml:space="preserve">Reducir potenciales demoras que se puedan presentar en el desarrollo de la actuación administrativa de la Revocatoria Directa   </t>
  </si>
  <si>
    <t>Revisando los expedientes o actuaciones administrativas de revocatoria directa, mediante la aplicación de las listas de chequeo vigentes con registro actualizado en la matriz de revocatoria</t>
  </si>
  <si>
    <t>Se adoptan las medidas correctivas correspondientes elaborando el acto administrativo de corrección de la actuación (Articulo 41 de Ley 1431/2011)</t>
  </si>
  <si>
    <t>ACCTI-F-120-Lista de chequeo de revocatoria Ley 160/19994
ACCTI-F-121-Lista de chequeo de revocatoria Decreto Ley 902/2017 
ACCTI-F-097 Matriz de Revocatoria actualizada</t>
  </si>
  <si>
    <t>Revisar e impulsar los procesos de revocatoria en curso, mediante diligenciamiento de la lista de chequeo y/o matriz de revocatoria</t>
  </si>
  <si>
    <t>Asegurar la comunicación a los intervinientes con relación al trámite de revocatoria directa, suministrando respuesta oportuna, empleando como herramienta el formato ACCTI-F-097 Matriz de Revocatoria Directa</t>
  </si>
  <si>
    <t>Recibida la solicitud de Revocatoria Directa, se registra en el formato ACCTI-F-097 Matriz de Revocatoria Directa, según los campos habilitados</t>
  </si>
  <si>
    <t>Se adoptan las medidas correctivas encaminadas a la actualización de los campos de la matriz, así como la información contenida en ella</t>
  </si>
  <si>
    <t>ACCTI-F-097 Matriz de Revocatoria actualizada</t>
  </si>
  <si>
    <t>Incorporar oportunamente, la solicitud o información de la revocatoria en la forma ACCTI-F-097 Matriz de Revocatoria Directa</t>
  </si>
  <si>
    <t xml:space="preserve">Validar la decisión Acto Administrativo de Apertura,  mediante la verificación  del Informe Técnico Jurídico Preliminar, conforme al procedimiento único.
 </t>
  </si>
  <si>
    <t xml:space="preserve">Con los resultados de la validación de la información aportada en la operación del procedimiento se elabora el informe técnico jurídico preliminar para fundamentar la apertura del procedimiento ( Acto Administrativo de Apertura).
 </t>
  </si>
  <si>
    <t>La información faltante será solicitada por el profesional asignado a la dependencia correspondiente, según el  desarrollo de las actuaciones administrativas.</t>
  </si>
  <si>
    <t xml:space="preserve">Un Acta de verificación
Formato  POSPR-F-014 INFORME TÉCNICO JURÍDICO PRELIMINAR.
Resolución de Apertura Trámite Administrativo( notificada).
</t>
  </si>
  <si>
    <t>Verificar, semestralmente, la realización del informe técnico jurídico preliminar, con base en el análisis de la información aportada del procedimiento de un expediente.</t>
  </si>
  <si>
    <t xml:space="preserve">Validar la decisión Acto Administrativo de Cierre,  mediante la verificación  del Informe Técnico Jurídico Definitivo , conforme al procedimiento único.
</t>
  </si>
  <si>
    <t xml:space="preserve">Con los  resultados del Informe Técnico Jurídico Preliminar y  de la Audiencia Pública de Resultados, se elaborará el Informe Técnico definitivo ( Acto Administrativo de Cierre).
</t>
  </si>
  <si>
    <t xml:space="preserve">La información faltante será solicitada por el profesional asignado a la dependencia correspondiente, según el  desarrollo de las actuaciones administrativas.
</t>
  </si>
  <si>
    <t xml:space="preserve">Un Acta de verificación
Formato POSPR-F-015 INFORME TÉCNICO JURÍDICO DEFINITIVO.
Resolución de Cierre de Trámite Administrativo (notificada)
Folio de Matricula Inmobiliaria. </t>
  </si>
  <si>
    <t>Verificar, semestralmente, la realización del informe técnico jurídico definitivo y la expedición  del Acto Administrativo de cierre, con base en el análisis de la información aportada del procedimiento de un expediente.</t>
  </si>
  <si>
    <t xml:space="preserve">Servidor público encargado en el Equipo de Adquisición de Predios </t>
  </si>
  <si>
    <t>Según programación cada vez que se les asigne una oferta voluntaria para adquirir un predio</t>
  </si>
  <si>
    <t>Verificar que la información y documentación de la oferta este completa y con todos los requisitos y documentos exigidos.</t>
  </si>
  <si>
    <t>de acuerdo con lo establecido en la FORMA ACCTI-F-021-FORMA OFERTA VOLUNTARIA DE PREDIOS.</t>
  </si>
  <si>
    <t>Si el responsable de presentar la oferta no diligencia la forma de manera adecuada no se debe continuar el proceso hasta que se subsane la situación.</t>
  </si>
  <si>
    <t>Formato de oferta voluntaria de predios debidamente diligenciada con los anexos.</t>
  </si>
  <si>
    <t>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ACCTI-F-021 oferta voluntaria de predios. Si el responsable de presentar la oferta no diligencia la forma de manera adecuada no se debe continuar el proceso hasta que se subsane la situación.</t>
  </si>
  <si>
    <t>El Equipo técnico de iniciativas comunitarias de la Dirección de Asuntos Étnicos.</t>
  </si>
  <si>
    <t>Siempre que haya un proceso de priorización de iniciativa comunitaria</t>
  </si>
  <si>
    <t>Brindar garantías de transparencia y legalidad en el proceso.</t>
  </si>
  <si>
    <t>Realizar el proceso de socialización y formulación participativa de la Iniciativa de acuerdo a lo establecido en la guía operativa para la implementación de iniciativas comunitarias.</t>
  </si>
  <si>
    <t>Evidenciar las falencias y reportar al líder del Equipo de Iniciativas Comunitarias para tomar las acciones correspondientes, respecto a suspender, subsanar y/o continuar con la Iniciativa Comunitaria.</t>
  </si>
  <si>
    <t>Las evidencias se registrarán en el acta denominada "Acta de socialización y formulación participativa de la IC"</t>
  </si>
  <si>
    <t xml:space="preserve">
El equipo técnico de Iniciativas Comunitarias de la DAE siempre que sea priorizada una solicitud de iniciativa deberá programar con la comunidad una reunión de socialización y formulación participativa de la iniciativa de acuerdo a lo establecido en la guía operativa para la implementación de iniciativas comunitarias. Los resultados obtenidos se dejarán plasmados en el acta de reunión denominada "Acta de socialización y formulación participativa de la IC", y se deberá anexar el listado de asistencia de los participantes</t>
  </si>
  <si>
    <t>Siempre que sea cofinanciada una iniciativa comunitaria por la ANT</t>
  </si>
  <si>
    <t>Realizar la selección objetiva y transparente de los proveedores de acuerdo a lo establecido en la guía operativa.</t>
  </si>
  <si>
    <t>Reportar al líder del Equipo de Iniciativas Comunitarias para analizar la pertinencia de dar traslado a la Oficina del Inspector de la gestión de Tierras.</t>
  </si>
  <si>
    <t>Se debe anexar el cuadro de criterios habilitantes para ser proveedor, cuadro comparativo de cotizaciones y el cuadro de criterios de evaluación de proveedores, con las respectivas firmas.</t>
  </si>
  <si>
    <t>El representante legal de la comunidad beneficiada, las familias beneficiadas y el profesional del equipo técnico de Iniciativas Comunitarias deben realizar una selección objetiva y transparente de los proveedores, para garantizar la correcta ejecución de la Iniciativa Comunitaria de acuerdo con lo establecido en la guía operativa.
Se deberá dejar constancia de los resultados obtenidos en el acta denominada “Selección de la mejor alternativa de gasto (evaluación de cotizaciones y selección de proveedores)” y se deberá anexar el cuadro de criterios habilitantes para ser proveedor, cuadro comparativo de cotizaciones y el cuadro de criterios de evaluación de proveedores, con las respectivas firmas.</t>
  </si>
  <si>
    <t>Equipo de la Subdirección de Asuntos Étnicos</t>
  </si>
  <si>
    <t xml:space="preserve">Por cada procedimiento de formalización para comunidades étnicas, deben tener un seguimiento mensual dadas las etapas administrativas y jurídicas de dichos procedimientos. </t>
  </si>
  <si>
    <t>Garantizar la transparencia en la ejecución de los distintos procedimientos de formalización.</t>
  </si>
  <si>
    <t>A través de la actualización y remisión del Plan de Atención por el medio indicado a los responsables del seguimiento en la Dirección de Asuntos Étnicos.</t>
  </si>
  <si>
    <t>Se escala la situación evidenciada a la Subdirección de Asuntos Étnicos.</t>
  </si>
  <si>
    <t>Matriz de seguimiento de la ejecución del Plan de Atención para comunidades étnicas.</t>
  </si>
  <si>
    <t>Realizar control mediante matriz de seguimiento a los procedimientos de formalización para comunidades étnicas (Indígenas y Negras).</t>
  </si>
  <si>
    <t>La Subdirección de Asuntos Étnicos realiza Mesas técnicas de seguimiento mensual donde se verifica por cada procedimiento de formalización el estado y ruta a seguir.</t>
  </si>
  <si>
    <t>Reunión mensual entre la Subdirección de Asuntos Étnicos y su Equipo de Planeación junto con el Equipo del procedimiento de formalización a revisar.</t>
  </si>
  <si>
    <t>Se da traslado al Director de Asuntos Étnicos para que tome las medidas pertinentes.</t>
  </si>
  <si>
    <t>Acta de revisión de seguimiento a los diferentes procedimientos de formalización, con el respectivo soporte de asistencia.</t>
  </si>
  <si>
    <t>Realizar revisión mensual a los procedimientos de formalización, con el objeto de verificar su gestión,  avance e identificación de obstáculos, para lo cual el equipo de planeación de la SDAE y los lideres de los equipos de formalización suscribirán acta de seguimiento y control sobre la reunión realizada.</t>
  </si>
  <si>
    <t>Subdirección de Administración de Tierras de la Nación  (Profesionales asignados)</t>
  </si>
  <si>
    <t>Verificar que las solicitudes por limitaciones de la propiedad tramitadas cumplan con los requisitos legales</t>
  </si>
  <si>
    <t>Revisando los requisitos normativos vigentes y los contenidos en el ADMTI-I-001 Instructivo de Tipos de Limitación a la Propiedad, para determinar el tipo de tramite de LP  que aplica según documentos aportados.</t>
  </si>
  <si>
    <t>Se requiere a través de oficio al peticionario, la documentación faltante. Transcurrido el mes (desde la recepción efectiva del requerimiento efectuado al peticionario por la ANT) sin que se allegare la documentación solicitada, se producirá el  desistimiento tácito.</t>
  </si>
  <si>
    <t>Comunicaciones de Limitación a la Propiedad con vistos buenos.</t>
  </si>
  <si>
    <t>Registrar en cada decisión de Limitación a la Propiedad proferida, la validación por parte del líder de Limitación o delegado a la Propiedad y el Asesor de la Subdirección de Administración de Tierras de la Nación-SATN.</t>
  </si>
  <si>
    <t>Verificar el cumplimiento del procedimiento de Limitación a la Propiedad según documentos aportados en la solicitud, acorde con requisitos normativos</t>
  </si>
  <si>
    <t>Revisando por parte del Profesional Líder de LP las decisiones administrativas definidas frente a Limitación a la Propiedad, registrando   visto bueno en el trámite  como control previo antes de firma del Subdirector.</t>
  </si>
  <si>
    <t>Se informa al profesional designado y se realiza el ajuste correspondiente para decisión administrativa final sobre limitación a la propiedad</t>
  </si>
  <si>
    <t>Acta de reunión de revisión aleatoria de decisiones sobre Limitación a la Propiedad</t>
  </si>
  <si>
    <t>Garantizar el cumplimiento de lo controles del procedimiento, mediante la revisión cuatrimestral, hecha por el profesional (líder) del grupo funcional,  en dos decisiones administrativas.</t>
  </si>
  <si>
    <t>Verificar el cumplimiento de requisitos jurídicos y técnicos en la revisión inicial efectuada por la SATN.</t>
  </si>
  <si>
    <t>Se envía requerimiento de documentos o aclaraciones a la entidad pública solicitante, cuando en la revisión inicial jurídica y técnica se determina incumplimiento de requisitos.</t>
  </si>
  <si>
    <t>Una vez establecida la necesidad de aclarar o requerir información adicional, se solicita a las entidades públicas correspondientes (Ministerio de ambiente, CAR, Ministerio del interior, ANH, IGAC, Gobernaciones, Alcaldías, entre otras).</t>
  </si>
  <si>
    <t>ACCTI-F-065 Forma Auto de Archivo por Desistimiento Tácito o Expreso</t>
  </si>
  <si>
    <t>Realizar la revisión jurídica inicial y técnica de las solicitudes de adjudicación de baldíos a Entidades de Derecho Público-EDP, recibidos en la Subdirección de Administración de Tierras de la Nación-SATN.</t>
  </si>
  <si>
    <t>Verificar el cumplimiento de requisitos jurídicos y técnicos en la revisión inicial efectuada por la SATN</t>
  </si>
  <si>
    <t>Mediante el diligenciamiento del ACCTI-F-034 Forma Comunicación Requerimiento a Entidades de Derecho Público</t>
  </si>
  <si>
    <t>Se realiza comunicación de requerimiento a Entidades de Derecho Público solicitando la información correspondiente.</t>
  </si>
  <si>
    <t>ACCTI-F-032  Matriz de seguimiento de solicitudes de EDP</t>
  </si>
  <si>
    <t>Actualizar la matriz de seguimiento de solicitudes de Entidades de Derecho Público-EDP, según trámites adelantados.</t>
  </si>
  <si>
    <t xml:space="preserve">cada vez que se recibe una solicitud </t>
  </si>
  <si>
    <t>Verificar y revisar el procedimiento realizado en campo por medio de la validación de evidencias de los formatos, datos de campo y del proceso de oficina con relación en la construcción de los linderos para la definición de la cabida.</t>
  </si>
  <si>
    <t>El control de calidad se realiza evaluando los resultados del levantamiento topográfico, el resultado del control se registra en la matriz de control de calidad donde se evalúa desde el procedimiento de campo, pasando por el procesamiento de datos de campo, hasta la generación de informes (Plano, informe levantamiento, redacción técnica de linderos, cruce de información geográfica) en los formatos definidos por la Agencia. "Revisión de los productos generados, bajo las especificaciones de las guías y formatos oficiales adoptados por la Agencia" GINFO-P-007 (ITEM 10)</t>
  </si>
  <si>
    <t>En el caso de No conformidad técnica en el producto, se reporta al profesional o socio estratégico para que este ajuste la información necesaria; este ajuste es nuevamente sometido a un control de calidad. Ningún informe relacionado con el levantamiento topográfico es entregado al solicitante o área misional sin contar con la conformidad de control de calidad.</t>
  </si>
  <si>
    <t xml:space="preserve">Matriz control de Calidad </t>
  </si>
  <si>
    <t>Profesionales de la Subdirección de Talento Humano que realizan verificación de requisitos mínimos</t>
  </si>
  <si>
    <t>Verificar que los soportes presentados por el aspirante evidencien el cumplimiento de los requisitos exigidos por el empleo, conforme a lo establecido en el Manual de Funciones y Competencias de la entidad.</t>
  </si>
  <si>
    <t>La persona designada para realizar la verificación de requisitos mínimos, debe: 1)Verificar con SNIES acreditación de estudios 2)Analizar si la experiencia laboral esta relacionada con el empleo; 3) Verificar si cuenta con Libreta militar, Tarjeta profesional y certificaciones PGN, CGR, Policía; 4) Revisar concepto examen médico laboral 5) Diligenciar el formato Cumplimiento Requisitos Mínimos GTHU-F-010</t>
  </si>
  <si>
    <t>Si al culminar la verificación se observa que el aspirante no cumple con alguno de los requisitos exigidos, se requiere al aspirante para que presente la información faltante. Si no la presenta, se le informa que no puede ser vinculado a la entidad, manifestando las razones del rechazo</t>
  </si>
  <si>
    <t>Formato Cumplimiento Requisitos Mínimos GTHU-F-010, diligenciado por el profesional designado.</t>
  </si>
  <si>
    <t>Verificar el cumplimiento de los requisitos exigidos por el empleo a proveer, de acuerdo con los requisitos de Ley y los contemplados en el Manual Específico de Funciones y de Competencias Laborales de la Agencia.</t>
  </si>
  <si>
    <t>Funcionario designado para la custodia de expedientes</t>
  </si>
  <si>
    <t>Llevar el registro actualizado de los documentos que conforman el expediente laboral</t>
  </si>
  <si>
    <t>Una vez conformado el expediente del funcionario posesionado, el responsable del control diligencia la hoja de control del expediente, y la actualiza cada vez que surjan nuevos documentos.</t>
  </si>
  <si>
    <t>Si se detecta que falta algún documento en el expediente, debe reportar inmediatamente al Subdirector de TH para iniciar las investigaciones a que haya lugar.</t>
  </si>
  <si>
    <t xml:space="preserve">Reporte Hojas de control de los expedientes de hoja de vida diligenciados </t>
  </si>
  <si>
    <t>Diligenciamiento de la hoja de control de los expedientes de hoja de vida por parte del servidor público encargado de la custodia de las hojas de vida</t>
  </si>
  <si>
    <t>Grupo de Conceptos - Líder</t>
  </si>
  <si>
    <t xml:space="preserve">El líder del Grupo de Conceptos, previa supervisión por parte del Jefe Jurídico, estudiará y decidirá la procedencia de su expedición. </t>
  </si>
  <si>
    <t>El líder de conceptos verificará la viabilidad jurídica o concepto, así como  la solicitud que dio origen al mismo y   la normatividad vigente que soporte la respuesta  y demás documentos anexos.</t>
  </si>
  <si>
    <t xml:space="preserve">El Líder del Grupo de Conceptos, en caso de tener discrepancias con el contenido del documento emitido, lo regresará al escribiente, mediante el sistema de gestión  documental ORFEO, detallando allí el motivo y solicitando realizar los respectivos ajustes. </t>
  </si>
  <si>
    <t>Cada vez que se expide una viabilidad jurídica o concepto, se efectuará el control.</t>
  </si>
  <si>
    <t>El líder del Grupo de Conceptos,  solicitará a quien proyecte la viabilidad jurídica o concepto, la solicitud que dio origen al mismo, así como la normatividad vigente que soporta la respuesta y demás documentos anexos.</t>
  </si>
  <si>
    <t>Grupo de Representación Judicial - Líder</t>
  </si>
  <si>
    <t xml:space="preserve">Cada vez que se recibe una solicitud para iniciar el procedimiento de cobro coactivo, deberá establecer el término al servidor público / colaborador para entregar el proyecto tramitado. </t>
  </si>
  <si>
    <t xml:space="preserve">El líder del Grupo de Representación Judicial, previo visto bueno al proyecto de cobro coactivo, verificará el mismo, determinando así la procedencia o no de este. </t>
  </si>
  <si>
    <t xml:space="preserve">El líder del Grupo de Representación Judicial solicitará a quien proyecto el procedimiento de cobro coactivo, la solicitud que dio origen al mismo, así como los demás documentos que presten mérito ejecutivo. </t>
  </si>
  <si>
    <t xml:space="preserve">El líder de Representación Judicial,  en caso de tener discrepancias con el contenido del documento emitido, lo regresará al escribiente, mediante el sistema de gestión  documental ORFEO, detallando allí el motivo y solicitando realizar los respectivos ajustes. </t>
  </si>
  <si>
    <t>Cada vez que la Agencia Nacional de Tierras sea notificada de una demanda, deberá establecer un término al  servidor público / colaborador para entregar el proyecto de la contestación.</t>
  </si>
  <si>
    <t xml:space="preserve">El líder de Grupo de Representación Judicial, previo visto bueno al proyecto de cobro coactivo, verificará el mismo, determinando así la procedencia o no de este. </t>
  </si>
  <si>
    <t>El líder del Grupo de Representación Judicial previo visto bueno al proyecto de contestación de la demanda,  verificará el mismo, determinando así la procedencia  o no de ésta.</t>
  </si>
  <si>
    <t>Coordinación para la Gestión Contractual - Secretaría General</t>
  </si>
  <si>
    <t>Cada vez que se adelante un proceso contractual.</t>
  </si>
  <si>
    <t>Analizar la pertinencia de la modalidad de selección a emplear para determinada contratación, los términos y requisitos definidos en los documentos del proceso y verificar que el proceso contractual esté incluido en el Plan Anual de Adquisiciones (PAABS) de la entidad, así como el cumplimiento de requisitos y condiciones establecidas por parte de los proveedores.</t>
  </si>
  <si>
    <t>El profesional de contratos realizará lo siguiente:
* Constatar autorizaciones o avales del Comité de Contratación de la entidad para llevar a cabo determinados procesos de adquisición de bienes y/o servicios (revisión de Actas de Comité).
* Análisis de los documentos de la fase precontractual (ficha técnica, análisis del sector, estudios previos). Cotejar que estos documentos se encuentren estructurados según las fichas de producto establecidas dentro del Sistema Integrado de Gestión de la Calidad para el proceso de adquisición de bienes y servicios. La necesidad de contratación identificada debe estar incluida en el PAABS.
* En la etapa de selección se debe revisar cuidadosamente que los proveedores cumplan los requisitos de la contratación, mediante cotejo contra lista de chequeo y condiciones definidas en las invitaciones, estudios o pliegos estructurados.</t>
  </si>
  <si>
    <t>Si el profesional de contratos realiza observaciones o identifica desviaciones, es necesario que sean atendidas o subsanadas:
* Complementar información o documentación pendiente por parte de los proveedores.
* Las áreas responsables o equipos de trabajo deben atender y responder las observaciones o comentarios formulados frente a los documentos del proceso (ficha técnica, análisis del sector, estudios previos).</t>
  </si>
  <si>
    <t>Actas de mesas de trabajo.
Correos electrónicos.
(Las mesas de trabajo se realizarán cuando sea requerido, de lo contrario las observaciones se realizarán mediante correos electrónicos).</t>
  </si>
  <si>
    <t>Brindar acompañamiento en el diligenciamiento de los documentos precontractuales y de ser necesario, convocar mesas de trabajo con el propósito de revisar las observaciones y sugerencias técnico-jurídicas correspondientes.</t>
  </si>
  <si>
    <t>Matriz asignación de procesos contractuales, donde se especifica tipo de proceso y abogado responsable.</t>
  </si>
  <si>
    <t>Revisión de la documentación precontractual que de cumplimiento a procedimientos, formas, instructivos y/o manuales en atención a las normas de contratación establecidas para tal fin.</t>
  </si>
  <si>
    <t>Supervisores de contratos en la ANT</t>
  </si>
  <si>
    <t>Cada vez que se presente una cuenta con fines de pago para aprobación y visto bueno del supervisor del contrato.</t>
  </si>
  <si>
    <t>Verificar que los requisitos para la gestión de pago presentados por los contratistas y/o proveedores cumplen a cabalidad con lo establecido con la ley.</t>
  </si>
  <si>
    <t>Se debe diligenciar el formato establecido dentro del proceso de adquisición de bienes y servicios, en donde se encuentren señalados los requisitos y la verificación de cumplimiento de las obligaciones y objeto contractual.</t>
  </si>
  <si>
    <t>El supervisor que identifique el incumplimiento de los requisitos, obligaciones y/u objeto contractual deberá requerir por escrito al contratista aclaraciones con el fin de subsanar las observaciones realizadas. En caso de persistencia, acudir a lo establecido dentro del manual de supervisión.</t>
  </si>
  <si>
    <t>Formato ADQBS-F-001-Forma RECIBIDO A SATISFACCIÓN INFORME DE ACTIVIDADES Y ORDEN DE PAGO CONTRATISTAS diligenciado para cada pago pactado dentro de los contratos.</t>
  </si>
  <si>
    <t>Diligenciar el formato ADQBS-F-001-Forma RECIBIDO A SATISFACCIÓN INFORME DE ACTIVIDADES Y ORDEN DE PAGO CONTRATISTAS por parte del supervisor del contrato en donde se especifica puntualmente el cumplimiento del objeto y de las obligaciones. Y así mismo, la verificación de los requisitos estipulados en el formato para su pago.</t>
  </si>
  <si>
    <t>La suscripción en físico y/o línea a través del aplicativo dispuesto por la Agencia a las cuentas enviadas para pago, denotan el conocimiento y verificación por parte de los supervisores de las obligaciones y objeto contractual.</t>
  </si>
  <si>
    <t>Reporte de las aprobaciones y rechazos efectuados por parte de los supervisores.</t>
  </si>
  <si>
    <t>Realizar las aprobaciones de supervisión para los contratos suscritos.</t>
  </si>
  <si>
    <t>Almacenista
Subdirección Administrativa y Financiera</t>
  </si>
  <si>
    <t>Verificar el buen estado y uso de los bienes de la Agencia Nacional de Tierras, a través de un seguimiento al inventario de la entidad</t>
  </si>
  <si>
    <t>Se debe realizar un seguimiento a la verificación de existencia de los bienes de la entidad, confrontándolo con la información registrada en el aplicativo que tiene dispuesto la Agencia para el control de bienes, con el fin de identificar las pérdidas o daños de los mismos.</t>
  </si>
  <si>
    <t>En el caso de detectar daños o pérdidas en los bienes, se procederá a solicitar por medio del aplicativo Aranda el mantenimiento del bien, para las pérdidas de los bienes se deberá diligenciar el ADMBS-FT-002 INFORME DE PÉRDIDA O FALTANTE DE INVENTARIO y se remitirá a la Oficina de Control Interno Disciplinario.</t>
  </si>
  <si>
    <t>Reporte mensual en donde se indique a detalle la relación de bienes devolutivos de la Agencia Nacional de Tierras, teniendo en cuenta las bajas de la entidad.</t>
  </si>
  <si>
    <t>Revisión a las bases de datos de los bienes devolutivos de la entidad, contenidos en la herramienta de gestión Apoteosys (o la plataforma dispuesta), con el fin de verificar la existencia de los mismos y detectar posibles faltantes del inventario.</t>
  </si>
  <si>
    <t>Líder del grupo de Gestión Documental
Subdirector Administrativo y Financiero</t>
  </si>
  <si>
    <t>Verificar las bases de datos existentes y comprobar los tiempos de préstamo de documentos en el archivo, identificando que personas presentan demoras en la devolución de expedientes en préstamo.</t>
  </si>
  <si>
    <t>Se debe realizar un seguimiento a las bases de datos existentes identificando que personas presentan demoras en la devolución de expedientes en préstamo.  De igual manera, se busca controlar en que dependencia reposan los documentos prestados.</t>
  </si>
  <si>
    <t>Cuando el funcionario, contratista o colaborador que realizó la solicitud de préstamo de expediente presenta demoras en los tiempos establecidos se requerirá la devolución del documento vía correo electrónico con copia a su supervisor.</t>
  </si>
  <si>
    <t>Registros físicos efectuados en la Forma ADMBS-F-029 FORMA PRÉSTAMO Y DEVOLUCIÓN DE DOCUMENTOS.</t>
  </si>
  <si>
    <t>Realizar seguimiento a los tiempos de préstamo y devolución registrados en la forma ADMBS-F-029 FORMA PRÉSTAMO Y DEVOLUCIÓN DE DOCUMENTOS, para identificar posibles pérdidas en el préstamo de expedientes.</t>
  </si>
  <si>
    <t>Subdirección Administrativa y Financiera - Gestión Documental
Secretaría General - EIST</t>
  </si>
  <si>
    <t>Controlar el acceso a los expedientes electrónicos e híbridos que se encuentran disponibles en el sistema de información de gestión documental ORFEO</t>
  </si>
  <si>
    <t>Identificar los roles por dependencia para el acceso a la información, con el propósito de mantener la información en entorno seguro, garantizando la preservación de la confidencialidad, la integridad y la disponibilidad de la información.</t>
  </si>
  <si>
    <t>Cuando no se cumple los permisos de acceso a la información se vulnera la confidencialidad, la integridad y la disponibilidad de la información de la entidad. En caso de acceso indebido el gestor documental (enlace) de cada dependencia debe validar los acceso a través de la opción "seguridad" de cada expediente disponible en el sistema determinando  quienes tienen acceso al expediente.</t>
  </si>
  <si>
    <t>Reporte de la configuración de los expedientes en el sistema de información ORFEO</t>
  </si>
  <si>
    <t>Implementar controles de acceso a la información que reposa en el Sistema de Gestión Documental ORFEO.</t>
  </si>
  <si>
    <t xml:space="preserve">Subdirección Administrativa y Financiera </t>
  </si>
  <si>
    <t>Validar que los soportes proporcionados para el desembolso de los pagos son los correspondientes con la lista de requerimientos en el procedimiento de pagos</t>
  </si>
  <si>
    <t>Se toma una muestra del 1% de los pagos efectuados por la Agencia Nacional de Tierras del reporte de la central de cuentas, lo cual permite verificar el cumplimiento en la radicación de documentos soporte requeridos para cada tipo de pago (prestación de servicios, facturas, servicios públicos)</t>
  </si>
  <si>
    <t xml:space="preserve">En el caso de encontrar un hallazgo este será reportado a la Subdirección Administrativa y Financiera, quien adoptará medidas frente a los hallazgos solicitando la rectificación de la información encontrada. </t>
  </si>
  <si>
    <t>Se realizará un reporte trimestral en donde se evidencia: en primer lugar, la base de datos de donde se toma la muestra aleatoria de pagos y en segundo lugar un informe con los números de radicados y un indicador de cumplimiento según la auditoría realizada.</t>
  </si>
  <si>
    <t>Control aleatorio a muestras correspondiente al 1% de los pagos de prestación de servicios, facturas y servicios públicos</t>
  </si>
  <si>
    <t>Jefe de la Oficina de Control Interno</t>
  </si>
  <si>
    <t>Identificar las necesidades de actualización de los lineamientos establecidos para la auditoría y la evaluación independiente.</t>
  </si>
  <si>
    <t>Determinar cuáles son los documentos que requieren actualización frente a la normatividad vigente aplicable para el ejercicio de la auditoría y la evaluación independiente</t>
  </si>
  <si>
    <t>Se aplica el conducto regular establecido para las Oficina de Control en cuando a posibles hechos de corrupción</t>
  </si>
  <si>
    <t>Documentos actualizados en el Sistema Integrado de Gestión</t>
  </si>
  <si>
    <t>Documentos de lineamientos de auditoría y evaluación independiente, actualizados según necesidad</t>
  </si>
  <si>
    <t>Fortalecer las competencias de los auditores</t>
  </si>
  <si>
    <t>Socializando el código de ética del auditor</t>
  </si>
  <si>
    <t>Listado de asistencia a socialización</t>
  </si>
  <si>
    <t>Socializaciones del código de ética del auditor</t>
  </si>
  <si>
    <t>adecuado</t>
  </si>
  <si>
    <t>oportuna</t>
  </si>
  <si>
    <t>prevenir</t>
  </si>
  <si>
    <t>confiable</t>
  </si>
  <si>
    <t>se investigan oportunamente</t>
  </si>
  <si>
    <t>completa</t>
  </si>
  <si>
    <t>Ejecutar un control riguroso de los expedientes o piezas procesales por medio del seguimiento e inventario constante de los mismos.</t>
  </si>
  <si>
    <t>Verificación a la matriz de seguimiento e inventario de expedientes o piezas procesales activas en la Agencia Nacional de Tierras</t>
  </si>
  <si>
    <t>El grupo de Control Interno Disciplinario en el momento de identificar acciones irregulares iniciará las investigaciones necesarias y se remitirá a los órganos de control pertinentes.</t>
  </si>
  <si>
    <t>Matriz de seguimiento y control de procesos disciplinarios</t>
  </si>
  <si>
    <t>Digitalización de expedientes disciplinarios archivados</t>
  </si>
  <si>
    <t>Identificar posibles riesgos de corrupción dentro de la Agencia Nacional de Tierras, por medio del manejo inadecuado de información correspondiente a los expedientes disciplinarios.</t>
  </si>
  <si>
    <t>Seguimiento e inventario de los expedientes disciplinarios o piezas procesales en sus diferentes etapas</t>
  </si>
  <si>
    <t xml:space="preserve">En caso de encontrar desviaciones u observaciones se debe informar al grupo de Control Interno Disciplinario para iniciar las investigaciones y/o acciones pertinentes. </t>
  </si>
  <si>
    <t xml:space="preserve">Aplicación de matriz de seguimiento e inventario constante de los expedientes o piezas procesales. </t>
  </si>
  <si>
    <t>Matriz de seguimiento de control de procesos disciplinarios y base de Autos autorizando o negando copias</t>
  </si>
  <si>
    <t>Registro de carpeta de control de préstamo de expedientes a sujetos procesales</t>
  </si>
  <si>
    <t>Digitalización carpeta de registro y control de acceso a los expedientes por los sujetos procesales.</t>
  </si>
  <si>
    <t>Oficina Jurídica - Grupo de Control Interno Disciplinario</t>
  </si>
  <si>
    <t>1. Subdirección de Talento Humano.
2. Secretaría General.
3. Oficina Jurídica</t>
  </si>
  <si>
    <t>DIRECCIÓN DE ASUNTOS ÉTNICOS</t>
  </si>
  <si>
    <t>Memorando 20235000218113 - INCLUSIÓN DE ACTIVIDAD PREVENTIVA PARA EL RIESGO ACCTI-COR-8 "capacitación de funcionarios y contratistas sobre Mapa de riesgos y anticorrupción, así como las sanciones a las que se enfrentan los profesionales por casos de corrupción dentro de sus labores."</t>
  </si>
  <si>
    <t>El riesgo no cuenta con acción preventiva en la versión 1 de 2023</t>
  </si>
  <si>
    <t>OFICINA JURÍDICA</t>
  </si>
  <si>
    <t>Capacitar a funcionarios y contratistas sobre Mapa de riesgos y anticorrupción, así como las sanciones a las que se enfrentan los profesionales por casos de corrupción dentro de sus labores.</t>
  </si>
  <si>
    <t>Dirección de Asuntos Étnicos</t>
  </si>
  <si>
    <t>Jornadas de capacitación realizadas</t>
  </si>
  <si>
    <t>Cumplimiento: (# de expedientes disciplinarios archivados / Total de expedientes disciplinarios).
Impacto: (# de denuncias por perdida de expedientes disciplinarios)</t>
  </si>
  <si>
    <t>Cumplimiento: (# de expedientes de procesos disciplinarios registrados en la matriz de seguimiento y control / Total de expedientes de procesos disciplinarios).
Impacto: (# Casos prescritos por incumplimiento de términos)</t>
  </si>
  <si>
    <t>Cumplimiento: (# de expedientes de procesos disciplinarios registrados en la matriz de seguimiento y control / Total de expedientes de procesos disciplinarios).
Impacto: (# de procesos adelantados por violación de la reserva sobre la violación de procesos disciplinarios)</t>
  </si>
  <si>
    <t>GTHU-COR-1</t>
  </si>
  <si>
    <t>GTHU-COR-2</t>
  </si>
  <si>
    <t>GTHU-COR-3</t>
  </si>
  <si>
    <t>GTHU-COR-4</t>
  </si>
  <si>
    <t>GTHU-COR-5</t>
  </si>
  <si>
    <t>GTHU-COR-C.1.1</t>
  </si>
  <si>
    <t>GTHU-COR-C.2.1</t>
  </si>
  <si>
    <t>GTHU-COR-C.3.1</t>
  </si>
  <si>
    <t>GTHU-COR-C.4.1</t>
  </si>
  <si>
    <t>GTHU-COR-C.5.1</t>
  </si>
  <si>
    <t>GTHU-COR-C.5.2</t>
  </si>
  <si>
    <t>GTHU-COR-P.1.1</t>
  </si>
  <si>
    <t>GTHU-COR-P.2.1</t>
  </si>
  <si>
    <t>GTHU-COR-P.3.1</t>
  </si>
  <si>
    <t>GTHU-COR-P.4.1</t>
  </si>
  <si>
    <t>GTHU-COR-P.5.1</t>
  </si>
  <si>
    <t>GTHU-COR-P.5.2</t>
  </si>
  <si>
    <t>Seguimiento a la implementación, ajustes y/o desarrollos del Software Disciplinario y/o plataforma dispuesta.</t>
  </si>
  <si>
    <t>Documentos de seguimiento a la implementación, ajustes y/o desarrollos del Software</t>
  </si>
  <si>
    <t>Seguimiento a carpeta de registro y control de acceso a los expedientes por los sujetos procesales.</t>
  </si>
  <si>
    <t>Seguimiento a la carpeta de registro realizado</t>
  </si>
  <si>
    <t xml:space="preserve">Publicación de banner informativo </t>
  </si>
  <si>
    <t>Banner publicado</t>
  </si>
  <si>
    <t>Oficina Jurídica
Control Interno Disciplinario</t>
  </si>
  <si>
    <t xml:space="preserve">Oficina Jurídica
Control Interno Disciplinario
</t>
  </si>
  <si>
    <t>Memorando 20231030219263 - INCLUSIÓN DE RIESGOS (GTHU-COR-3, GTHU-COR-4, GTHU-COR-5) , ACTIVIDADES DE CONTROL (GTHU-COR-C.3.1, GTHU-COR-C.4.1, GTHU-COR-C.5.1 y GTHU-COR-C.5.2) Y ACCIONES PREVENTIVAS (GTHU-COR-P.3.1, GTHU-COR-P.4.1, GTHU-COR-P.5.1 y GTHU-COR-P.5.2) RELACIONADAS CON CONTROL INTERNO DISCIPLINARIO:</t>
  </si>
  <si>
    <t>Supervisión en la proyección de conceptos y viabilidades jurídicas por
parte del Líder o revisores del Grupo de Conceptos, quienes revisarán la
respuesta, su solicitud, la normatividad que la soporta y demás documentos anexos.</t>
  </si>
  <si>
    <t>Trazabilidad en el sistema de gestión documental ORFEO:
Número de radicado donde se evidencia la
solicitud original y sus anexos más los documentos aprobados y suscritos por el jefe de Oficina Jurídica.</t>
  </si>
  <si>
    <t>Supervisión del procedimiento de cobro coactivo por parte del Líder del Grupo de Representación judicial, quien verificará su cumplimiento en la
respuesta, su solicitud, la normatividad que la soporta y demás documentos del expediente.</t>
  </si>
  <si>
    <t>Supervisión de las respuestas de demanda por parte del líder o revisores del Grupo de Representación Judicial, quien solicitará a quien proyecte la contestación de la demanda, la notificación que dio origen a esta.</t>
  </si>
  <si>
    <t>Trazabilidad en el sistema de gestión documental ORFEO:
Número de radicado donde se evidencia la solicitud original y sus anexos más los documentos aprobados y suscritos por el jefe de Oficina Jurídica</t>
  </si>
  <si>
    <t>APJUR-COR-C.1.1</t>
  </si>
  <si>
    <t>APJUR-COR-C.2.1</t>
  </si>
  <si>
    <t>APJUR-COR-C.3.1</t>
  </si>
  <si>
    <t>APJUR-COR-C.4.1</t>
  </si>
  <si>
    <t>Número de conceptos y viabilidades supervisados / Número de conceptos y viabilidades emitidos</t>
  </si>
  <si>
    <t>Número de procesos de cobros coactivos supervisados / Número de procesos de cobros coactivos ejecutados</t>
  </si>
  <si>
    <t>Número de respuestas a las demandas supervisadas / Número de respuestas a las demandas notificadas</t>
  </si>
  <si>
    <t>APJUR-COR-P.1.1</t>
  </si>
  <si>
    <t xml:space="preserve">Líder del Grupo de Conceptos/ Jefe de Oficina Jurídica </t>
  </si>
  <si>
    <t>APJUR-COR-P.2.1</t>
  </si>
  <si>
    <t xml:space="preserve">Líder del Grupo de Conceptos / Jefe de Oficina Jurídica </t>
  </si>
  <si>
    <t>APJUR-COR-P.3.1</t>
  </si>
  <si>
    <t xml:space="preserve">Líder del Grupo de Representación Judicial / Jefe de Oficina Jurídica </t>
  </si>
  <si>
    <t>Manual de Cobro Coactivo implementado.</t>
  </si>
  <si>
    <t>APJUR-COR-P.4.1</t>
  </si>
  <si>
    <t>Implementación de la Política de Prevención del Daño Antijurídico para vigencia 2022 - 2023</t>
  </si>
  <si>
    <t>Estrategia de Prevención del Daño Antijurídico
implementada</t>
  </si>
  <si>
    <t>Publicación del Normograma actualizado a la vigencia 2023</t>
  </si>
  <si>
    <t>Versión actualizada al 2023 del Normograma
publicada en la Página Web de la Entidad</t>
  </si>
  <si>
    <t>Implementación del Manual de Cobro Coactivo</t>
  </si>
  <si>
    <t>Desarrollo de sesiones del Comité de Conciliación de la Entidad</t>
  </si>
  <si>
    <t xml:space="preserve">Actas de las sesiones del Comité de Conciliación </t>
  </si>
  <si>
    <t>Memorando 20231030219263 - actualización en la redacción de controles y evidencias (APJUR-COR-C.1.1, APJUR-COR-C.2.1, APJUR-COR-C.3.1, APJUR-COR-C.4.1) y de las acciones preventivas e indicadores (APJUR-COR-P.1.1, APJUR-COR-P.2.1, APJUR-COR-P.3.1 y APJUR-COR-P.4.1)</t>
  </si>
  <si>
    <t>"Debido a que, se ha encontrado una manera más clara de expresar la información allí contenida, que permite a los responsables de las acciones un mayor entendimiento y facilidad en el proceso de recopilación y aporte de evidencias."</t>
  </si>
  <si>
    <t>COORDINACIÓN DE UGT'S</t>
  </si>
  <si>
    <t>Memorando 20237000219403 - eliminar Riesgo POSPPR-COR-4</t>
  </si>
  <si>
    <t>"dado que ya no se realiza diligenciamiento o entrega del Formulario de Inscripción de Sujetos de Ordenamiento – FISO. Por ende, este ya no sería un riesgo que se podría ver materializado.</t>
  </si>
  <si>
    <t>Actualización</t>
  </si>
  <si>
    <t>Se solicitan estas actualizaciones debido a una recomendación de la Oficina de Control Interno en la auditoria al seguimiento del primer cuatrimestre del 2022 sobre el fortalecimiento de la definición de los indicadores, permitiendo con esta modificación realizar una medición mas precisa de la efectividad de las acciones</t>
  </si>
  <si>
    <t>*Las solicitudes con respecto a cambio de indicadores obedece a una recomendación emitida por la Oficina de Control Interno en la auditoria de seguimiento a estos instrumentos realizada a corte de mayo del 2023, permitiendo así una medición mas precisa de la eficiencia de los indicadores
*Para la actualización del control "control POSPPR-COR-C.1.1" con respecto a evidencias, se ajusta debido a los productos derivados de las jornadas sociales
*Con respecto al aumento de meta para la acción preventiva esto se debe al cumplimiento anticipado de la acción a corte del primer cuatrimestre emitido por la Oficina de Control Interno, por lo que con este aumento se indica que estas acciones se seguirán realizando y midiendo</t>
  </si>
  <si>
    <t>*Las solicitudes con respecto a cambio de indicadores obedece a una recomendación emitida por la Oficina de Control Interno en la auditoria de seguimiento a estos instrumentos realizada a corte de mayo del 2023, permitiendo así una medición mas precisa de la eficiencia de los indicadores
*Con respecto al aumento de meta para la acción preventiva esto se debe al cumplimiento anticipado de la acción a corte del primer cuatrimestre emitido por la Oficina de Control Interno, por lo que con este aumento se indica que estas acciones se seguirán realizando y midiendo</t>
  </si>
  <si>
    <t>Se solicitan estos ajustes debido a los cambios que se han venido desarrollando en la dinámica institucional relacionada con el método de captura del RESO por medio de WhatsApp y las automatizaciones que se están desarrollando dentro del proceso de inclusión al RESO. Es importante mencionar, que esta modificación también se acoge a una recomendación de la Oficina de Control Interno emitida en el informe de seguimiento</t>
  </si>
  <si>
    <t>Se solicita el ajuste de cambio de dependencia ya que el grupo de topografía ahora depende de la Dirección de Gestión del Ordenamiento Social de La Propiedad. Por otra parte, con respecto al cambio de evidencias esta se relaciona a como se esta ejecutando la acción preventiva actualmente</t>
  </si>
  <si>
    <t>DIRECCIÓN DE GESTIÓN DEL ORDENAMIENTO SOCIAL DE LA PROPIEDAD + Subdirección de Sistemas de Información de Tierras</t>
  </si>
  <si>
    <t>DIRECCIÓN DE GESTIÓN DEL ORDENAMIENTO SOCIAL DE LA PROPIEDAD + Subdirección de Planeación Operativa</t>
  </si>
  <si>
    <t>DIRECCIÓN DE GESTIÓN DEL ORDENAMIENTO SOCIAL DE LA PROPIEDAD</t>
  </si>
  <si>
    <t>DIRECCIÓN DE GESTIÓN DEL ORDENAMIENTO SOCIAL DE LA PROPIEDAD ( Geografía y Topografía)</t>
  </si>
  <si>
    <t>Numero de fichas técnicas y/o estudios técnicos revisados y validados</t>
  </si>
  <si>
    <t>INTI-COR-P.2.1</t>
  </si>
  <si>
    <t>Realizar el seguimiento a los proyectos de TI</t>
  </si>
  <si>
    <t xml:space="preserve">Subdirección Sistemas de Información de Tierras </t>
  </si>
  <si>
    <t xml:space="preserve">Numero de informes seguimiento elaborados de proyectos TI </t>
  </si>
  <si>
    <t>Número de municipios programados para la formulación e implementación de POSPR donde se realizaron espacios de articulación con las comunidades</t>
  </si>
  <si>
    <t>Difundir mensajes claves de prevención de la corrupción y gratuidad de trámites de la ANT en los municipios programados, a  través de los espacios de articulación con las comunidades</t>
  </si>
  <si>
    <t>Subdirección de Planeación Operativa</t>
  </si>
  <si>
    <t>No. De Municipios donde se difundieron mensajes claves de prevención de la corrupción y gratuidad de trámites de la ANT / No. De Municipios  donde se proyecta difundir mensajes claves anticorrupción.</t>
  </si>
  <si>
    <t>POSPPR-COR-P.1.1</t>
  </si>
  <si>
    <t>Número de documentos de verificación de calidad de la información catastral elaborados para el periodo</t>
  </si>
  <si>
    <t>POSPPR-COR-P.1.2</t>
  </si>
  <si>
    <t>Elaborar documentos o soportes de validación catastral para municipios programados por Unidades de Intervención territorial</t>
  </si>
  <si>
    <t>Número Unidades de Intervención validadas/ Número Unidades de Intervención barridas</t>
  </si>
  <si>
    <t xml:space="preserve">Número de acuerdos de confidencialidad firmados </t>
  </si>
  <si>
    <t>POSPPR-COR-P.2.1</t>
  </si>
  <si>
    <t>Realizar la validación de la información obtenida de los cruces de la consulta del ciudadano en diferentes fuentes externas para inclusión o no al RESO</t>
  </si>
  <si>
    <t>Dirección de Gestión de Ordenamiento Social de La Propiedad</t>
  </si>
  <si>
    <t>Numero de informes del resultado del cruce de consulta de fuentes externas de las solicitudes para inclusión o no al RESO</t>
  </si>
  <si>
    <t>Retroalimentaciones a Equipo del RESO y/o SSIT realizadas</t>
  </si>
  <si>
    <t>POSPPR-COR-P.3.1</t>
  </si>
  <si>
    <t>Aplicar los controles de calidad al proceso de valoración de las solicitudes de inclusión al RESO</t>
  </si>
  <si>
    <t>Numero de informes con la relación de las solicitudes de inclusión o no al RESO con el resultado de la segunda valoración</t>
  </si>
  <si>
    <t>El Asesor de la Dirección de Gestión de Ordenamiento Social de La Propiedad para asuntos de geografía y topografía (Director de Área) y/o El profesional delegado por el asesor quien se encargará de consolidar la información de Cruce de información geográfica GINFO-F-007, levantamiento topográfico (soportes), Redacción Técnica de Linderos GINFO-F-009 y planos cada vez que sea requerido por el área misional.
El profesional designado por el Asesor tendrá la responsabilidad de verificar y revisar el procedimiento realizado en campo por medio de la validación de evidencias de los formatos, datos de campo y del proceso de oficina con relación en la construcción de los linderos para la definición de la cabida.
El control de calidad se realiza según procedimiento GINFO-P-007 (ITEM 10) "Revisión de los productos generados, bajo las especificaciones de las guías y formatos oficiales adoptados por la Agencia". En el caso de determinar una No conformidad en el producto, se reporta al profesional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t>
  </si>
  <si>
    <t>Dirección de Gestión de Ordenamiento Social de La Propiedad
 ( Geografía y Topografía)</t>
  </si>
  <si>
    <t>GINFO-COR-P.1.1</t>
  </si>
  <si>
    <t xml:space="preserve">Realizar capacitaciones en los procedimientos y especificaciones técnicas de topografía </t>
  </si>
  <si>
    <t>Numero de charlas y capacitaciones Realizadas  / Numero de charlas y capacitaciones programadas
* Evidencia: Listado de asistencia o enlace de grabación de Teams</t>
  </si>
  <si>
    <t>DEST-COR-1</t>
  </si>
  <si>
    <t>INTI-COR-1</t>
  </si>
  <si>
    <t>INTI-COR-2</t>
  </si>
  <si>
    <t>GEMA-COR-1</t>
  </si>
  <si>
    <t>GEMA-COR-2</t>
  </si>
  <si>
    <t>POSPPR-COR-1</t>
  </si>
  <si>
    <t>POSPPR-COR-2</t>
  </si>
  <si>
    <t>POSPPR-COR-3</t>
  </si>
  <si>
    <t>SEJUT-COR-1</t>
  </si>
  <si>
    <t>SEJUT-COR-2</t>
  </si>
  <si>
    <t>ACCTI-COR-1</t>
  </si>
  <si>
    <t>ACCTI-COR-2</t>
  </si>
  <si>
    <t>ACCTI-COR-3</t>
  </si>
  <si>
    <t>ACCTI-COR-4</t>
  </si>
  <si>
    <t>ACCTI-COR-5</t>
  </si>
  <si>
    <t>ACCTI-COR-6</t>
  </si>
  <si>
    <t>ACCTI-COR-7</t>
  </si>
  <si>
    <t>ACCTI-COR-8</t>
  </si>
  <si>
    <t>ACCTI-COR-9</t>
  </si>
  <si>
    <t>ADMTI-COR-1</t>
  </si>
  <si>
    <t>ADMTI-COR-2</t>
  </si>
  <si>
    <t>ADMTI-COR-3</t>
  </si>
  <si>
    <t>GINFO-COR-1</t>
  </si>
  <si>
    <t>APJUR-COR-1</t>
  </si>
  <si>
    <t>APJUR-COR-2</t>
  </si>
  <si>
    <t>APJUR-COR-3</t>
  </si>
  <si>
    <t>APJUR-COR-4</t>
  </si>
  <si>
    <t>ADQBS-COR-1</t>
  </si>
  <si>
    <t>ADQBS-COR-2</t>
  </si>
  <si>
    <t>ADMBS-COR-1</t>
  </si>
  <si>
    <t>ADMBS-COR-2</t>
  </si>
  <si>
    <t>GEFIN-COR-1</t>
  </si>
  <si>
    <t>SEYM-COR-1</t>
  </si>
  <si>
    <t>DEST-COR-C.1.1</t>
  </si>
  <si>
    <t>INTI-COR-C.1.1</t>
  </si>
  <si>
    <t>INTI-COR-C.2.1</t>
  </si>
  <si>
    <t>GEMA-COR-C.1.1</t>
  </si>
  <si>
    <t>GEMA-COR-C.2.1</t>
  </si>
  <si>
    <t>GEMA-COR-C.2.2</t>
  </si>
  <si>
    <t>POSPPR-COR-C.1.1</t>
  </si>
  <si>
    <t>POSPPR-COR-C.1.2</t>
  </si>
  <si>
    <t>POSPPR-COR-C.2.1</t>
  </si>
  <si>
    <t>POSPPR-COR-C.3.1</t>
  </si>
  <si>
    <t>SEJUT-COR-C.1.1</t>
  </si>
  <si>
    <t>SEJUT-COR-C.2.1</t>
  </si>
  <si>
    <t>ACCTI-COR-C.1.1</t>
  </si>
  <si>
    <t>ACCTI-COR-C.1.2</t>
  </si>
  <si>
    <t>ACCTI-COR-C.2.1</t>
  </si>
  <si>
    <t>ACCTI-COR-C.2.2</t>
  </si>
  <si>
    <t>ACCTI-COR-C.3.1</t>
  </si>
  <si>
    <t>ACCTI-COR-C.3.3</t>
  </si>
  <si>
    <t>ACCTI-COR-C.4.1</t>
  </si>
  <si>
    <t>ACCTI-COR-C.4.2</t>
  </si>
  <si>
    <t>ACCTI-COR-C.5.1</t>
  </si>
  <si>
    <t>ACCTI-COR-C.6.1</t>
  </si>
  <si>
    <t>ACCTI-COR-C.6.2</t>
  </si>
  <si>
    <t>ACCTI-COR-C.7.1</t>
  </si>
  <si>
    <t>ACCTI-COR-C.8.1</t>
  </si>
  <si>
    <t>ACCTI-COR-C.9.1</t>
  </si>
  <si>
    <t>ADMTI-COR-C.1.1</t>
  </si>
  <si>
    <t>ADMTI-COR-C.1.2</t>
  </si>
  <si>
    <t>ADMTI-COR-C.2.1</t>
  </si>
  <si>
    <t>ADMTI-COR-C.2.2</t>
  </si>
  <si>
    <t>ADMTI-COR-C.3.1</t>
  </si>
  <si>
    <t>GINFO-COR-C.1.1</t>
  </si>
  <si>
    <t>ADQBS-COR-C.1.1</t>
  </si>
  <si>
    <t>ADQBS-COR-C.1.2</t>
  </si>
  <si>
    <t>ADQBS-COR-C.2.1</t>
  </si>
  <si>
    <t>ADQBS-COR-C.2.2</t>
  </si>
  <si>
    <t>ADMBS-COR-C.1.1</t>
  </si>
  <si>
    <t>ADMBS-COR-C.2.1</t>
  </si>
  <si>
    <t>ADMBS-COR-C.2.2</t>
  </si>
  <si>
    <t>GEFIN-COR-C.1.1</t>
  </si>
  <si>
    <t>SEYM-COR-C.1.1</t>
  </si>
  <si>
    <t>SEYM-COR-C.1.2</t>
  </si>
  <si>
    <t>Planes aprobados / planes programados</t>
  </si>
  <si>
    <t>Número de documentos evaluados / Número de documentos recibidos</t>
  </si>
  <si>
    <t>Cumplimiento: (Número de PQRSD gestionadas/Número de PQRSD vencidas)
(La línea base se establecerá al inicio de la vigencia 2022)</t>
  </si>
  <si>
    <t>Cumplimiento: (Número de denuncias tramitadas por concepto de solicitud de dadivas para la priorización de un trámite en el periodo de medición / Número de denuncias recibidas por concepto de solicitud de dadivas para la priorización de un trámite en el periodo de medición)
Impacto: Número de fallos sancionatorios por denuncias por concepto de solicitud de dadivas para la priorización de un trámite</t>
  </si>
  <si>
    <t>Número de actos administrativos revisados por los  líderes / Número de actos administrativos suscritos</t>
  </si>
  <si>
    <t>Expediente de Compra Directa, con forma ACCTI-F-007 Forma unificada de visita de caracterización documental, diligenciado</t>
  </si>
  <si>
    <t>Expediente de Compra Directa, con forma ACCTI-F-022 Estudio preliminar y complementario de títulos, diligenciado en el aparte de rectificación de cabida (área) y/o linderos</t>
  </si>
  <si>
    <t>Expediente con verificación de requisitos jurídicos, técnicos y ambientales del propietario y predio objeto de materialización del subsidio</t>
  </si>
  <si>
    <t>Expediente con  verificación técnica y financiera en la implementación del proyecto productivo objeto de materialización del subsidio</t>
  </si>
  <si>
    <t>Registro adecuado de lista de chequeo en procesos de revocatoria y/o matriz de revocatoria</t>
  </si>
  <si>
    <t>Formato ACCTI-F-097 Matriz de Revocatoria Directa, actualizado</t>
  </si>
  <si>
    <t>Expediente con verificación  Informe Técnico Jurídico Preliminar y Acto Administrativo de Apertura</t>
  </si>
  <si>
    <t>Expediente con verificación  Informe Técnico Jurídico Definitivo y Acto Administrativo de  Cierre.</t>
  </si>
  <si>
    <t>(No. De ofertas completas recibidas en el equipo de compra de predios en el mes/No. De ofertas recibidas en el mes)*100</t>
  </si>
  <si>
    <t>(No. De Actas de socialización y formulación participativa de la IC con firma / No. De Iniciativas priorizadas) x 100.</t>
  </si>
  <si>
    <t>(No. De actas de selección de la mejor alternativa de gasto (evaluación de cotizaciones y selección de proveedores) / El total de iniciativas cofinanciadas) x 100.</t>
  </si>
  <si>
    <t>No. De procedimientos gestionados mensualmente / Total de proyectados para atender en la matriz del Plan de Atención vigencia 2023.</t>
  </si>
  <si>
    <t>No. De actas de revisión llevadas a cabo/No. De actas programadas vigencia 2023.</t>
  </si>
  <si>
    <t>Comunicaciones emitidas a usuarios de LP</t>
  </si>
  <si>
    <t xml:space="preserve">Cumplimiento de controles del procedimiento de  LP </t>
  </si>
  <si>
    <t>Revisiones jurídico - técnicas realizadas sobre las solicitudes de Adjudicación de baldíos a EDP allegas a la SATN</t>
  </si>
  <si>
    <t>Matriz de seguimiento de solicitudes de Adjudicación de Baldíos a EDP actualizada</t>
  </si>
  <si>
    <t>Número de solicitudes técnicas en Matriz control de calidad / Número total de solicitudes técnicas allegados</t>
  </si>
  <si>
    <t>(Número de formatos de cumplimiento de requisitos mínimos diligenciados / Número de funcionarios vinculados) X 100</t>
  </si>
  <si>
    <t>(Hojas de control de los expedientes de hoja de vida diligenciados actualizados /  Número de funcionarios vinculados) X 100</t>
  </si>
  <si>
    <t>Número de requisitos verificados / Total de requisitos exigidos para la celebración de un contrato</t>
  </si>
  <si>
    <t>Cumplimiento:  Numero de procesos adelantados / Total de procesos asignados</t>
  </si>
  <si>
    <t>Cumplimiento: Número de cuentas e informes de actividades revisados y aprobados por el supervisor del contrato / Total de cuentas e informes del contrato.
Impacto: Hallazgos de auditorías internas o externas respecto al incumplimiento de alguna obligación contractual.</t>
  </si>
  <si>
    <t>Cumplimiento: Bienes actualizados en la herramienta Apoteosys / Bienes devolutivos de la entidad
Impacto : Número de denuncias por perdida o uso indebido de bienes devolutivos de la Entidad</t>
  </si>
  <si>
    <t>Cumplimiento: Número de expedientes institucionales prestados, registrados en la forma préstamo y devolución de documentos / Total de expedientes en préstamo en custodia de gestión documental
Impacto: Número de denuncias por perdida de expedientes institucionales</t>
  </si>
  <si>
    <t>(Número de muestras con resultado positivo detectadas / Número de muestras tomadas) x 100</t>
  </si>
  <si>
    <t>Documentos identificados y actualizados en el Sistema Integrado de Gestión</t>
  </si>
  <si>
    <t>DEST-COR-P.1.1</t>
  </si>
  <si>
    <t>DEST-COR-P.1.2</t>
  </si>
  <si>
    <t>INTI-COR-P.1.1</t>
  </si>
  <si>
    <t>Publicar el Plan de Acción Anual Institucional y el Plan estratégico Cuatrienal de la Entidad</t>
  </si>
  <si>
    <t>Plan de Acción Anual Institucional y el Plan estratégico Cuatrienal de la Entidad publicado</t>
  </si>
  <si>
    <t>Publicar el Plan de Participación Ciudadana 2023, como elemento que asegura la definición de lineamientos estratégicos y acciones que atiendan los objetivos de Reforma Rural Integral y Ordenamiento Social de la Propiedad Rural</t>
  </si>
  <si>
    <t>Plan de Participación Ciudadana 2023 publicado</t>
  </si>
  <si>
    <t>Realizar mesa técnica para validar la pertinencia de la SOLICITUD DE ELABORACIÓN, MODIFICACIÓN Y ELIMINACIÓN INTI-F-007 que elabora la dependencia que requiere la necesidad</t>
  </si>
  <si>
    <t>Reporte de SOLICITUD DE ELABORACIÓN, MODIFICACIÓN Y ELIMINACIÓN INTI-F-007 aprobada</t>
  </si>
  <si>
    <t>GEMA-COR-P.1.1</t>
  </si>
  <si>
    <t>Capacitar a servidores públicos, contratistas y colaboradores de la Agencia Nacional de Tierras sobre:
1. Manejo del Sistema de Gestión Documental ORFEO
2. Términos de ley para dar respuesta a las PQRSD</t>
  </si>
  <si>
    <t>Subdirección Administrativa y Financiera</t>
  </si>
  <si>
    <t>Capacitaciones realizadas</t>
  </si>
  <si>
    <t>GEMA-COR-P.2.1</t>
  </si>
  <si>
    <t>Capacitar a servidores públicos, contratistas y colaboradores de la Agencia Nacional de Tierras sobre:
1. Sanciones disciplinarias - Control Interno Disciplinario.
2. Manejo de situaciones bajo presiones indebidas de partes interesadas
3. Manejo de situaciones difíciles y amenaza.</t>
  </si>
  <si>
    <t>Secretaría General</t>
  </si>
  <si>
    <t>SEJUT-COR-P.1.1</t>
  </si>
  <si>
    <t>SEJUT-COR-P.1.2</t>
  </si>
  <si>
    <t>SEJUT-COR-P.1.3</t>
  </si>
  <si>
    <t>SEJUT-COR-P.2.1</t>
  </si>
  <si>
    <t>ACCTI-COR-P.1.1</t>
  </si>
  <si>
    <t>ACCTI-COR-P.1.2</t>
  </si>
  <si>
    <t>ACCTI-COR-P.2.1</t>
  </si>
  <si>
    <t>ACCTI-COR-P.2.2</t>
  </si>
  <si>
    <t>ACCTI-COR-P.3.1</t>
  </si>
  <si>
    <t>ACCTI-COR-P.3.2</t>
  </si>
  <si>
    <t>ACCTI-COR-P.4.1</t>
  </si>
  <si>
    <t>ACCTI-COR-P.4.2</t>
  </si>
  <si>
    <t>ACCTI-COR-P.5.1</t>
  </si>
  <si>
    <t>ACCTI-COR-P.6.1</t>
  </si>
  <si>
    <t>ACCTI-COR-P.6.2</t>
  </si>
  <si>
    <t>ACCTI-COR-P.7.1</t>
  </si>
  <si>
    <t>Actualizar y depurar el inventario de procesos agrarios.</t>
  </si>
  <si>
    <t>Subdirección de Procesos Agrarios y Gestión Jurídica, Subdirección de Seguridad Jurídica</t>
  </si>
  <si>
    <t>Inventario de procesos agrarios actualizado</t>
  </si>
  <si>
    <t>Gestionar la sensibilización sobre conflicto de intereses a contratistas y colaboradores de la Dirección de Gestión Jurídica de Tierras.</t>
  </si>
  <si>
    <t xml:space="preserve">Dirección de Gestión Jurídica de Tierras </t>
  </si>
  <si>
    <t>Número de gestiones</t>
  </si>
  <si>
    <t>Socializar los instrumentos del Sistema Integrado de Gestión del proceso de Seguridad Jurídica sobre la Titularidad de la Tierra y los Territorios a los colaboradores de la Dirección de Gestión Jurídica de Tierras y sus Subdirecciones a cargo.</t>
  </si>
  <si>
    <t>Número de socializaciones</t>
  </si>
  <si>
    <t>Capacitar a los colaboradores de las UGT en el manejo de presiones indebidas</t>
  </si>
  <si>
    <t>Realizar capacitación sobre PAAC a profesionales de Compra Directa de la DAT</t>
  </si>
  <si>
    <t>Dirección de Acceso a Tierras (Profesional de enlace)</t>
  </si>
  <si>
    <t>Cobertura de colaboradores de Compra Directa DAT capacitados en PAAC</t>
  </si>
  <si>
    <t>Realizar capacitación a profesionales de Compra Directa sobre ACCTI-P-010 Procedimiento de Compra Directa de Predios con énfasis en los riesgos y controles aprobados en el procedimiento</t>
  </si>
  <si>
    <t>Cobertura de colaboradores de Compra Directa DAT capacitados en el ACCTI--P-010 Procedimiento de Compra Directa de Predios</t>
  </si>
  <si>
    <t>Realizar capacitación sobre PAAC a profesionales del grupo funcional de subsidios en  Zonas Focalizadas de la DAT</t>
  </si>
  <si>
    <t>Cobertura de colaboradores de SATZF capacitados en PAAC</t>
  </si>
  <si>
    <t>Capacitar a los profesionales de SATZF en los procedimientos ACCTI-P-016 MATERIALIZACIÓN DEL SUBSIDIO - ADQUISICIÓN DEL PREDIO- ACCTI-P-017 MATERIALIZACIÓN DEL SUBSIDIO - APOYO PARA CUBRIR LOS
REQUERIMIENTOS FINANCIEROS DE LA IMPLEMENTACIÓN DEL PROYECTO
PRODUCTIVO.</t>
  </si>
  <si>
    <t>Subdirección de Acceso a Tierras por Zonas Focalizadas (Profesionales  encargados de los grupos adquisición y Proyecto Productivo)</t>
  </si>
  <si>
    <t>Cobertura de colaboradores capacitados en el procedimiento</t>
  </si>
  <si>
    <t>Realizar capacitación sobre PAAC a profesionales de Revocatoria Directa de la SATDD</t>
  </si>
  <si>
    <t>Cobertura de colaboradores de Revocatoria Directa de la  SATDD capacitados en PAAC</t>
  </si>
  <si>
    <t>Capacitar a los colaboradores de Revocatoria Directa de la SATDD sobre el procedimiento ACCTI-P-005 Revocatoria Directa del Acto de Adjudicación de Baldíos a Persona Natural, ACCTI-P-014 Revocatoria de Titulación de Baldíos en el Marco del Procedimiento Único De Ordenamiento Social De La Propiedad Rural y ADMBS-P-007 Reconstrucción de Expedientes</t>
  </si>
  <si>
    <t>SATDD (Profesional encargado del Grupo Funcional de Revocatoria Directa)</t>
  </si>
  <si>
    <t>Cobertura de colaboradores de Revocatoria Directa de la SATDD capacitados en el procedimiento</t>
  </si>
  <si>
    <t>Realizar capacitación sobre PAAC a profesionales de zonas focalizadas al grupo funcional de barrido predial</t>
  </si>
  <si>
    <t>Cobertura de colaboradores capacitados en PAAC</t>
  </si>
  <si>
    <t>Capacitar a los profesionales de SATZF  en el Procedimiento ACCTI- P-020 - en el marco del Procedimiento único de ordenamiento social de la Propiedad vigente.</t>
  </si>
  <si>
    <t>SATZF (Profesional encargado del Grupo Funcional de Barrido predial)</t>
  </si>
  <si>
    <t>Capacitar a los integrantes del Equipo de Adquisición de Predios el procedimiento de compra de predios y mejoras para comunidades étnicas.</t>
  </si>
  <si>
    <t xml:space="preserve">Encargado del Equipo de Adquisición de Predios </t>
  </si>
  <si>
    <t>(Número de capacitaciones del procedimiento / Número de capacitaciones  programadas) x 100</t>
  </si>
  <si>
    <t xml:space="preserve">Socializar al Grupo Técnico de Iniciativas Comunitarias los protocolos de implementación de las iniciativas comunitarias ( Instructivos, Guías y Formatos). </t>
  </si>
  <si>
    <t>El Equipo técnico de iniciativas comunitarias de la Dirección de Asuntos Étnicos</t>
  </si>
  <si>
    <t>(Número de socializaciones de la guía operativa al equipo técnico / Número de socializaciones al equipo técnico de iniciativas comunitarias programadas) x 100</t>
  </si>
  <si>
    <t>Cada tres meses el profesional del equipo técnico de Iniciativas Comunitarias deberá solicitar al representante legal de la comunidad beneficiada con la IC, los extractos bancarios de la cuenta de manejo controlado con segunda firma autorizada, donde se evidencien los movimientos financieros y el saldo disponible a la fecha.</t>
  </si>
  <si>
    <t>(No. De extractos bancarios / El total de iniciativas en la etapa de implementación) x 100.</t>
  </si>
  <si>
    <t>Realizar capacitación de funcionarios y contratistas sobre normativas legales que soportan los procesos y procedimientos de formalización de territorios colectivos a favor de comunidades étnicas; sobre la política institucional.</t>
  </si>
  <si>
    <t>Equipo de Subdirección de Asuntos Étnicos</t>
  </si>
  <si>
    <t>Número de socializaciones realizadas/Número de socializaciones programadas</t>
  </si>
  <si>
    <t>ACCTI-COR-P.8.1</t>
  </si>
  <si>
    <t>ACCTI-COR-P.9.1</t>
  </si>
  <si>
    <t>ADMTI-COR-P.1.1</t>
  </si>
  <si>
    <t>Realizar capacitación sobre PAAC y riesgos de corrupción a profesionales de Limitaciones a la Propiedad de la SATN.</t>
  </si>
  <si>
    <t>Cobertura de colaboradores de Limitación a la Propiedad de la  DAT capacitados en PAAC</t>
  </si>
  <si>
    <t>ADMTI-COR-P.1.2</t>
  </si>
  <si>
    <t>Capacitar a los colaboradores de LP sobre el ADMTI-P-006 procedimiento de Limitación a la Propiedad e ADMTI-I-001 Instructivo de Tipos de limitación a la Propiedad.</t>
  </si>
  <si>
    <t>SATN (Profesional encargado del Grupo Funcional de Limitación a la Propiedad)</t>
  </si>
  <si>
    <t>Cobertura de colaboradores de LP  capacitados en el procedimiento</t>
  </si>
  <si>
    <t>ADMTI-COR-P.2.1</t>
  </si>
  <si>
    <t>Realizar capacitación sobre PAAC a profesionales de Entidades de Derecho Público de la SATN.</t>
  </si>
  <si>
    <t>Colaboradores de EDP de la SATN capacitados en PAAC</t>
  </si>
  <si>
    <t>ADMTI-COR-P.2.2</t>
  </si>
  <si>
    <t>Capacitar a los colaboradores de EDP sobre el ACCTI-P-001 procedimiento de adjudicación de baldíos a EDP</t>
  </si>
  <si>
    <t>SATN (Profesional encargado del Grupo Funcional de EDP)</t>
  </si>
  <si>
    <t>Colaboradores de EDP de la SATN capacitados en el procedimiento</t>
  </si>
  <si>
    <t>ADMTI-COR-P.3.1</t>
  </si>
  <si>
    <t>Revisión y aprobación de la ficha técnica de cumplimiento de requisitos al momento de realizarse la vinculación del personal a la planta de personal de la ANT</t>
  </si>
  <si>
    <t>Subdirector(a) de Talento Humano</t>
  </si>
  <si>
    <t>(Número de formatos de cumplimiento de requisitos mínimos revisados y aprobados / Número de funcionarios vinculados) X 100</t>
  </si>
  <si>
    <t xml:space="preserve">Digitalizar los expedientes de historias laborales nuevos que se generen en el año, ubicarlos en el servidor y actualizar el "Reporte de historias laborales digitalizadas" </t>
  </si>
  <si>
    <t>Funcionario responsable de la custodia de expedientes laborales</t>
  </si>
  <si>
    <t>(Número de historias laborales digitalizadas de funcionarios vinculados en el periodo / Número de historias laborales de funcionarios vinculados en el periodo ) X 100</t>
  </si>
  <si>
    <t>ADQBS-COR-P.1.1</t>
  </si>
  <si>
    <t>Elaborar lineamientos, sobre asuntos relacionados con la actividad contractual y el ejercicio de supervisión mediante: Memorando y/o circulares, a la vez de realizar su respectiva socialización</t>
  </si>
  <si>
    <t>Coordinación Para la Gestión Contractual</t>
  </si>
  <si>
    <t>Documentos elaborados y socializados</t>
  </si>
  <si>
    <t>ADQBS-COR-P.1.2</t>
  </si>
  <si>
    <t>ADQBS-COR-P.2.1</t>
  </si>
  <si>
    <t>Elaborar estrategia de seguimiento al cargue, revisión y aprobación de los informes de los contratistas y/o proveedores en Secop II, por parte de los supervisores</t>
  </si>
  <si>
    <t>Estrategia elaborada e implementada mediante la elaboración de comunicaciones, lineamientos, realización de mesas de trabajo, verificaciones periódicas y elaboración de informes, entre otros</t>
  </si>
  <si>
    <t>ADQBS-COR-P.2.2</t>
  </si>
  <si>
    <t>Capacitación a supervisores de contratos sobre la responsabilidad en la verificación y cumplimiento de requisitos, objeto y obligaciones pactadas para el proceso de pago.</t>
  </si>
  <si>
    <t>ADMBS-COR-P.1.1</t>
  </si>
  <si>
    <t>Realizar el levantamiento del inventario de la Entidad a nivel nacional</t>
  </si>
  <si>
    <t>Almacenista Subdirección Administrativa y Financiera</t>
  </si>
  <si>
    <t>Bienes actualizados en la herramienta Apoteosys / Bienes devolutivos de la entidad</t>
  </si>
  <si>
    <t>ADMBS-COR-P.2.1</t>
  </si>
  <si>
    <t>Publicar banner informativo sobre el procedimiento de préstamos de expedientes</t>
  </si>
  <si>
    <t>GEFIN-COR-P.1.1</t>
  </si>
  <si>
    <t xml:space="preserve">Sensibilización al grupo de gestión financiera sobre la responsabilidad en la verificación del cumplimiento de requisitos para la gestión del pago. </t>
  </si>
  <si>
    <t>Lista de asistencia</t>
  </si>
  <si>
    <t>GEFIN-COR-P.1.2</t>
  </si>
  <si>
    <t xml:space="preserve">Socializar a los contratistas de la entidad sobre la documentación requerida para el trámite de cuentas. </t>
  </si>
  <si>
    <t>Comunicación de socialización</t>
  </si>
  <si>
    <t>SEYM-COR-P.1.1</t>
  </si>
  <si>
    <t xml:space="preserve">Verificar la correcta y oportuna publicación en la página web de los documentos generados por la Oficina de Control Interno </t>
  </si>
  <si>
    <t>Relación de ejercicios verificados y ajustados, según actividades del plan anual de auditoría</t>
  </si>
  <si>
    <t>SEYM-COR-P.1.2</t>
  </si>
  <si>
    <t>Realizar monitoreo a las actividades ejecutadas en cuanto a la disposición de la información  en la carpeta compartida de la Oficina de Control Interno y el expediente documental.</t>
  </si>
  <si>
    <r>
      <t xml:space="preserve">Memorando 20232000218193 - Con respecto al riesgo </t>
    </r>
    <r>
      <rPr>
        <b/>
        <sz val="12"/>
        <color theme="1"/>
        <rFont val="Arial Narrow"/>
        <family val="2"/>
      </rPr>
      <t xml:space="preserve">INTI-COR-2 </t>
    </r>
    <r>
      <rPr>
        <sz val="12"/>
        <color theme="1"/>
        <rFont val="Arial Narrow"/>
        <family val="2"/>
      </rPr>
      <t xml:space="preserve">"Estructurar proyectos de TI para beneficio específico de un tercero o propio" se solicita:
- Para el Control </t>
    </r>
    <r>
      <rPr>
        <b/>
        <sz val="12"/>
        <color theme="1"/>
        <rFont val="Arial Narrow"/>
        <family val="2"/>
      </rPr>
      <t>INTI-COR-C.2.1</t>
    </r>
    <r>
      <rPr>
        <sz val="12"/>
        <color theme="1"/>
        <rFont val="Arial Narrow"/>
        <family val="2"/>
      </rPr>
      <t xml:space="preserve"> "Revisar y aprobar la ficha técnica y/o estudio técnico de las adquisiciones de los proyectos de TI",</t>
    </r>
    <r>
      <rPr>
        <u/>
        <sz val="12"/>
        <color theme="1"/>
        <rFont val="Arial Narrow"/>
        <family val="2"/>
      </rPr>
      <t xml:space="preserve"> modificar el indicador a "Numero de fichas técnicas y/o estudios técnicos revisados y validados".
</t>
    </r>
    <r>
      <rPr>
        <sz val="12"/>
        <color theme="1"/>
        <rFont val="Arial Narrow"/>
        <family val="2"/>
      </rPr>
      <t xml:space="preserve">
-Para la acción preventiva </t>
    </r>
    <r>
      <rPr>
        <b/>
        <sz val="12"/>
        <color theme="1"/>
        <rFont val="Arial Narrow"/>
        <family val="2"/>
      </rPr>
      <t>INTI-COR-P.2.1</t>
    </r>
    <r>
      <rPr>
        <sz val="12"/>
        <color theme="1"/>
        <rFont val="Arial Narrow"/>
        <family val="2"/>
      </rPr>
      <t xml:space="preserve"> "realizar seguimiento a los proyectos de TI", </t>
    </r>
    <r>
      <rPr>
        <u/>
        <sz val="12"/>
        <color theme="1"/>
        <rFont val="Arial Narrow"/>
        <family val="2"/>
      </rPr>
      <t>modificar el indicador a "Numero de informes seguimiento elaborados de proyectos TI"</t>
    </r>
  </si>
  <si>
    <r>
      <t xml:space="preserve">Memorando 20232000218193 - Con respecto al riesgo </t>
    </r>
    <r>
      <rPr>
        <b/>
        <sz val="12"/>
        <color theme="1"/>
        <rFont val="Arial Narrow"/>
        <family val="2"/>
      </rPr>
      <t>POSPPR-COR-1</t>
    </r>
    <r>
      <rPr>
        <sz val="12"/>
        <color theme="1"/>
        <rFont val="Arial Narrow"/>
        <family val="2"/>
      </rPr>
      <t xml:space="preserve"> "Alterar u omitir la información física o jurídica levantada durante las fases de formulación  e implementación de Planes de Ordenamiento Social de la Propiedad, limitando las actuaciones como gestores catastrales para favorecer a terceros", se solicita:
- Para el control </t>
    </r>
    <r>
      <rPr>
        <b/>
        <sz val="12"/>
        <color theme="1"/>
        <rFont val="Arial Narrow"/>
        <family val="2"/>
      </rPr>
      <t>POSPPR-COR-C.1.1</t>
    </r>
    <r>
      <rPr>
        <sz val="12"/>
        <color theme="1"/>
        <rFont val="Arial Narrow"/>
        <family val="2"/>
      </rPr>
      <t xml:space="preserve"> "Realizar espacios de articulación con la comunidades en la formulación e implementación de los POSPR en el marco de la  cultura de la veeduría  y  rendición de cuenta ", </t>
    </r>
    <r>
      <rPr>
        <u/>
        <sz val="12"/>
        <color theme="1"/>
        <rFont val="Arial Narrow"/>
        <family val="2"/>
      </rPr>
      <t xml:space="preserve">modificar la evidencia a "1. Listados de asistencia y 2. Presentaciones dirigidas a la comunidad o guiones comunicativos" y el indicador de control a "Número de municipios programados para la formulación e implementación de POSPR donde se realizaron espacios de articulación con las comunidades".
</t>
    </r>
    <r>
      <rPr>
        <sz val="12"/>
        <color theme="1"/>
        <rFont val="Arial Narrow"/>
        <family val="2"/>
      </rPr>
      <t xml:space="preserve">
-Para la acción preventiva </t>
    </r>
    <r>
      <rPr>
        <b/>
        <sz val="12"/>
        <color theme="1"/>
        <rFont val="Arial Narrow"/>
        <family val="2"/>
      </rPr>
      <t>POSPPR-COR-P.1.1</t>
    </r>
    <r>
      <rPr>
        <sz val="12"/>
        <color theme="1"/>
        <rFont val="Arial Narrow"/>
        <family val="2"/>
      </rPr>
      <t xml:space="preserve"> "Difundir mensajes claves de prevención de la corrupción y gratuidad de trámites de la ANT en los municipios programados, a  través de los espacios de participación comunitaria", </t>
    </r>
    <r>
      <rPr>
        <u/>
        <sz val="12"/>
        <color theme="1"/>
        <rFont val="Arial Narrow"/>
        <family val="2"/>
      </rPr>
      <t>modificar el indicador a "No. De Municipios donde se difundieron mensajes claves de prevención de la corrupción y gratuidad de trámites de la ANT" y aumentar la meta junto con su programador a 12.</t>
    </r>
  </si>
  <si>
    <r>
      <t xml:space="preserve">Memorando 20232000218193 - Con respecto al riesgo </t>
    </r>
    <r>
      <rPr>
        <b/>
        <sz val="12"/>
        <color theme="1"/>
        <rFont val="Arial Narrow"/>
        <family val="2"/>
      </rPr>
      <t>POSPPR-COR-1</t>
    </r>
    <r>
      <rPr>
        <sz val="12"/>
        <color theme="1"/>
        <rFont val="Arial Narrow"/>
        <family val="2"/>
      </rPr>
      <t xml:space="preserve"> "Alterar u omitir la información física o jurídica levantada durante las fases de formulación  e implementación de Planes de Ordenamiento Social de la Propiedad, limitando las actuaciones como gestores catastrales para favorecer a terceros", se solicita:
-Para el control </t>
    </r>
    <r>
      <rPr>
        <b/>
        <sz val="12"/>
        <color theme="1"/>
        <rFont val="Arial Narrow"/>
        <family val="2"/>
      </rPr>
      <t>POSPPR-COR-C.1.2</t>
    </r>
    <r>
      <rPr>
        <sz val="12"/>
        <color theme="1"/>
        <rFont val="Arial Narrow"/>
        <family val="2"/>
      </rPr>
      <t xml:space="preserve"> "Validar la información catastral por parte de la ANT en calidad de gestor catastral bajo los lineamientos vigentes de la autoridad catastral", </t>
    </r>
    <r>
      <rPr>
        <u/>
        <sz val="12"/>
        <color theme="1"/>
        <rFont val="Arial Narrow"/>
        <family val="2"/>
      </rPr>
      <t>actualizar el indicador a "Número de documentos de verificación de calidad de la información catastral elaborados para el periodo".</t>
    </r>
    <r>
      <rPr>
        <sz val="12"/>
        <color theme="1"/>
        <rFont val="Arial Narrow"/>
        <family val="2"/>
      </rPr>
      <t xml:space="preserve">
-Para la acción preventiva </t>
    </r>
    <r>
      <rPr>
        <b/>
        <sz val="12"/>
        <color theme="1"/>
        <rFont val="Arial Narrow"/>
        <family val="2"/>
      </rPr>
      <t>POSPPR-COR-P.1.2</t>
    </r>
    <r>
      <rPr>
        <sz val="12"/>
        <color theme="1"/>
        <rFont val="Arial Narrow"/>
        <family val="2"/>
      </rPr>
      <t xml:space="preserve"> "Elaborar documentos o soportes de validación catastral para municipios programados por Unidades de Intervención territorial en fase de implementación", </t>
    </r>
    <r>
      <rPr>
        <u/>
        <sz val="12"/>
        <color theme="1"/>
        <rFont val="Arial Narrow"/>
        <family val="2"/>
      </rPr>
      <t>modificar a "Número Unidades de Intervención validadas" y aumentar la meta junto con su programador a 18</t>
    </r>
  </si>
  <si>
    <r>
      <t xml:space="preserve">Memorando 20232000218193  - Con respecto al riesgo </t>
    </r>
    <r>
      <rPr>
        <b/>
        <sz val="12"/>
        <color theme="1"/>
        <rFont val="Arial Narrow"/>
        <family val="2"/>
      </rPr>
      <t>POSPPR-COR-2</t>
    </r>
    <r>
      <rPr>
        <sz val="12"/>
        <color theme="1"/>
        <rFont val="Arial Narrow"/>
        <family val="2"/>
      </rPr>
      <t xml:space="preserve"> "Solicitar o recibir dadivas por inscripción en el Registro de Sujetos de Ordenamiento", se solicita:
- Para el control </t>
    </r>
    <r>
      <rPr>
        <b/>
        <sz val="12"/>
        <color theme="1"/>
        <rFont val="Arial Narrow"/>
        <family val="2"/>
      </rPr>
      <t>POSPPR-COR-C.2.1,</t>
    </r>
    <r>
      <rPr>
        <sz val="12"/>
        <color theme="1"/>
        <rFont val="Arial Narrow"/>
        <family val="2"/>
      </rPr>
      <t xml:space="preserve"> </t>
    </r>
    <r>
      <rPr>
        <u/>
        <sz val="12"/>
        <color theme="1"/>
        <rFont val="Arial Narrow"/>
        <family val="2"/>
      </rPr>
      <t xml:space="preserve">modificar la descripción de la actividad a "Acceso controlado a la información a través de permisos para el ingreso al SIT (RESO)" y el indicador a "Número de acuerdos de confidencialidad firmados"
</t>
    </r>
    <r>
      <rPr>
        <sz val="12"/>
        <color theme="1"/>
        <rFont val="Arial Narrow"/>
        <family val="2"/>
      </rPr>
      <t xml:space="preserve">
- Para la acción preventiva </t>
    </r>
    <r>
      <rPr>
        <b/>
        <sz val="12"/>
        <color theme="1"/>
        <rFont val="Arial Narrow"/>
        <family val="2"/>
      </rPr>
      <t>POSPPR-COR-P.2.1,</t>
    </r>
    <r>
      <rPr>
        <sz val="12"/>
        <color theme="1"/>
        <rFont val="Arial Narrow"/>
        <family val="2"/>
      </rPr>
      <t xml:space="preserve"> </t>
    </r>
    <r>
      <rPr>
        <u/>
        <sz val="12"/>
        <color theme="1"/>
        <rFont val="Arial Narrow"/>
        <family val="2"/>
      </rPr>
      <t>modificar el planteamiento de la acción preventiva a "Realizar la validación de la información obtenida de los cruces de la consulta del ciudadano en diferentes fuentes externas para inclusión o no al RESO". Asimismo, actualizar la dependencia responsable, el indicador de medición, la meta y el programador de acuerdo a la matriz adjunta</t>
    </r>
  </si>
  <si>
    <r>
      <t xml:space="preserve">Memorando 20232000218193  - Con respecto al riesgo </t>
    </r>
    <r>
      <rPr>
        <b/>
        <sz val="12"/>
        <color theme="1"/>
        <rFont val="Arial Narrow"/>
        <family val="2"/>
      </rPr>
      <t>POSPPR-COR-3</t>
    </r>
    <r>
      <rPr>
        <sz val="12"/>
        <color theme="1"/>
        <rFont val="Arial Narrow"/>
        <family val="2"/>
      </rPr>
      <t xml:space="preserve"> "Alterar u omitir información en desarrollo del procedimiento de Registro de Sujetos de Ordenamiento, para favorecer a terceros", se solicita:
- Para el control </t>
    </r>
    <r>
      <rPr>
        <b/>
        <sz val="12"/>
        <color theme="1"/>
        <rFont val="Arial Narrow"/>
        <family val="2"/>
      </rPr>
      <t>POSPPR-COR-C.3.1</t>
    </r>
    <r>
      <rPr>
        <sz val="12"/>
        <color theme="1"/>
        <rFont val="Arial Narrow"/>
        <family val="2"/>
      </rPr>
      <t xml:space="preserve">, </t>
    </r>
    <r>
      <rPr>
        <u/>
        <sz val="12"/>
        <color theme="1"/>
        <rFont val="Arial Narrow"/>
        <family val="2"/>
      </rPr>
      <t xml:space="preserve">actualizar la descripción de la actividad a "Retroalimentaciones al equipo RESO y/o SSIT sobre los casos valorados y las consecuencias que acarrea las modificaciones y/o divulgación de información para beneficio de un tercero para inclusión o no al RESO" modificando las evidencias, el propósito y el indicador de medición de acuerdo a la matriz adjunta
</t>
    </r>
    <r>
      <rPr>
        <sz val="12"/>
        <color theme="1"/>
        <rFont val="Arial Narrow"/>
        <family val="2"/>
      </rPr>
      <t xml:space="preserve">
- Para la acción preventiva</t>
    </r>
    <r>
      <rPr>
        <b/>
        <sz val="12"/>
        <color theme="1"/>
        <rFont val="Arial Narrow"/>
        <family val="2"/>
      </rPr>
      <t xml:space="preserve"> POSPPR-COR-P.3.1</t>
    </r>
    <r>
      <rPr>
        <sz val="12"/>
        <color theme="1"/>
        <rFont val="Arial Narrow"/>
        <family val="2"/>
      </rPr>
      <t xml:space="preserve"> "Aplicar los controles de calidad al proceso de valoración de las solicitudes de inclusión al RESO", </t>
    </r>
    <r>
      <rPr>
        <u/>
        <sz val="12"/>
        <color theme="1"/>
        <rFont val="Arial Narrow"/>
        <family val="2"/>
      </rPr>
      <t>modificar la dependencia responsable, el informe de medición, la meta y el programador de acuerdo a la matriz adjunta</t>
    </r>
  </si>
  <si>
    <r>
      <t xml:space="preserve">Memorando 20232000218193 - Con respecto al riesgo </t>
    </r>
    <r>
      <rPr>
        <b/>
        <sz val="12"/>
        <color theme="1"/>
        <rFont val="Arial Narrow"/>
        <family val="2"/>
      </rPr>
      <t>GINFO-COR-1</t>
    </r>
    <r>
      <rPr>
        <sz val="12"/>
        <color theme="1"/>
        <rFont val="Arial Narrow"/>
        <family val="2"/>
      </rPr>
      <t xml:space="preserve"> "Manipulación de la información durante la visita técnica, levantamientos topográficos en campo y procesamiento de la información en oficina, ante una posible afectación de la cabida y linderos a los predios solicitados por el área misional, para beneficios particulares", se solicita actualizar:
-La dependencia responsable para la acción de control </t>
    </r>
    <r>
      <rPr>
        <b/>
        <sz val="12"/>
        <color theme="1"/>
        <rFont val="Arial Narrow"/>
        <family val="2"/>
      </rPr>
      <t>GINFO-COR.C.1.1</t>
    </r>
    <r>
      <rPr>
        <sz val="12"/>
        <color theme="1"/>
        <rFont val="Arial Narrow"/>
        <family val="2"/>
      </rPr>
      <t xml:space="preserve"> y para la acción preventiva </t>
    </r>
    <r>
      <rPr>
        <b/>
        <sz val="12"/>
        <color theme="1"/>
        <rFont val="Arial Narrow"/>
        <family val="2"/>
      </rPr>
      <t>GINFO-COR.P.1.1</t>
    </r>
    <r>
      <rPr>
        <sz val="12"/>
        <color theme="1"/>
        <rFont val="Arial Narrow"/>
        <family val="2"/>
      </rPr>
      <t xml:space="preserve"> a "Dirección de Gestión de Ordenamiento Social de La Propiedad ( Geografía y Topografía)"
- La evidencia del indicador de la acción preventiva </t>
    </r>
    <r>
      <rPr>
        <b/>
        <sz val="12"/>
        <color theme="1"/>
        <rFont val="Arial Narrow"/>
        <family val="2"/>
      </rPr>
      <t>GINFO-COR.P.1.1</t>
    </r>
    <r>
      <rPr>
        <sz val="12"/>
        <color theme="1"/>
        <rFont val="Arial Narrow"/>
        <family val="2"/>
      </rPr>
      <t xml:space="preserve"> a "listado de asistencia o enlace de grabación de Teams"</t>
    </r>
  </si>
  <si>
    <t>Los riesgos fueron identificados en la vigencia 2022 y se mantinene vigentes, sin embargo por la Resolución No. 20221000059076 del 30 de marzo de 2022, las tareas de Control Interno Disciplinario fueron trasladadas a la Oficina Jurídica</t>
  </si>
  <si>
    <t>ADMITIDA</t>
  </si>
  <si>
    <t>MAPA DE RIESGOS DE CORRUPCIÓN
Vigencia 2023 - Versión 2
Julio de 2023</t>
  </si>
  <si>
    <t>EVIDENCIA REVISADA DEL CUMPLIMIENTO DE LA ACCIÓN DE CONTROL</t>
  </si>
  <si>
    <t>VERIFICACIÓN DEL CUMPLIMIENTO DE LA ACCIÓN  PREVENTIVA</t>
  </si>
  <si>
    <t>OBSERVACIÓN/ RECOMENDACIÓN ACCION DE CONTROL TERCER  CUATRIMESTRE 2023</t>
  </si>
  <si>
    <t>OBSERVACIÓN/ RECOMENDACIÓN ACCION PREVENTIVA TERCER CUATRIMESTRE 2023</t>
  </si>
  <si>
    <t xml:space="preserve">OBSERVACIONES OCI ACCIONES DE CONTROL </t>
  </si>
  <si>
    <t xml:space="preserve">Actividades  de Control II Cuatrimestre </t>
  </si>
  <si>
    <t>Anticipadas</t>
  </si>
  <si>
    <r>
      <rPr>
        <b/>
        <sz val="10"/>
        <color theme="1"/>
        <rFont val="Arial Narrow"/>
        <family val="2"/>
      </rPr>
      <t xml:space="preserve">04/09/2023: </t>
    </r>
    <r>
      <rPr>
        <sz val="10"/>
        <color theme="1"/>
        <rFont val="Arial Narrow"/>
        <family val="2"/>
      </rPr>
      <t>La OCI evidencia que se</t>
    </r>
    <r>
      <rPr>
        <b/>
        <sz val="10"/>
        <color theme="1"/>
        <rFont val="Arial Narrow"/>
        <family val="2"/>
      </rPr>
      <t xml:space="preserve">  </t>
    </r>
    <r>
      <rPr>
        <sz val="10"/>
        <color theme="1"/>
        <rFont val="Arial Narrow"/>
        <family val="2"/>
      </rPr>
      <t xml:space="preserve">que se encuentra publicado en la página web de la entidad el PLAN ESTRATÉGICO INSTITUCIONAL 2022-2025, el cual fue aprobado por los miembros del Consejo Directivo de la ANT mediante Acuerdo No. 216 de 2021, es importante mencionar que a pesar de tener vigencia hasta el año 2025, el titulo con el cual se cargó en la página web es Plan Estratégico ANT – 2022. 
Se envía el link de consulta del mismo https://www.ant.gov.co/wp-content/uploads/2022/01/Plan-Estrategico-Institucional-2022-2025.pdf 
En atención a lo enunciado se consultó la página institucional de la entidad en la siguiente ruta: Home/Planeación, control y gestión/Planes, programas y proyectos/Plan Estratégico Institucional, observándose la publicación del documento
</t>
    </r>
    <r>
      <rPr>
        <b/>
        <sz val="10"/>
        <color theme="1"/>
        <rFont val="Arial Narrow"/>
        <family val="2"/>
      </rPr>
      <t xml:space="preserve">
</t>
    </r>
    <r>
      <rPr>
        <sz val="10"/>
        <color theme="1"/>
        <rFont val="Arial Narrow"/>
        <family val="2"/>
      </rPr>
      <t>Plan de Acción 2023 y Plan de atención 2023 fueron publicados en el I cuatrimestre de 2023, por lo anterior la Actividad de control está Cumplida</t>
    </r>
  </si>
  <si>
    <t>Ejecutadas</t>
  </si>
  <si>
    <r>
      <rPr>
        <b/>
        <sz val="10"/>
        <color theme="1"/>
        <rFont val="Arial Narrow"/>
        <family val="2"/>
      </rPr>
      <t>04/09/2023</t>
    </r>
    <r>
      <rPr>
        <sz val="10"/>
        <color theme="1"/>
        <rFont val="Arial Narrow"/>
        <family val="2"/>
      </rPr>
      <t xml:space="preserve">.  Para el periodo evaluado se suministró  documento que relaciona con la actualización de documentos del SIG, así: 
</t>
    </r>
    <r>
      <rPr>
        <b/>
        <sz val="10"/>
        <color theme="1"/>
        <rFont val="Arial Narrow"/>
        <family val="2"/>
      </rPr>
      <t>Mayo:</t>
    </r>
    <r>
      <rPr>
        <sz val="10"/>
        <color theme="1"/>
        <rFont val="Arial Narrow"/>
        <family val="2"/>
      </rPr>
      <t xml:space="preserve"> 
</t>
    </r>
    <r>
      <rPr>
        <b/>
        <sz val="10"/>
        <color theme="1"/>
        <rFont val="Arial Narrow"/>
        <family val="2"/>
      </rPr>
      <t>Documentos nuevos</t>
    </r>
    <r>
      <rPr>
        <sz val="10"/>
        <color theme="1"/>
        <rFont val="Arial Narrow"/>
        <family val="2"/>
      </rPr>
      <t xml:space="preserve">: SEJUT-F-036 Documento de Análisis Títulos Históricos, SEJUT-I-003 Identificación de Títulos Históricos, Lineamientos Para Tratamiento de Fuentes y Pautas de Transcripción Paleográfica, SEJUT-I-004 Instructivo Espacialización e Identificación de Linderos De Títulos Históricos de Propiedad Territorial, POSPR-F-024 Solicitud Entidades Derecho Público
</t>
    </r>
    <r>
      <rPr>
        <b/>
        <sz val="10"/>
        <color theme="1"/>
        <rFont val="Arial Narrow"/>
        <family val="2"/>
      </rPr>
      <t>Documentos actualizados:</t>
    </r>
    <r>
      <rPr>
        <sz val="10"/>
        <color theme="1"/>
        <rFont val="Arial Narrow"/>
        <family val="2"/>
      </rPr>
      <t xml:space="preserve">ADMBS-Plan 003 Plan Institucional de Gestión Ambiental- Piga, ADMBS-Plan 004 Plan de Ahorro y Uso Eficiente de La Energía, ADMBS-Plan 005 de Ahorro y Uso Eficiente Del Agua, ADMBS-Plan 007 Plan De Gestión Integral de Residuos Solidos, GTHU-F-038 Gestión de Cambios Internos y Externos, POSPR-F-015 Informe Técnico Jurídico ITJ
</t>
    </r>
    <r>
      <rPr>
        <b/>
        <sz val="10"/>
        <color theme="1"/>
        <rFont val="Arial Narrow"/>
        <family val="2"/>
      </rPr>
      <t>Documentos eliminados</t>
    </r>
    <r>
      <rPr>
        <sz val="10"/>
        <color theme="1"/>
        <rFont val="Arial Narrow"/>
        <family val="2"/>
      </rPr>
      <t xml:space="preserve">: 1 documentos (formas -modelo)  POSPR-F-014- Informe Técnico Jurídico Preliminar
</t>
    </r>
    <r>
      <rPr>
        <b/>
        <sz val="10"/>
        <color theme="1"/>
        <rFont val="Arial Narrow"/>
        <family val="2"/>
      </rPr>
      <t>Junio:</t>
    </r>
    <r>
      <rPr>
        <sz val="10"/>
        <color theme="1"/>
        <rFont val="Arial Narrow"/>
        <family val="2"/>
      </rPr>
      <t xml:space="preserve">
</t>
    </r>
    <r>
      <rPr>
        <b/>
        <sz val="10"/>
        <color theme="1"/>
        <rFont val="Arial Narrow"/>
        <family val="2"/>
      </rPr>
      <t>Documentos Actualizados:</t>
    </r>
    <r>
      <rPr>
        <sz val="10"/>
        <color theme="1"/>
        <rFont val="Arial Narrow"/>
        <family val="2"/>
      </rPr>
      <t xml:space="preserve"> ACCTI-P-009 Implementación de Iniciativas Comunitarias con enfoque diferencial Étnico, Asociadas al Componente de Legalización de Tierras- Ice, GTHU-PT-001 Seguridad en salida a campo Agencia Nacional De Tierras
GTHU-F-003 Evaluación de la Capacitación, GTHU-M-005 Manual del Sistema de Gestión de la Seguridad y Salud en el Trabajo, SEYM-F-004 Plan Anual de Auditorías Seguimiento, Evaluación Y Mejora, SEYM-F-005 Programa de Auditoría 
SEYM-F-007 Informe detallado de Auditoría Interna, SEYM-F-009 Acuerdo de Confidencialidad y Declaración de No Conflicto de Intereses
</t>
    </r>
    <r>
      <rPr>
        <b/>
        <sz val="10"/>
        <color theme="1"/>
        <rFont val="Arial Narrow"/>
        <family val="2"/>
      </rPr>
      <t>Documentos Eliminados</t>
    </r>
    <r>
      <rPr>
        <sz val="10"/>
        <color theme="1"/>
        <rFont val="Arial Narrow"/>
        <family val="2"/>
      </rPr>
      <t xml:space="preserve"> 
Formas Evaluación de Conocimiento
</t>
    </r>
    <r>
      <rPr>
        <b/>
        <sz val="10"/>
        <color theme="1"/>
        <rFont val="Arial Narrow"/>
        <family val="2"/>
      </rPr>
      <t>Julio:
Documentos 1ra Versión:</t>
    </r>
    <r>
      <rPr>
        <sz val="10"/>
        <color theme="1"/>
        <rFont val="Arial Narrow"/>
        <family val="2"/>
      </rPr>
      <t xml:space="preserve"> ACTTI-P-026, ACCTI-P-027, ACCTI-G-010, ACTTI-F-130, ACCTI-F-131, ACCTI-F-132, ACCTI-F-133, ACCTI-F-134, ACCTI-F-135, ACCTI-F-136, ACCTI-F-137, GTHU-F-050, GTHU-F-051, GTHU-PT-02, GTHU-PT-03, SEYM-F-010, SEYM-F-011, SEYM-F-012, GTHU-PT-004, GTHU-PT-005, GTHU-F-052, ADQBS-F-026, ACCTI-F-099, ADMTI-F-011, GTHU-F-047, SEYM-F-006, GEFIN-P-006, GEFIN-F-005
Documentos actualizados: ACCTI-F-099, ADMTI-F 011, GTHU-F-047, SEYM-F-006, GEFIN-P-006, GEFIN-F-005
Documentos Eliminados: SEJUT-P-004, ACCTI-P-006, ACCTI-I-012, ACCTI-F-001, ACCTI-F-002, ACCTI-F-027, ACCTI-F-109, ACCTI-F-117, ADMTI-P-011, ADMTI-G-002, GTHU-F-023, GTHU-F-001
</t>
    </r>
    <r>
      <rPr>
        <b/>
        <sz val="10"/>
        <color theme="1"/>
        <rFont val="Arial Narrow"/>
        <family val="2"/>
      </rPr>
      <t>Agosto</t>
    </r>
    <r>
      <rPr>
        <sz val="10"/>
        <color theme="1"/>
        <rFont val="Arial Narrow"/>
        <family val="2"/>
      </rPr>
      <t xml:space="preserve">: No se registra ninguna novedad para actualizar documentos SIG en el mes de Agosto
Actividad registrada como cumplida
</t>
    </r>
  </si>
  <si>
    <r>
      <rPr>
        <b/>
        <sz val="10"/>
        <color theme="1"/>
        <rFont val="Arial Narrow"/>
        <family val="2"/>
      </rPr>
      <t>04/09/2023</t>
    </r>
    <r>
      <rPr>
        <sz val="10"/>
        <color theme="1"/>
        <rFont val="Arial Narrow"/>
        <family val="2"/>
      </rPr>
      <t xml:space="preserve"> Se allegaron los estudios previos de:
Mayo: EP DEFINITIVOS ETY Y ALQUILER DE IMPRESORAS.pdf
Junio: DEFINITIVO ESTUDIO PREVIO DISCOS DUROS FIRMADO.pdf, DEFINITIVOS ESTUDIOS PREVIOS 2-6-23 FIRMADO ARANDA.pdf
Julio: ESTUDIOS-PREVIOS-ArcGIS V2 25jul2023.docx
Agosto: Ficha Técnica Bolsa de Repuestos - Final.docx
FICHA TECNICA-HIPERCONVERGENCIA-31-08-23 (1).docx
Para el periodo evaluado se observó la ejecución del control, allegando los estudios previos realizados en los meses de mayo, Junio y Julio. Fichas Técnicas en el mes de Agosto.</t>
    </r>
  </si>
  <si>
    <r>
      <rPr>
        <b/>
        <sz val="10"/>
        <color theme="1"/>
        <rFont val="Arial Narrow"/>
        <family val="2"/>
      </rPr>
      <t>06/09/2023</t>
    </r>
    <r>
      <rPr>
        <sz val="10"/>
        <color theme="1"/>
        <rFont val="Arial Narrow"/>
        <family val="2"/>
      </rPr>
      <t xml:space="preserve">. Para el II Cuatrimestre se evidencia
</t>
    </r>
    <r>
      <rPr>
        <b/>
        <sz val="10"/>
        <color theme="1"/>
        <rFont val="Arial Narrow"/>
        <family val="2"/>
      </rPr>
      <t>Mayo:</t>
    </r>
    <r>
      <rPr>
        <sz val="10"/>
        <color theme="1"/>
        <rFont val="Arial Narrow"/>
        <family val="2"/>
      </rPr>
      <t xml:space="preserve">  BASE ORFEO con fecha 02, 08,15, 23 y 30 de mayo
</t>
    </r>
    <r>
      <rPr>
        <b/>
        <sz val="10"/>
        <color theme="1"/>
        <rFont val="Arial Narrow"/>
        <family val="2"/>
      </rPr>
      <t>Junio:</t>
    </r>
    <r>
      <rPr>
        <sz val="10"/>
        <color theme="1"/>
        <rFont val="Arial Narrow"/>
        <family val="2"/>
      </rPr>
      <t xml:space="preserve"> BASE ORFEO con fecha  05, 13 y 26 de Junio
INFORME DE SATISFACCIÓN SG - T2 2023 SAC.pdf
INFORME DE SATISFACCIÓN SG - T2 2023 SAC.pdf
</t>
    </r>
    <r>
      <rPr>
        <b/>
        <sz val="10"/>
        <color theme="1"/>
        <rFont val="Arial Narrow"/>
        <family val="2"/>
      </rPr>
      <t>Julio:</t>
    </r>
    <r>
      <rPr>
        <sz val="10"/>
        <color theme="1"/>
        <rFont val="Arial Narrow"/>
        <family val="2"/>
      </rPr>
      <t xml:space="preserve"> Desde Secretaría General se adelantan seguimientos a la base de datos de PQRSD de la dependencia. Se adjuntan las matrices de seguimiento.
BASE ORFEO con fecha  04, 10, 17 y 31 de Julio
</t>
    </r>
    <r>
      <rPr>
        <b/>
        <sz val="10"/>
        <color theme="1"/>
        <rFont val="Arial Narrow"/>
        <family val="2"/>
      </rPr>
      <t>Agosto</t>
    </r>
    <r>
      <rPr>
        <sz val="10"/>
        <color theme="1"/>
        <rFont val="Arial Narrow"/>
        <family val="2"/>
      </rPr>
      <t>: Desde Secretaría General se adelantan seguimientos a la base de datos de PQRSD de la dependencia. Se adjuntan las matrices de seguimiento. 
BASE ORFEO con fecha  04 de Agosto</t>
    </r>
  </si>
  <si>
    <r>
      <rPr>
        <b/>
        <sz val="10"/>
        <color theme="1"/>
        <rFont val="Arial Narrow"/>
        <family val="2"/>
      </rPr>
      <t xml:space="preserve">05/09/2023 </t>
    </r>
    <r>
      <rPr>
        <sz val="10"/>
        <color theme="1"/>
        <rFont val="Arial Narrow"/>
        <family val="2"/>
      </rPr>
      <t xml:space="preserve">Actividad sealizada semestralmente, evidencia presentada en:
Junio: Publicaciones redes sociales y pag web.docx
Actividad Cumplida
</t>
    </r>
  </si>
  <si>
    <r>
      <rPr>
        <b/>
        <sz val="10"/>
        <color theme="1"/>
        <rFont val="Arial Narrow"/>
        <family val="2"/>
      </rPr>
      <t xml:space="preserve">05/09/2023 </t>
    </r>
    <r>
      <rPr>
        <sz val="10"/>
        <color theme="1"/>
        <rFont val="Arial Narrow"/>
        <family val="2"/>
      </rPr>
      <t>Actividad cumplida II trimestre.
Para el Segudo cuatrimestre la dependencia responsable de ejecución remitió como evidencia la grabación de una atención telefónica, por medio de la cual se evidencia el protocolo de atención en el canal telefónico
Frente al avance de la actividad se observó archivo de audio de atención telefónica de realizada el 19 de abril de 2023 con 6,46 min</t>
    </r>
    <r>
      <rPr>
        <b/>
        <sz val="10"/>
        <color theme="1"/>
        <rFont val="Arial Narrow"/>
        <family val="2"/>
      </rPr>
      <t>.</t>
    </r>
    <r>
      <rPr>
        <sz val="10"/>
        <color theme="1"/>
        <rFont val="Arial Narrow"/>
        <family val="2"/>
      </rPr>
      <t xml:space="preserve">
202304191028-GWBPM4-6015185858-7436855.mp3
</t>
    </r>
  </si>
  <si>
    <r>
      <rPr>
        <b/>
        <sz val="10"/>
        <rFont val="Arial Narrow"/>
        <family val="2"/>
      </rPr>
      <t>04/09/2023.</t>
    </r>
    <r>
      <rPr>
        <sz val="10"/>
        <rFont val="Arial Narrow"/>
        <family val="2"/>
      </rPr>
      <t xml:space="preserve">  Se observó la realización de las siguientes actividades:
Mayo: Cartilla de participación.pdf
11 de Mayo de 2023: Formulacion_ListadoAsistenciaMayo.pdf Socializacion comunitaria formulacion POSPR Palmira -Sacramento - La Isabel- Santa Clara-Cristalina Lonja
Guión Comunicaciones.docx
Junio: Cartilla de participación.pdf
02062023_ListadosAsistencia_ImplementacionJun.pdf- El Carmen de Bolivar
Julio: Cartilla de participación.pdf
05/07/2023 ListadosFormulacion_Julio.pdf Municipio de La Plata-Huila, 
07/07/2023 ListadosFormulacion_Julio.pdf Municipio de San Luis-Antioquia,San Rafael-Antioquia, Corregimiento de Arjona
25/07/2023 ListadosImplementacion_Julio.pdf Sacramento -La Y, Cristalina Alta 2 Sacramento, 
26/07/2023  ListadosImplementacion_Julio.pdf Sacramento-Fundación, Caracoli, Carmen de Bolivar
Agosto:02/03/04/05/10/11/12/13/15/16/17de Agosto ListadosAsistencia_Formulacion_Agosto.pdf San Carlos- Córdoba, Puerto Nare- Antioquia, Aipe-Huila, La Primavera-Vichada, El paso-Cesar, Altos del Rosario-Bolivar
Socialización étnica_ModeloFORMULA.pptx
Socialización JAC_ModeloFORMULACIO.pptx
Actividad Cumplida
</t>
    </r>
  </si>
  <si>
    <t xml:space="preserve">
09/08/2023.  La dependencia responsable de ejecución indicó que, se cuenta con el reporte de los casos validados en el archivo 019 predios con validacion - copia.xlsx en el mes de mayo con 19 predios validados y Explicacion proceso validación.docx en los departamemtos del Tolima (Ataco) y Magdalena (Cienaga)
En el mes de junio, aprobados  1132 predios ubicados en los departamentos de: Magdalena municipios de Aracataca y Ciénaga, Meta municipio de Puerto Lleras, Tolima municipio de Ataco y Sucre en el municipio de Guaranda.
En el mes de Julio 5607 predios validados y aprobados ubicados en los departameentos del Magdalena municipios de Aracataca y Cienaga con 10262has, Meta en los municipios de Fuente de Oro y Puerto Lleras con 145,405 has, Sucre en el municipio dde Guaranda con 242 has y Tolima municipio de Ataco con 35961 has, para un total de 191870 has, adicionalmente se tiene Explicacion proceso validación.docx
En el mes de Agosto 1719 predios validados y aprobados Magdalena municipios de Aracataca y Ciénaga con 13.816 has, Meta en los municipios de Fuente de Oro y Puerto Lleras con 4.088 has, Sucre en el municipio de Guaranda con 12.372 has y Tolima municipio de Ataco con 1.815 has, para un total de 32.092 has, adicionalmente se tiene Explicación proceso validación.docx
Actividad de control cumplida</t>
  </si>
  <si>
    <r>
      <rPr>
        <b/>
        <sz val="10"/>
        <color theme="1"/>
        <rFont val="Arial Narrow"/>
        <family val="2"/>
      </rPr>
      <t xml:space="preserve">04/09/2023. </t>
    </r>
    <r>
      <rPr>
        <sz val="10"/>
        <color theme="1"/>
        <rFont val="Arial Narrow"/>
        <family val="2"/>
      </rPr>
      <t xml:space="preserve"> La dependencia responsable de ejecución informó que los usuarios del equipo RESO diligencian los acuerdo de confidencialidad, lo cuales se diligencian en el momento e la contratación y reposan en el expediente contractual. A la fecha se han diligenciado los siguientes:
Mayo: 22</t>
    </r>
    <r>
      <rPr>
        <sz val="10"/>
        <rFont val="Arial Narrow"/>
        <family val="2"/>
      </rPr>
      <t xml:space="preserve"> usuarios con rol validador, </t>
    </r>
    <r>
      <rPr>
        <sz val="10"/>
        <color theme="1"/>
        <rFont val="Arial Narrow"/>
        <family val="2"/>
      </rPr>
      <t xml:space="preserve">
Julio: 4 usuarios con rol validador
Agosto : 2 usuarios con rol validador, 
Para el II cuatrimestre, se observó la ejecución del control, toda vez que, se allegaron los acuerdos de confidencialidad, en total 28</t>
    </r>
  </si>
  <si>
    <r>
      <rPr>
        <b/>
        <sz val="10"/>
        <color theme="1"/>
        <rFont val="Arial Narrow"/>
        <family val="2"/>
      </rPr>
      <t>04/09/2023.</t>
    </r>
    <r>
      <rPr>
        <sz val="10"/>
        <color theme="1"/>
        <rFont val="Arial Narrow"/>
        <family val="2"/>
      </rPr>
      <t xml:space="preserve">  Se observaron soportes de las siguientes actividades:
</t>
    </r>
    <r>
      <rPr>
        <b/>
        <sz val="10"/>
        <color theme="1"/>
        <rFont val="Arial Narrow"/>
        <family val="2"/>
      </rPr>
      <t>Mayo:</t>
    </r>
    <r>
      <rPr>
        <sz val="10"/>
        <color theme="1"/>
        <rFont val="Arial Narrow"/>
        <family val="2"/>
      </rPr>
      <t xml:space="preserve"> Enlace retroalimentación mayo RESO.pdf
Reunion teams.png
</t>
    </r>
    <r>
      <rPr>
        <b/>
        <sz val="10"/>
        <color theme="1"/>
        <rFont val="Arial Narrow"/>
        <family val="2"/>
      </rPr>
      <t>Junio:</t>
    </r>
    <r>
      <rPr>
        <sz val="10"/>
        <color theme="1"/>
        <rFont val="Arial Narrow"/>
        <family val="2"/>
      </rPr>
      <t xml:space="preserve"> ENLACE RETROALIMENTACIÓN.pdf
</t>
    </r>
    <r>
      <rPr>
        <b/>
        <sz val="10"/>
        <color theme="1"/>
        <rFont val="Arial Narrow"/>
        <family val="2"/>
      </rPr>
      <t>Julio:</t>
    </r>
    <r>
      <rPr>
        <sz val="10"/>
        <color theme="1"/>
        <rFont val="Arial Narrow"/>
        <family val="2"/>
      </rPr>
      <t xml:space="preserve">Listado asistencia.PDF
</t>
    </r>
    <r>
      <rPr>
        <b/>
        <sz val="10"/>
        <color theme="1"/>
        <rFont val="Arial Narrow"/>
        <family val="2"/>
      </rPr>
      <t>Agosto:</t>
    </r>
    <r>
      <rPr>
        <sz val="10"/>
        <color theme="1"/>
        <rFont val="Arial Narrow"/>
        <family val="2"/>
      </rPr>
      <t xml:space="preserve"> LISTADO_ASITENCIA_11_08_2023.pdf, PRESENTACION DIVULGACION DE TERCER.pptx
Para el II cuatrimestre del 2023, se observó la ejecución del control.
</t>
    </r>
  </si>
  <si>
    <r>
      <rPr>
        <b/>
        <sz val="10"/>
        <color theme="1"/>
        <rFont val="Arial Narrow"/>
        <family val="2"/>
      </rPr>
      <t xml:space="preserve">06/09/2023 </t>
    </r>
    <r>
      <rPr>
        <sz val="10"/>
        <color theme="1"/>
        <rFont val="Arial Narrow"/>
        <family val="2"/>
      </rPr>
      <t>Para el II Cuatrimestre se presentaron las siguientes evidencias, quedando la actividad como cumplida</t>
    </r>
    <r>
      <rPr>
        <b/>
        <sz val="10"/>
        <color theme="1"/>
        <rFont val="Arial Narrow"/>
        <family val="2"/>
      </rPr>
      <t xml:space="preserve">
Mayo </t>
    </r>
    <r>
      <rPr>
        <sz val="10"/>
        <color theme="1"/>
        <rFont val="Arial Narrow"/>
        <family val="2"/>
      </rPr>
      <t xml:space="preserve">
121 AA INICIO.xlsx
126 AA ETAPA PROBATORIA.xlsx
260 IMPULSOS PROCESALES.xlsx
329 CIERRES.xlsx
Total 836
</t>
    </r>
    <r>
      <rPr>
        <b/>
        <sz val="10"/>
        <color theme="1"/>
        <rFont val="Arial Narrow"/>
        <family val="2"/>
      </rPr>
      <t>Junio</t>
    </r>
    <r>
      <rPr>
        <sz val="10"/>
        <color theme="1"/>
        <rFont val="Arial Narrow"/>
        <family val="2"/>
      </rPr>
      <t xml:space="preserve">
166 IMPULSOS PROCESALES.xlsx
20 AA CIRERES.xlsx
23 IMPULSOS PROCESALES.xlsx
259 CIERRES.xlsx
28 AA ETAPA PROBATORIA-SPAGJ.xlsx
3 AA INICIO EXP- SPAGJ.xlsx
58 AA INICIO SPAGJ.xlsx
87 AA ETAPA PROBATORIA -SPAGJ.xlsx
Total 644
</t>
    </r>
    <r>
      <rPr>
        <b/>
        <sz val="10"/>
        <color theme="1"/>
        <rFont val="Arial Narrow"/>
        <family val="2"/>
      </rPr>
      <t>Julio</t>
    </r>
    <r>
      <rPr>
        <sz val="10"/>
        <color theme="1"/>
        <rFont val="Arial Narrow"/>
        <family val="2"/>
      </rPr>
      <t xml:space="preserve">
157 AA INCIO EXP-SPA.xlsx
216 CIERRES.xlsx
373 IMPULSOS PROCESALES.xlsx
77 AA ETAPA PROBATORA-SPA.xlsx
Total 823
</t>
    </r>
    <r>
      <rPr>
        <b/>
        <sz val="10"/>
        <color theme="1"/>
        <rFont val="Arial Narrow"/>
        <family val="2"/>
      </rPr>
      <t>Agosto</t>
    </r>
    <r>
      <rPr>
        <sz val="10"/>
        <color theme="1"/>
        <rFont val="Arial Narrow"/>
        <family val="2"/>
      </rPr>
      <t xml:space="preserve">
11 CIERRES.xlsx
36 AA ETAPA PROBATORIA-SPA.xlsx
368 IMPULSOS PROCESALES.xlsx
45 AA INICIO-SPAG.xlsx
Total 460
</t>
    </r>
  </si>
  <si>
    <r>
      <rPr>
        <b/>
        <sz val="10"/>
        <color theme="1"/>
        <rFont val="Arial Narrow"/>
        <family val="2"/>
      </rPr>
      <t>07/09/2023.</t>
    </r>
    <r>
      <rPr>
        <sz val="10"/>
        <color theme="1"/>
        <rFont val="Arial Narrow"/>
        <family val="2"/>
      </rPr>
      <t xml:space="preserve"> Para el II Cuatrimestre las UGT indican que  "Para este mes no sé realizó la capacitación del manejo de las presiones indebidas en las Unidades de Gestión Territorial dado que se cumplió con la meta en el mes de Abril.2"
"El riesgo no se ha materializado, dado que desde el 2020 se han llevado a cabo charlas sobre el impacto negativo en la imagen institucional. en el caso que este tipo de actividades se lleven a acabo al interior de las Unidades de Gestión Territorial
Se evidencian lon siguientes archivos:
Capacitación_ Manejo de presiones indebidas - Informe de asistencia 4-25-23.csv
Grabación Abril Capacitación Manejo de presiones indebidas.url
Actividad Cumplida Anticipadamente</t>
    </r>
  </si>
  <si>
    <t>No aplica</t>
  </si>
  <si>
    <r>
      <rPr>
        <b/>
        <sz val="10"/>
        <rFont val="Arial Narrow"/>
        <family val="2"/>
      </rPr>
      <t>06/09/2023</t>
    </r>
    <r>
      <rPr>
        <sz val="10"/>
        <rFont val="Arial Narrow"/>
        <family val="2"/>
      </rPr>
      <t xml:space="preserve">.Para el II Cuatrimestre la dependencia indica:
</t>
    </r>
    <r>
      <rPr>
        <b/>
        <sz val="10"/>
        <rFont val="Arial Narrow"/>
        <family val="2"/>
      </rPr>
      <t>Junio</t>
    </r>
    <r>
      <rPr>
        <sz val="10"/>
        <rFont val="Arial Narrow"/>
        <family val="2"/>
      </rPr>
      <t xml:space="preserve">: Por actualización del procedimiento ACCTI-P-010 a la versión 5, esta forma entra en desuso. Debido a los ajustes administrativos de la Agencia, se propone nueva versión del procedimiento (versión 6).Se espera proponer al comité la actualización de la actividad de control una vez se apruebe la versión 6 del procedimiento.
</t>
    </r>
    <r>
      <rPr>
        <b/>
        <sz val="10"/>
        <rFont val="Arial Narrow"/>
        <family val="2"/>
      </rPr>
      <t>11/09/2023</t>
    </r>
    <r>
      <rPr>
        <sz val="10"/>
        <rFont val="Arial Narrow"/>
        <family val="2"/>
      </rPr>
      <t>. De acuerdo a comunicación telefónica con el área se confirma que el control lo están realizando por medios indirectos, la forma solicitada como soporte está pendiente de actualizar de acuerdo a la actualización que se realice al procedimiento ACCTI-P-010, información de conocimiento por Dirección General.</t>
    </r>
  </si>
  <si>
    <t>En Términos</t>
  </si>
  <si>
    <r>
      <t xml:space="preserve">06/09/2023. </t>
    </r>
    <r>
      <rPr>
        <sz val="10"/>
        <rFont val="Arial Narrow"/>
        <family val="2"/>
      </rPr>
      <t>Para el II cuatrimestre no se encuentran evidnecias ya que la actividad se enceuntra en términos, se realiza anualmente</t>
    </r>
  </si>
  <si>
    <r>
      <rPr>
        <b/>
        <sz val="10"/>
        <rFont val="Arial Narrow"/>
        <family val="2"/>
      </rPr>
      <t>08/09/2023</t>
    </r>
    <r>
      <rPr>
        <sz val="10"/>
        <rFont val="Arial Narrow"/>
        <family val="2"/>
      </rPr>
      <t xml:space="preserve">. La dependencia indica en el mes de junio que : "Se anexa Acta con verificación de requisitos jurídicos, técnicos y ambientales del propietario y predio objeto de materialización del subsidio".
De acuerdo a la revisión por la OCI del II Cuatrimestre  se encuentra como evidencia el Acta de verificación de procedimientos Subsidios para el segundo Trimestre cargada en el Share Point
ACTA VERIFICACIÓN PROCEDIMIENTOS_SubsidiosAdquisición 2.1.pdf
Actividad  cumplida
</t>
    </r>
  </si>
  <si>
    <r>
      <rPr>
        <b/>
        <sz val="10"/>
        <rFont val="Arial Narrow"/>
        <family val="2"/>
      </rPr>
      <t xml:space="preserve">
08/09/2023.</t>
    </r>
    <r>
      <rPr>
        <sz val="10"/>
        <rFont val="Arial Narrow"/>
        <family val="2"/>
      </rPr>
      <t xml:space="preserve"> La dependencia indica en el mes de junio que : "Se anexa acta, con sus soportes, donde  se verifica el cumplimiento de requisitos tecnicos y financieros, correspondiente a la implementacion del proyecto productivo para la materializacion de un subsidio."
De acuerdo a la revisión por la OCI del II Cuatrimestre se encuentra  como evidencia el Acta de verificación de procedimientos Subsidios para el segundo Trimestre cargadas en el Share Point
ACTA VERIFICACIÓN PROCEDIMIENTOS_SubsidiosPProductivos 2.2.pdf
Actividad  cumplida
</t>
    </r>
  </si>
  <si>
    <r>
      <rPr>
        <b/>
        <sz val="10"/>
        <rFont val="Arial Narrow"/>
        <family val="2"/>
      </rPr>
      <t>06/09/2023</t>
    </r>
    <r>
      <rPr>
        <sz val="10"/>
        <rFont val="Arial Narrow"/>
        <family val="2"/>
      </rPr>
      <t>. Se evidencia para el II Cuatrimestre en el mes de:
Junio: 
ACCTI-F-097-MATRIZ GENERAL REVOCATORIAS DIRECTA V3 24-09-2022-3 Junio.xlsx
ACCTI-F-120-Forma LISTA DE CHEQUEO REVOCATORIA PROCEDIMIENTO_Ley 160-1994.xlsx
ACCTI-F-121-Forma LISTA DE CHEQUEO PROCEDIMIENTO 014 REVOCATORIA.xlsx
Agosto: La dependencia indica: "Se validó el registro adecuado de la Matriz ACCTI-097 y se evidenció el avance sobre los expedientes intervenidos durante el periodo de este reporte.
Se validó el registro adecuado de la lista de chequeo correspondiente al proceso de revocatoria según el formato  ACCTI-120, aplicado para la solicitud de Revocatoria de las Resoluciones de Adjudicación 918 del 30 de octubre de 2012, 960 del 09 de nviembre de 2012, 962 del  09 de nviembre de 2012 y 510 del 30 de mayo de 1985 en el marco de la Ley 160 de 1994
Para el registro de la lista de chequeo correspondiente al proceso de revocatoria según el formato ACCTI-F-121, aplicado en el marco del Decreto Ley 902 de 2017, no hubo procedimiento en este período.. 26 del 12 de junio de 2018, 1402 del 01 de noviembre de 2006, 1138 del 29 de octubre de 1990, 87 del 20 de agosto de 2010 y 85 del 21 de julio de 2010 en el marco de la Ley 902 de 2017"
Actividad cumplida</t>
    </r>
  </si>
  <si>
    <r>
      <rPr>
        <b/>
        <sz val="10"/>
        <rFont val="Arial Narrow"/>
        <family val="2"/>
      </rPr>
      <t xml:space="preserve">
06/09/2023.</t>
    </r>
    <r>
      <rPr>
        <sz val="10"/>
        <rFont val="Arial Narrow"/>
        <family val="2"/>
      </rPr>
      <t xml:space="preserve"> Se evidencia para el II Cuatrimestre en el mes de:
Junio: ACCTI-F-097-MATRIZ GENERAL REVOCATORIAS DIRECTA V3 24-09-2022-3 Junio.xlsx
MEMORANDOS JUNIO 2023.pdf
MEMORANDOS TUTELAS.pdf
MEMORANDOS TUTELAS.pdf
Agosto: La dependencia Indica: "Se evidenció la actualización oportuna de la  forma ACCTI-097 correspondiente a la matriz de revocatoria directa,"
Actividad cumplida
</t>
    </r>
  </si>
  <si>
    <r>
      <rPr>
        <b/>
        <sz val="10"/>
        <rFont val="Arial Narrow"/>
        <family val="2"/>
      </rPr>
      <t>08/09/2023</t>
    </r>
    <r>
      <rPr>
        <sz val="10"/>
        <rFont val="Arial Narrow"/>
        <family val="2"/>
      </rPr>
      <t>. La dependencia indica que para el mes de Junio "Se anexa acta con Expediente, verificación  Informe Técnico Juridico Preliminar y Acto Administrativo de Apertura"
De acuerdo a la revisión por la OCI del II Cuatrimestre se encuentra como evidencia el Acta para el semestre en el Share Point
ACTA VERIFICACIÓN PROCEDIMIENTOS_Barrido ACCTI-COR-C.4.1.pdf
Actividad Cumplida</t>
    </r>
  </si>
  <si>
    <r>
      <rPr>
        <b/>
        <sz val="10"/>
        <rFont val="Arial Narrow"/>
        <family val="2"/>
      </rPr>
      <t xml:space="preserve">08/09/2023. </t>
    </r>
    <r>
      <rPr>
        <sz val="10"/>
        <rFont val="Arial Narrow"/>
        <family val="2"/>
      </rPr>
      <t>La dependencia indica que para el mes de Junio "Se anexa acta con Expediente, verificación de Informe Técnico Juridico Definitivo, Acto Administrativo de Cierre. Y FMI registrado.
De acuerdo a la revisión por la OCI del II Cuatrimestre  se encuentra como  evidencia el Acta para el semestre en el Share Point
ACTA VERIFICACIÓN PROCEDIMIENTOS_Barrido ACCTI-COR-C.4.2.pdf
Actividad Cumplida</t>
    </r>
  </si>
  <si>
    <r>
      <rPr>
        <b/>
        <sz val="10"/>
        <rFont val="Arial Narrow"/>
        <family val="2"/>
      </rPr>
      <t>06/09/2023</t>
    </r>
    <r>
      <rPr>
        <sz val="10"/>
        <rFont val="Arial Narrow"/>
        <family val="2"/>
      </rPr>
      <t>: Se evidencia para el mes de mayo 92, Junio 76, Julio 47 Ofertas 
Actividad Cumplida</t>
    </r>
  </si>
  <si>
    <r>
      <rPr>
        <b/>
        <sz val="10"/>
        <color theme="1"/>
        <rFont val="Arial Narrow"/>
        <family val="2"/>
      </rPr>
      <t xml:space="preserve">06/09/2023 </t>
    </r>
    <r>
      <rPr>
        <sz val="10"/>
        <color theme="1"/>
        <rFont val="Arial Narrow"/>
        <family val="2"/>
      </rPr>
      <t>Se evidencia para el II Cuatrimestre las actas correspondientes a:</t>
    </r>
    <r>
      <rPr>
        <b/>
        <sz val="10"/>
        <color theme="1"/>
        <rFont val="Arial Narrow"/>
        <family val="2"/>
      </rPr>
      <t xml:space="preserve">
</t>
    </r>
    <r>
      <rPr>
        <sz val="10"/>
        <color theme="1"/>
        <rFont val="Arial Narrow"/>
        <family val="2"/>
      </rPr>
      <t xml:space="preserve">Mayo: 
Acta de socializacion y formulacion FLOR DEL MONTE.pdf
Acta de socializacion y formulacion FLOR DEL MONTE.pdf
Total 2
Junio: 
15. Acta de Socialización IC, Consejo Comunitario Cugucho.pdf
Acta de Socialización IC, Consejo Comunitario de Cordoba y San Cipriano.pdf
Acta de Socialización IC, Kogui.pdf
Acta de Socialización IC, Rayo de Luz.pdf
Total 4
Julio
1. Acta de Socialización Resguardo Indigena Umada Mia.pdf
Total 1
Actividad de control cumplida
</t>
    </r>
  </si>
  <si>
    <r>
      <rPr>
        <b/>
        <sz val="10"/>
        <color theme="1"/>
        <rFont val="Arial Narrow"/>
        <family val="2"/>
      </rPr>
      <t xml:space="preserve">
06/09/2023 </t>
    </r>
    <r>
      <rPr>
        <sz val="10"/>
        <color theme="1"/>
        <rFont val="Arial Narrow"/>
        <family val="2"/>
      </rPr>
      <t xml:space="preserve">Para el II Cuatrimestre se evidencia:
Mayo 
Soportes comite de compras NUKAK.pdf, acta con fecha 27 de Abril 
Junio 
Comité de compras del Resguardo Indigena Inga Colon FIRMADO.pdf
Julio 
1. Acta de comité de compras Belen de umbria.pdf
2. Acta de comité de compras Caunipí.pdf
Actividad de control cumplida
</t>
    </r>
  </si>
  <si>
    <r>
      <rPr>
        <b/>
        <sz val="10"/>
        <color theme="1"/>
        <rFont val="Arial Narrow"/>
        <family val="2"/>
      </rPr>
      <t>06/09/2023</t>
    </r>
    <r>
      <rPr>
        <sz val="10"/>
        <color theme="1"/>
        <rFont val="Arial Narrow"/>
        <family val="2"/>
      </rPr>
      <t xml:space="preserve"> Para el II Cuatrimestre se evidencia:
Mayo: ACCTI-COR- C7.1 PLAN ATENCIÓN.xlsx
Junio:ACCTI-COR- C801 PLAN ATENCIÓN 2023.xlsx
Julio:ACCTI-COR- C701 PLAN ATENCIÓN SDAE.xlsx
Actividad de control cumplida</t>
    </r>
  </si>
  <si>
    <r>
      <rPr>
        <b/>
        <sz val="10"/>
        <color theme="1"/>
        <rFont val="Arial Narrow"/>
        <family val="2"/>
      </rPr>
      <t>06/09/2023</t>
    </r>
    <r>
      <rPr>
        <sz val="10"/>
        <color theme="1"/>
        <rFont val="Arial Narrow"/>
        <family val="2"/>
      </rPr>
      <t xml:space="preserve"> Para el II Cuatrimestre se evidencia:
Mayo: ACCTI-COR- C801 ACTA Seguimiento SDAE.pdf 01/06/2023
Junio: ACCTI-COR- C801 ACTA Seguimiento SDAE.pdf 01/07/2023
Julio: ACCTI-COR- C801 ACTA Seguimiento SDAE.pdf 02/08/2023
Actividad de control cumplida
</t>
    </r>
  </si>
  <si>
    <r>
      <rPr>
        <b/>
        <sz val="10"/>
        <color theme="1"/>
        <rFont val="Arial Narrow"/>
        <family val="2"/>
      </rPr>
      <t xml:space="preserve">07/09/2023. </t>
    </r>
    <r>
      <rPr>
        <sz val="10"/>
        <color theme="1"/>
        <rFont val="Arial Narrow"/>
        <family val="2"/>
      </rPr>
      <t>Para el II Cuatrimestre las UGT indican que  "Para este mes no sé realizó la capacitación del manejo de las presiones indebidas en las Unidades de Gestión Territorial dado que se cumplió con la meta en el mes de Abril.2"
"El riesgo no se ha materializado, dado que desde el 2020 se han llevado a cabo charlas sobre el impacto negativo en la imagen institucional. en el caso que este tipo de actividades se lleven a acabo al interior de las Unidades de Gestión Territorial
Se evidencian lon siguientes archivos:
Capacitación_ Manejo de presiones indebidas - Informe de asistencia 4-25-23.csv
Grabación Abril Capacitación Manejo de presiones indebidas.url
Actividad Cumplida Anticipadamente</t>
    </r>
  </si>
  <si>
    <r>
      <rPr>
        <b/>
        <sz val="10"/>
        <rFont val="Arial Narrow"/>
        <family val="2"/>
      </rPr>
      <t xml:space="preserve">06/09/2023: </t>
    </r>
    <r>
      <rPr>
        <sz val="10"/>
        <rFont val="Arial Narrow"/>
        <family val="2"/>
      </rPr>
      <t>Se evidencia para el II Cuatrimestre en el mes de Junio:
Se emitieron 867 decisiones con Vbo; y 736 comunicaciones a usuarios. 
Archivo en excel ADMTI-COR-C.1.1..xlsx</t>
    </r>
  </si>
  <si>
    <r>
      <rPr>
        <b/>
        <sz val="10"/>
        <rFont val="Arial Narrow"/>
        <family val="2"/>
      </rPr>
      <t>06/09/2023:</t>
    </r>
    <r>
      <rPr>
        <sz val="10"/>
        <rFont val="Arial Narrow"/>
        <family val="2"/>
      </rPr>
      <t xml:space="preserve"> Se evidencia para el II Cuatrimestre en el mes de Agosto:
29 de agosto de 2023 ADMTI-COR-C.1.2.pdf ACTA SOCIALIZACION DE INFORME E INTERVENCION CASO CAUCHERAS MD1-QUI-103
Actividad cumplida</t>
    </r>
  </si>
  <si>
    <r>
      <rPr>
        <b/>
        <sz val="10"/>
        <color rgb="FF000000"/>
        <rFont val="Arial Narrow"/>
        <family val="2"/>
      </rPr>
      <t xml:space="preserve">06/09/2023:  </t>
    </r>
    <r>
      <rPr>
        <sz val="10"/>
        <color rgb="FF000000"/>
        <rFont val="Arial Narrow"/>
        <family val="2"/>
      </rPr>
      <t xml:space="preserve">Para el II Cuatrimestre la dependencia Indica: "Para el segundo cuatrimestre del año, se emitió 1 auto de archivo, se adjunta evidencia ADMTI-COR-C2.1."
Se encuentra como evidencia:
ADMTI-COR-C.2.1 EDP250524050321.pdf
</t>
    </r>
  </si>
  <si>
    <r>
      <rPr>
        <b/>
        <sz val="10"/>
        <color rgb="FF000000"/>
        <rFont val="Arial Narrow"/>
        <family val="2"/>
      </rPr>
      <t>06/09/2023</t>
    </r>
    <r>
      <rPr>
        <sz val="10"/>
        <color rgb="FF000000"/>
        <rFont val="Arial Narrow"/>
        <family val="2"/>
      </rPr>
      <t xml:space="preserve">. "Para el II Cuatrimestre la dependencia Indica: "Para el segundo cuatrimestre se garantizó la actualización de la matriz de seguimiento de solicitudes de Entidades de Derecho Público-EDP, según trámites adelantados, cuyo soporte es, ACCTI-F-032 Matriz de seguimiento de solicitudes de EDP. Se anexa documento en EXCEL "Info Cuatrimestre ADMTI-COR-C2.2." 
Se evidencia en el Share Point ADMTI-COR-C.2.2 MATRIZ DE SEGUIMIENTO.xlsx se enceuntra en el formato ACCTI-F-032 Matriz de Seguimiento de Solicitudes de Entidades de Derecho Público
</t>
    </r>
  </si>
  <si>
    <r>
      <rPr>
        <b/>
        <sz val="10"/>
        <rFont val="Arial Narrow"/>
        <family val="2"/>
      </rPr>
      <t>07/09/2023.</t>
    </r>
    <r>
      <rPr>
        <sz val="10"/>
        <rFont val="Arial Narrow"/>
        <family val="2"/>
      </rPr>
      <t xml:space="preserve"> Para el II Cuatrimestre las UGT indican que  "Para este mes no sé realizó la capacitación del manejo de las presiones indebidas en las Unidades de Gestión Territorial dado que se cumplió con la meta en el mes de Abril.2"
"El riesgo no se ha materializado, dado que desde el 2020 se han llevado a cabo charlas sobre el impacto negativo en la imagen institucional. en el caso que este tipo de actividades se lleven a acabo al interior de las Unidades de Gestión Territorial
Se evidencian lon siguientes archivos:
Capacitación_ Manejo de presiones indebidas - Informe de asistencia 4-25-23.csv
Grabación Abril Capacitación Manejo de presiones indebidas.url
Actividad Cumplida Anticipadamente</t>
    </r>
  </si>
  <si>
    <t xml:space="preserve">05/09/2023. La Dirección de Gestión de Ordenamiento Social de La Propiedad  ( Geografía y Topografía) indica que durante el mes de Mayo se realizó el control de calidad a 71 productos allegados por las misionales  de DAE y DAT respectivamente, dentro de los procesos atendidos se encuentran las siguientes subdirecciones: Subdirección de asuntos étnicos,  Subdirección de administracion de tierras, subdirección de acceso a tierras por demanda y descongestión.
Control_Mayo.xlsx
Junio: Durante el mes de junio se realizó el control de calidad a 238 productos allegados por las misionales  de DAE y DAT respectivamente, dentro de los procesos atendidos se encuentran las siguientes subdirecciones: Subdirección de asuntos étnicos,  Subdirección de administracion de tierras, subdirección de acceso a tierras por demanda y descongestión.
Control_Junio.xlsx
Julio: Como avance de producto, durante el mes de julio se realizó el control de calidad a 51 productos allegados por las misionales  de DAE y DAT respectivamente, para los procesos de compra 
Control_Julio.xlsx
Agosto: Como avance de producto, durante el mes de Agosto se realizó el control de calidad a 108 productos allegados por las misionales  de DAE y DAT respectivamente, para los procesos de compra 
Control_Agosto.xlsx
Actividad de control cumplida
</t>
  </si>
  <si>
    <r>
      <rPr>
        <b/>
        <sz val="10"/>
        <color theme="1"/>
        <rFont val="Arial Narrow"/>
        <family val="2"/>
      </rPr>
      <t>07/09/2023</t>
    </r>
    <r>
      <rPr>
        <sz val="10"/>
        <color theme="1"/>
        <rFont val="Arial Narrow"/>
        <family val="2"/>
      </rPr>
      <t>.La dependencia Indica "El cumplimiento de la actividad de control es permanente, sin embargo, se remitirá la evidencia correspondiente de acuerdo a lo programado en el mes de diciembre. 
Actividad en Términos</t>
    </r>
  </si>
  <si>
    <r>
      <rPr>
        <b/>
        <sz val="10"/>
        <color theme="1"/>
        <rFont val="Arial Narrow"/>
        <family val="2"/>
      </rPr>
      <t>07/069/2023</t>
    </r>
    <r>
      <rPr>
        <sz val="10"/>
        <color theme="1"/>
        <rFont val="Arial Narrow"/>
        <family val="2"/>
      </rPr>
      <t>.La dependencia Indica "El cumplimiento de la actividad de control es permanente, sin embargo, se remitirá la evidencia correspondiente de acuerdo a lo programado en el mes de diciembre.
Actividad en Términos</t>
    </r>
  </si>
  <si>
    <r>
      <rPr>
        <b/>
        <sz val="10"/>
        <rFont val="Arial Narrow"/>
        <family val="2"/>
      </rPr>
      <t>07/09/2023</t>
    </r>
    <r>
      <rPr>
        <sz val="10"/>
        <rFont val="Arial Narrow"/>
        <family val="2"/>
      </rPr>
      <t xml:space="preserve"> Para el II Cuatrimestre se evidencia los documentos:
Julio
AUTORIZACION DE COPIA - 2023 (1).jpg
Correo de Evidencias Gestion del Riesgo de Corrupcion GTHU-COR-C.3.1.pdf
informe de julio (1) (2).docx
Planilla de prestamos (1).pdf
En el mes de agosto se evidencia:
Correo de reporte Agosto.pdf
Costancias Agosto.pdf
Informe agosto.pdf
PANTALLAZO INFORME EXP AGOSTO..pdf
Planilla agosto .pdf
De acuerdo a la explicación del área, Frente a la inquietud 1. (...) favor aclarar el por qué no se carga la matriz completa (...), es importante aclarar que, se comparte pantallazo de la matriz de seguimiento, debido a que goza de reserva sumarial a la luz de la Ley 1952-2019.
Actividad Cumplida
</t>
    </r>
  </si>
  <si>
    <r>
      <rPr>
        <b/>
        <sz val="10"/>
        <rFont val="Arial Narrow"/>
        <family val="2"/>
      </rPr>
      <t>07/09/2023</t>
    </r>
    <r>
      <rPr>
        <sz val="10"/>
        <rFont val="Arial Narrow"/>
        <family val="2"/>
      </rPr>
      <t>: Para el II Cuatrimestre se evidencia en los meses:
Julio: Evidencia control GTHU-COR-C.4.1_JULIO.pdf
Agosto: Evidencia control GTHU-COR-C.4.1_AGOSTO.pdf
De acuerdo a la explicación del área, Frente a la inquietud 1. (...) favor aclarar el por qué no se carga la matriz completa (...), es importante aclarar que, se comparte pantallazo de la matriz de seguimiento, debido a que goza de reserva sumarial a la luz de la Ley 1952-2019.
Actividad Cumplida</t>
    </r>
  </si>
  <si>
    <t>07/09/2023. Para el II Cuatrimestre, en el Share Point mes de Julio se evidencian los archivos pdf:
Correo de evidencia de Gestión de riesgos de Corrupción GTHU-COR-C.5.1.pdf
Reporte de Gestión de riesgo de corrupción GTHU-COR-C.5.1.pdf.
De acuerdo a la explicación del área
En cuanto a la inquietud 2. (...) y por qué tienen relacionadas evidencias con respecto al mapa de riesgos de Gestión como el R44 y R45 (...), cabe resaltar que el seguimiento y la verificación mediante la Matriz de seguimiento es una acción de control aplicable a los riesgos de gestión (OP) y a los de corrupción (OIT).
Actividad Cumplida</t>
  </si>
  <si>
    <r>
      <rPr>
        <b/>
        <sz val="10"/>
        <rFont val="Arial Narrow"/>
        <family val="2"/>
      </rPr>
      <t>07/09/2023.</t>
    </r>
    <r>
      <rPr>
        <sz val="10"/>
        <rFont val="Arial Narrow"/>
        <family val="2"/>
      </rPr>
      <t xml:space="preserve"> Para el II Cuatrimestre se evdiencia en el mes de Julio archivo en pdf:
 Correo de evidencia de Gestion de riesgos de Corrupción GTHU-COR-C.5.2.pdf con el reporte. 
De acuerdo a la explicación del área
En cuanto a la inquietud 2. (...) y por qué tienen relacionadas evidencias con respecto al mapa de riesgos de Gestión como el R44 y R45 (...), cabe resaltar que el seguimiento y la verificación mediante la Matriz de seguimiento es una acción de control aplicable a los riesgos de gestión (OP) y a los de corrupción (OIT).
Actividad Cumplida</t>
    </r>
  </si>
  <si>
    <r>
      <rPr>
        <b/>
        <sz val="10"/>
        <color theme="1"/>
        <rFont val="Arial Narrow"/>
        <family val="2"/>
      </rPr>
      <t>07/09/2023.</t>
    </r>
    <r>
      <rPr>
        <sz val="10"/>
        <color theme="1"/>
        <rFont val="Arial Narrow"/>
        <family val="2"/>
      </rPr>
      <t xml:space="preserve"> Para el II Cuatrimestre se evidencia:
</t>
    </r>
    <r>
      <rPr>
        <b/>
        <sz val="10"/>
        <color theme="1"/>
        <rFont val="Arial Narrow"/>
        <family val="2"/>
      </rPr>
      <t xml:space="preserve">Mayo: </t>
    </r>
    <r>
      <rPr>
        <sz val="10"/>
        <color theme="1"/>
        <rFont val="Arial Narrow"/>
        <family val="2"/>
      </rPr>
      <t xml:space="preserve">
Conceptos 
Soporte 1 MC.pdf, Soporte 5 MC.pdf, Soporte 7.pdf Total:3
Viabilidades 
Soporte 1.pdf, Soporte 2.pdf, Soporte 2 MC.pdf,Soporte 3.pdf, Soporte 3MC.pdf, Soporte 4.pdf, Soporte 4MC.pdf, Soporte 5.pdf, Soporte 6.pdf, Soporte 6MC.pdf, Soporte 7.pdf, Soporte 7MC.pdf, Soporte 8MC.pdf, Soporte 8.pdf, Soporte 9.pdf, Soporte 9MC.pdf, Soporte 10.pdf, Soporte 11.pdf, Soporte 12.pdf Total 18
</t>
    </r>
    <r>
      <rPr>
        <b/>
        <sz val="10"/>
        <color theme="1"/>
        <rFont val="Arial Narrow"/>
        <family val="2"/>
      </rPr>
      <t>Junio</t>
    </r>
    <r>
      <rPr>
        <sz val="10"/>
        <color theme="1"/>
        <rFont val="Arial Narrow"/>
        <family val="2"/>
      </rPr>
      <t xml:space="preserve">
Conceptos
20230606_Aval Concepto Proyecto de Ley 369 _Bienes Inmuebles Rurales_.pdf, 20230614_Aval concepto jurídico escrituración por notario de actos que superan UAF. Radicado 20231030066502.pdf, 20230620_Aval concepto jurídico de trámites de fraccionamiento o subdivisión- Radicado 20236200850742.pdf. 20230629_Aval aportes a respuesta a congresista Solicitud Jaime Rodríguez Contreras Rad ANT 20236202080132.pdf, 20230629_Aval concepto jurídico Comité de selección en procesos de adjudicación de predios FNA 20234000009863.pdf, 20230630_Aval concepto jurídico prohibiciones compras que exceden UAF Radicado 20231030043742.pdf,Concepto.pdf Total 7
Viabilidades
20230629_Aval aval viabilidad jurídica procedimiento Resguardo Chiasulu en Maicao, La Guarija.pdf
viabilidad memorando de entendimiento.pdf
Viabilidad presupuesto.pdf Total 3
</t>
    </r>
    <r>
      <rPr>
        <b/>
        <sz val="10"/>
        <color theme="1"/>
        <rFont val="Arial Narrow"/>
        <family val="2"/>
      </rPr>
      <t>Julio:</t>
    </r>
    <r>
      <rPr>
        <sz val="10"/>
        <color theme="1"/>
        <rFont val="Arial Narrow"/>
        <family val="2"/>
      </rPr>
      <t xml:space="preserve">
Conceptos 
20230713_aval concepto reservas en terrenos baldíos en favor una ESAL y prescripción predios que fueron baldíos. 20236201...
20230717_aval Concepto pérdida de fuerza ejecutoria medidas cautelares de ejecutivos con más de 10 años registradas- UGT....
20230726_aval Concepto jurídico Comité de Iniciativas Comunitarias con Enfoque Étnico y de Género Radicado ANT 2023500...
20230727_aval Concepto sobre derechos de réditos de predios del Fondo de Tierras entregados en comodato. 202343001988...
Concepto GC.pdf, Concepto GC3.pdf, Concepto GC4.pdf, Concepto GC5.pdf, Concepto GC6.pdf, Concepto PL 265 de 2022.pdf Total 10
Viabilidades
20230705_Aval de viabilidad Jurídica al Acuerdo "Por medio del cual se delega en el Director General de la Agencia Nacional...
20230713_Aval observaciones MEMORANDO DE ENTENDIMIENTO MUNICIPIO MÁLAGA Y ANT.pdf
20230713_Solicitud aval viabilidad jurídica procedimiento constitución del Resguardo GUELMAMI EL BOMBO en Nariño.pdf
20230717_Aval observaciones MEMORANDO DE ENTENDIMIENTO MERCY CORPS Y ANT.pdf
20230717_Aval Viabilidad jurídica al proyecto de Acuerdo que constituye el resguardo indígena Kofán Santiago de Cali.pdf
20230717_Aval viabilidad jurídica constitución RI El Paraíso Yanacona en el departamento del Cauca.pdf
20230717_Complemento a los insumos de la Proposición 046. Rad- 20236200763622.pdf
20230727_aval viabilidad jurídica titulación Consejo Comunitario Bajo del Polo.pdf
Viabilidad GC1.pdf
Total 9
Se recomienda que se maneje una matriz con el nro de radicado en ORFEO, donde se pueda evidenciar facilmente el estado ( Concepto y Vibilidad ), para realiza el conteo facilmente, mes a mes.
</t>
    </r>
  </si>
  <si>
    <r>
      <rPr>
        <b/>
        <sz val="10"/>
        <color theme="1"/>
        <rFont val="Arial Narrow"/>
        <family val="2"/>
      </rPr>
      <t>07/09/2023:</t>
    </r>
    <r>
      <rPr>
        <sz val="10"/>
        <color theme="1"/>
        <rFont val="Arial Narrow"/>
        <family val="2"/>
      </rPr>
      <t xml:space="preserve"> Para el II Cuatrimestre se evidencia:
Mayo: 
Conceptos 
Soporte 1 MC.pdf, Soporte 5 MC.pdf, Soporte 7.pdf Total:3
Viabilidades 
Soporte 1.pdf, Soporte 2.pdf, Soporte 2 MC.pdf,Soporte 3.pdf, Soporte 3MC.pdf, Soporte 4.pdf, Soporte 4MC.pdf, Soporte 5.pdf, Soporte 6.pdf, Soporte 6MC.pdf, Soporte 7.pdf, Soporte 7MC.pdf, Soporte 8MC.pdf, Soporte 8.pdf, Soporte 9.pdf, Soporte 9MC.pdf, Soporte 10.pdf, Soporte 11.pdf, Soporte 12.pdf Total 18
Junio
Conceptos
20230606_Aval Concepto Proyecto de Ley 369 _Bienes Inmuebles Rurales_.pdf, 20230614_Aval concepto jurídico escrituración por notario de actos que superan UAF. Radicado 20231030066502.pdf, 20230620_Aval concepto jurídico de trámites de fraccionamiento o subdivisión- Radicado 20236200850742.pdf. 20230629_Aval aportes a respuesta a congresista Solicitud Jaime Rodríguez Contreras Rad ANT 20236202080132.pdf, 20230629_Aval concepto jurídico Comité de selección en procesos de adjudicación de predios FNA 20234000009863.pdf, 20230630_Aval concepto jurídico prohibiciones compras que exceden UAF Radicado 20231030043742.pdf,Concepto.pdf Total 7
Viabilidades
20230629_Aval aval viabilidad jurídica procedimiento Resguardo Chiasulu en Maicao, La Guarija.pdf
viabilidad memorando de entendimiento.pdf
Viabilidad presupuesto.pdf Total 3
Julio:
Conceptos 
20230713_aval concepto reservas en terrenos baldíos en favor una ESAL y prescripción predios que fueron baldíos. 20236201...
20230717_aval Concepto pérdida de fuerza ejecutoria medidas cautelares de ejecutivos con más de 10 años registradas- UGT....
20230726_aval Concepto jurídico Comité de Iniciativas Comunitarias con Enfoque Étnico y de Género Radicado ANT 2023500...
20230727_aval Concepto sobre derechos de réditos de predios del Fondo de Tierras entregados en comodato. 202343001988...
Concepto GC.pdf, Concepto GC3.pdf, Concepto GC4.pdf, Concepto GC5.pdf, Concepto GC6.pdf, Concepto PL 265 de 2022.pdf Total 10
Viabilidades
20230705_Aval de viabilidad Jurídica al Acuerdo "Por medio del cual se delega en el Director General de la Agencia Nacional...
20230713_Aval observaciones MEMORANDO DE ENTENDIMIENTO MUNICIPIO MÁLAGA Y ANT.pdf
20230713_Solicitud aval viabilidad jurídica procedimiento constitución del Resguardo GUELMAMI EL BOMBO en Nariño.pdf
20230717_Aval observaciones MEMORANDO DE ENTENDIMIENTO MERCY CORPS Y ANT.pdf
20230717_Aval Viabilidad jurídica al proyecto de Acuerdo que constituye el resguardo indígena Kofán Santiago de Cali.pdf
20230717_Aval viabilidad jurídica constitución RI El Paraíso Yanacona en el departamento del Cauca.pdf
20230717_Complemento a los insumos de la Proposición 046. Rad- 20236200763622.pdf
20230727_aval viabilidad jurídica titulación Consejo Comunitario Bajo del Polo.pdf
Viabilidad GC1.pdf
Total 9
Se recomienda que se maneje una matriz con el nro de radicado en ORFEO, donde se pueda evidenciar facilmente el estado ( Concepto y Vibilidad ), para realiza el conteo facilmente, mes a mes.</t>
    </r>
  </si>
  <si>
    <r>
      <rPr>
        <b/>
        <sz val="10"/>
        <color theme="1"/>
        <rFont val="Arial Narrow"/>
        <family val="2"/>
      </rPr>
      <t xml:space="preserve">07/09/2023: </t>
    </r>
    <r>
      <rPr>
        <sz val="10"/>
        <color theme="1"/>
        <rFont val="Arial Narrow"/>
        <family val="2"/>
      </rPr>
      <t>Para el II Cuatrimestre se evidencia en los meses de Mayo, Junio, Julio y Agosto la trazabilidad con imagenes de Orfeo de los procesos de cobros coactivos asi</t>
    </r>
    <r>
      <rPr>
        <b/>
        <sz val="10"/>
        <color theme="1"/>
        <rFont val="Arial Narrow"/>
        <family val="2"/>
      </rPr>
      <t>:</t>
    </r>
    <r>
      <rPr>
        <sz val="10"/>
        <color theme="1"/>
        <rFont val="Arial Narrow"/>
        <family val="2"/>
      </rPr>
      <t xml:space="preserve">
</t>
    </r>
    <r>
      <rPr>
        <b/>
        <sz val="10"/>
        <color theme="1"/>
        <rFont val="Arial Narrow"/>
        <family val="2"/>
      </rPr>
      <t>Mayo</t>
    </r>
    <r>
      <rPr>
        <sz val="10"/>
        <color theme="1"/>
        <rFont val="Arial Narrow"/>
        <family val="2"/>
      </rPr>
      <t xml:space="preserve">:memorando 20231037795971.pdf 
Trazabilidad coactivos mayo.pdf
</t>
    </r>
    <r>
      <rPr>
        <b/>
        <sz val="10"/>
        <color theme="1"/>
        <rFont val="Arial Narrow"/>
        <family val="2"/>
      </rPr>
      <t xml:space="preserve">Junio: </t>
    </r>
    <r>
      <rPr>
        <sz val="10"/>
        <color theme="1"/>
        <rFont val="Arial Narrow"/>
        <family val="2"/>
      </rPr>
      <t xml:space="preserve">
COACTIVO BOGOTA .pdf
7. Respuesta a peticiones cobro prejuridico.pdf
Trazabilidad coactivos junio.docx
Trazabilidad coactivos junio.pdf
</t>
    </r>
    <r>
      <rPr>
        <b/>
        <sz val="10"/>
        <color theme="1"/>
        <rFont val="Arial Narrow"/>
        <family val="2"/>
      </rPr>
      <t>Julio</t>
    </r>
    <r>
      <rPr>
        <sz val="10"/>
        <color theme="1"/>
        <rFont val="Arial Narrow"/>
        <family val="2"/>
      </rPr>
      <t xml:space="preserve">
13 memorandos en pdf y Trazabilidad coactivos julio.pdf
</t>
    </r>
    <r>
      <rPr>
        <b/>
        <sz val="10"/>
        <color theme="1"/>
        <rFont val="Arial Narrow"/>
        <family val="2"/>
      </rPr>
      <t>Agosto:</t>
    </r>
    <r>
      <rPr>
        <sz val="10"/>
        <color theme="1"/>
        <rFont val="Arial Narrow"/>
        <family val="2"/>
      </rPr>
      <t xml:space="preserve">
6 Memorandos y Trazabilidad coactivos agosto.pdf
De acuerdo a lo anterior la actividad se encuentra cumplida</t>
    </r>
  </si>
  <si>
    <r>
      <rPr>
        <b/>
        <sz val="10"/>
        <color theme="1"/>
        <rFont val="Arial Narrow"/>
        <family val="2"/>
      </rPr>
      <t xml:space="preserve">07/09/2023: </t>
    </r>
    <r>
      <rPr>
        <sz val="10"/>
        <color theme="1"/>
        <rFont val="Arial Narrow"/>
        <family val="2"/>
      </rPr>
      <t xml:space="preserve">Para el II Cuatrimestre se evidencia para los meses:
</t>
    </r>
    <r>
      <rPr>
        <b/>
        <sz val="10"/>
        <color theme="1"/>
        <rFont val="Arial Narrow"/>
        <family val="2"/>
      </rPr>
      <t>Mayo:</t>
    </r>
    <r>
      <rPr>
        <sz val="10"/>
        <color theme="1"/>
        <rFont val="Arial Narrow"/>
        <family val="2"/>
      </rPr>
      <t xml:space="preserve"> 10 memorandos y Trazabilidad contestaciones de demanda mes de mayo de 2023.pdf
</t>
    </r>
    <r>
      <rPr>
        <b/>
        <sz val="10"/>
        <color theme="1"/>
        <rFont val="Arial Narrow"/>
        <family val="2"/>
      </rPr>
      <t>Junio</t>
    </r>
    <r>
      <rPr>
        <sz val="10"/>
        <color theme="1"/>
        <rFont val="Arial Narrow"/>
        <family val="2"/>
      </rPr>
      <t xml:space="preserve">: 5 Memorandos y Trazabilidad contestaciones mes de junio de 2023.pdf 
</t>
    </r>
    <r>
      <rPr>
        <b/>
        <sz val="10"/>
        <color theme="1"/>
        <rFont val="Arial Narrow"/>
        <family val="2"/>
      </rPr>
      <t>Julio:</t>
    </r>
    <r>
      <rPr>
        <sz val="10"/>
        <color theme="1"/>
        <rFont val="Arial Narrow"/>
        <family val="2"/>
      </rPr>
      <t xml:space="preserve"> 6 memorandos y Trazabilidad contestaciones mes de julio de 2023.pdf
</t>
    </r>
    <r>
      <rPr>
        <b/>
        <sz val="10"/>
        <color theme="1"/>
        <rFont val="Arial Narrow"/>
        <family val="2"/>
      </rPr>
      <t>Agosto:</t>
    </r>
    <r>
      <rPr>
        <sz val="10"/>
        <color theme="1"/>
        <rFont val="Arial Narrow"/>
        <family val="2"/>
      </rPr>
      <t>5 Memorandos y Trazabilidad contestaciones mes de agosto de 2023.pdf
De acuerdo a lo anterior la actividad se encuentra cumplida</t>
    </r>
  </si>
  <si>
    <r>
      <rPr>
        <b/>
        <sz val="10"/>
        <color theme="1"/>
        <rFont val="Arial Narrow"/>
        <family val="2"/>
      </rPr>
      <t>07/09/2023</t>
    </r>
    <r>
      <rPr>
        <sz val="10"/>
        <color theme="1"/>
        <rFont val="Arial Narrow"/>
        <family val="2"/>
      </rPr>
      <t xml:space="preserve"> Para el II Cuatrimestre la dependencia indica para los mesde de Mayo, Junio, Julio y Agosto que " Respecto a la actividad expuesta el Grupo Interno de Trabajo de Gestión Contractual en coordinación con la Secretaría General ha venido ejerciendo un acompañamiento a las áreas misionales en la gestión precontractual y particularmente en la estructuración de procesos contractuales. Este acompañamiento consiste en que las áreas antes de radicar los procesos de contratación nos remiten los documentos en borrador por medio de correos electrónicos con el fin de hacer una revisión previa por parte de los abogados del Grupo, de este modo advertimos tempranamente sobre deficiencias en la estructuración, en los soportes y documentación previa y/o marco legal aplicable en los procesos de contratación en cualquiera de sus modalidades.
Como soporte de lo anterior, remitimos una muestra de correos remitidos por parte del Grupo de Contratos a las áreas misionales en cumplimiento de la actividad expuesta"
De acuerdo a lo anterior se evidencian la muestra de 5 correos para el mes de mayo, 5 correos en junio, 7 correos en julio y 5 correos en Agosto para un total de 22 archivos.
Actividad Cumplida</t>
    </r>
  </si>
  <si>
    <r>
      <rPr>
        <b/>
        <sz val="10"/>
        <color theme="1"/>
        <rFont val="Arial Narrow"/>
        <family val="2"/>
      </rPr>
      <t>07/09/2023.</t>
    </r>
    <r>
      <rPr>
        <sz val="10"/>
        <color theme="1"/>
        <rFont val="Arial Narrow"/>
        <family val="2"/>
      </rPr>
      <t xml:space="preserve"> Para el II Cuatrimestre la dependencia indica que "Se remite como evidencia de cumplimiento de la actividad, la matriz de aisgnación de procesos del mes de mayo, junio, julio y agosto de 2023.
Se evidencia en cada una de las carpetas del share point los archivos en excel como evidencia.
REPARTO MAYO.xlsx
REPARTO JUNIOxlsx.xlsx
REPARTO_JULIO.xlsx
REPARTO_ AGOSTO 2023.xlsx
De acuerdo a lo anterior la actividad está cumplida
</t>
    </r>
  </si>
  <si>
    <r>
      <rPr>
        <b/>
        <sz val="10"/>
        <color theme="1"/>
        <rFont val="Arial Narrow"/>
        <family val="2"/>
      </rPr>
      <t>07/09/2023.</t>
    </r>
    <r>
      <rPr>
        <sz val="10"/>
        <color theme="1"/>
        <rFont val="Arial Narrow"/>
        <family val="2"/>
      </rPr>
      <t xml:space="preserve"> Para el II Cuatrimestre la dependencia indica "A través del Aplicativo Klic, el supervisor del contrato realiza la verificación inicial de los requisitos mínimos para la realización de pago, de igual manera por medio del Sistema Radicador de cuentas PAABS, se realiza una segunda verificación a fondo de los requisitos. Esto de acuerdo al procedimiento de gestión de pagos. Se remite adjunto un reporte del aplicativo Klic con los rechazos y comentarios por parte de los supervisores en el ejercicio de revisión.
La OCI evidencia en Share Point para los meses de mayo, junio, julio y Agosto los reportes en archivos de excel sobre Informes aprobados y rechazados.
Mayo
rptInformesAprobadosdosSup.xlsx
rptInformesRechazadosSup.xlsx
Junio
rptInformesAprobadosdosSup.xlsx
rptInformesRechazadosSup.xlsx
Julio
rptInformesAprobadosdosSup (2).xlsx
rptInformesRechazadosSup (2).xlsx
Agosto
rptInformesAprobadosdosSup (2).xlsx
rptInformesRechazadosSup (2).xlsx
Actividad Cumplida</t>
    </r>
  </si>
  <si>
    <t>A través del Aplicativo Klic, el supervisor del contrato realiza la verificación inicial de los requisitos mínimos para la realización de pago, de igual manera por medio del Sistema Radicador de cuentas PAABS, se realiza una segunda verificación a fondo de los requisitos. Esto de acuerdo al procedimiento de gestión de pagos. 
Se remite adjunto un reporte del aplicativo Klic con los rechazos y comentarios por parte de los supervisores en el ejercicio de revisión.
Mayo
rptInformesAprobadosdosSup.xlsx
rptInformesRechazadosSup.xlsx
Junio
rptInformesAprobadosdosSup.xlsx
rptInformesRechazadosSup.xlsx
Julio
rptInformesAprobadosdosSup (2).xlsx
rptInformesRechazadosSup (2).xlsx
Agosto
rptInformesAprobadosdosSup (2).xlsx
rptInformesRechazadosSup (2).xlsx
Actividad Cumplida</t>
  </si>
  <si>
    <r>
      <rPr>
        <b/>
        <sz val="10"/>
        <color theme="1"/>
        <rFont val="Arial Narrow"/>
        <family val="2"/>
      </rPr>
      <t>07/09/2023.</t>
    </r>
    <r>
      <rPr>
        <sz val="10"/>
        <color theme="1"/>
        <rFont val="Arial Narrow"/>
        <family val="2"/>
      </rPr>
      <t xml:space="preserve"> La dependencia indica que Durante el mes de Mayo, el área de almacén realizó el proceso de toma Física de Inventario a las siguientes áreas de la entidad: 
1 . OFICINA DE COMUNICACIONES, 2. GESTION DOCUMENTAL , 3. OFICINA DE PLANEACION , 4. DIRECCION GENERAL , 5. DIRECCION DE GESTION JURIDICA DE TIERRAS , 6. OFICINA DE CONTROL INTERNO , 7. BODEGA AMERICAS- GESTION DOCUMENTAL, 8. SUBDIRECCION ADMINISTRATIVA Y FINANCIERA
Durante el mes de Junio, el área de almacén realizó el proceso de toma Física de Inventario a las siguientes áreas de la entidad: 
1.GESTION CONTRACTUAL , 2.SUBDIRECCION DE PROCESOS AGRARIOS, 3.OFICINA DE CONTROL INTERNO DISCIPLINARIO , 4.ACCESO A TIERRAS POR DEMANDA Y DESCONGESTION , 5.UGT BOGOTA -SEDE CHAPINERO
6.DIRECCION ACCESO A TIERRAS, 7.	SUBDIRECCION DE SISTEMAS DE INFORMACION DE TIERRAS 
8.SUBDIRECCION JURIDICA - SEDE CHAPINERO
Durante el mes de julio, el área de almacén realizó el proceso de toma Física de Inventario a las siguientes áreas de la entidad: 
1. OFICINA DEL INSPECTOR DE LA GESTION DE TIERRAS, 2. ATENCION AL CIUDADANO, 3. CENTRAL DE CUENTAS
4. TERRAZA - SEDE CHAPINERO, 5. COMPRA DE PREDIOS
Durante el mes de agosto, el área de almacén realizó el proceso de toma Física de Inventario a las siguientes áreas de la entidad: 
1. UGT SINCELEJO, 2. ZONAS COMUNES SEDE CAN, 3. UGT ARAUCA, 4. UGT MOCOA, 5. UGT ARMENIA, 6. UGT IBAGUE, 7. UGT MEDELLÍN, 8. UGT MANIZALES, 9. UGT CUCUTA, 10. UGT PEREIRA 
La OCI evidencia las carpetas en el Share Point Toma Física mes de Mayo, Toma Fisica Mes de Junio, Toma Fisica Mes de Julio, 6. Toma fisica mes de agosto, donde cada una contiene  las subcarpetas 1. Formatos ADMBS-F-023 y 2. Memorandos y Planos donde se encuentran cargados los formatos ADMBS-F-023.</t>
    </r>
  </si>
  <si>
    <r>
      <rPr>
        <b/>
        <sz val="10"/>
        <color theme="1"/>
        <rFont val="Arial Narrow"/>
        <family val="2"/>
      </rPr>
      <t xml:space="preserve">07/09/2023. </t>
    </r>
    <r>
      <rPr>
        <sz val="10"/>
        <color theme="1"/>
        <rFont val="Arial Narrow"/>
        <family val="2"/>
      </rPr>
      <t>Para el II Cuatrimestre se evidencia en el share point mes de Junio el Consolidado de prestamos enero a junio 2023.xlsx y la Forma ADMBS-F-029 Prestamos Enero a Junio 2023.pdf
Actividad Cumplida</t>
    </r>
  </si>
  <si>
    <r>
      <rPr>
        <b/>
        <sz val="10"/>
        <color theme="1"/>
        <rFont val="Arial Narrow"/>
        <family val="2"/>
      </rPr>
      <t>07/09/2023</t>
    </r>
    <r>
      <rPr>
        <sz val="10"/>
        <color theme="1"/>
        <rFont val="Arial Narrow"/>
        <family val="2"/>
      </rPr>
      <t>. Para el II Cuatrimestre se evidencia en el share point mes de Junio Expedientes generados en ORFEO.xlsx por el I Semestre
Actividad Cumplida</t>
    </r>
  </si>
  <si>
    <r>
      <rPr>
        <b/>
        <sz val="10"/>
        <color theme="1"/>
        <rFont val="Arial Narrow"/>
        <family val="2"/>
      </rPr>
      <t>07/09/2023.</t>
    </r>
    <r>
      <rPr>
        <sz val="10"/>
        <color theme="1"/>
        <rFont val="Arial Narrow"/>
        <family val="2"/>
      </rPr>
      <t xml:space="preserve"> Para el II Cuatrimestre se evidencia en el share point mes de Julio  los archivos :
Auditoría pagos Segundo Trim..docx
Reporte (Abril-Junio).xlsx
De acuerdo a lo anterior se cumple con el reporte Trimestral programado.
Actividad Cumplida</t>
    </r>
  </si>
  <si>
    <r>
      <rPr>
        <b/>
        <sz val="10"/>
        <rFont val="Arial Narrow"/>
        <family val="2"/>
      </rPr>
      <t>07/09/2023.</t>
    </r>
    <r>
      <rPr>
        <sz val="10"/>
        <rFont val="Arial Narrow"/>
        <family val="2"/>
      </rPr>
      <t xml:space="preserve"> Para el II Cautrimestre la Oficina de Control Interno, realiza la actualización de documentos en el Sistema Integrado de Gestión en el mes dejunio y julio para  los siguientes formatos:
Junio
SEYM-F-004 PLAN ANUAL DE AUDITORÍA INTERNA
SEYM-F-005 PROGRAMA DE AUDITORÍA INTERNA
SEYM-F-007 INFORME DETALLADO DE AUDITORÍA INTERNA
SEYM-F-009 ACUERDO DE CONFIDENCIALIDAD Y DECLARACIÓN DE NO CONFLICTO DE INTERESES 
Julio
SEYM-F-006 Pruebas de auditoría  V2
SEYM-F-010 Carta de representación 
SEYM-F-011 Carta de compromiso 
SEYM-F-012 Informe ejecutivo 
Se evidencian los formatos cargados en el Share point y en el SIG</t>
    </r>
  </si>
  <si>
    <r>
      <rPr>
        <b/>
        <sz val="10"/>
        <color theme="1"/>
        <rFont val="Arial Narrow"/>
        <family val="2"/>
      </rPr>
      <t>07/09/2023</t>
    </r>
    <r>
      <rPr>
        <sz val="10"/>
        <color theme="1"/>
        <rFont val="Arial Narrow"/>
        <family val="2"/>
      </rPr>
      <t>.La Oficina de Control Interno indica "La funcionaria Lila María Guzmán realiza la socialización del Código de Ética del Auditor a los integrantes de la Oficina de Control Interno" en el mes de mayo, se evidencia Listado Asistencia a la Socialización Codigo de Etica.pdf
Actividad cumplida</t>
    </r>
  </si>
  <si>
    <t>Cumplida</t>
  </si>
  <si>
    <t>Incumplida</t>
  </si>
  <si>
    <t xml:space="preserve">Cumplida </t>
  </si>
  <si>
    <t>De acuerdo con la información suministrada por la Dirección de Acceso a Tierras (profesional de compra Directa DAT), se evidencia que la actividad de control "Asegurar que la forma ACCTI-F-022-Estudio preliminar y complementario de títulos, esté debidamente diligenciada, en el aparte de rectificación de cabida (área) y/o linderos y que cumpla con los requisitos" se encuentra cumplida oportunamente.
La ofiicna de control Interno observo una muestra de 30 formatos ACCTI-F-022 Estudio preliminar y complementario de títulos reportados en el mes de diciembre.</t>
  </si>
  <si>
    <t xml:space="preserve">De acuerdo con la información suministrada por la Subdireccion de Acceso a Tierras en Zonas Focalizadas - SATZF, se evidencia el reporte trimestral  correspondiente a la evidencia de un Acta  con verificación de requisitos jurídicos, técnicos y ambientales del propietario y predio objeto de materialización del subsidio,  se observa en el SharePoint  acta  del mes de septiembre con la Revisión de cumplimiento  del procedimiento ACCTI-016: MATERIALIZACIÓN DE SUBSIDIOS – ADQUISICIÓN DE PREDIOS  de 40 proyectos materializados y cerrados, asi mismo, para el mes de dicembre se evidencia acta  con reporte de 47 subsidios materializados y cerrados. </t>
  </si>
  <si>
    <t xml:space="preserve">De acuerdo con la información suministrada por la Subdireccion de Acceso a Tierras en Zonas Focalizadas - SATZF, se evidencia el reporte trimestral  correspondiente a verificar el cumplimiento de requisitos tecnicos y financieros, correspondiente a la implementacion del proyecto productivo para la materializacion de un subsidio.
De acuerdo con la informacion suministrada en el SharePoint, se observa el reporte trimestral en el mes de septiembre de 40 proyectos materializados y cerrados, asi mismo, para el mes de dicembre se evidencia acta  con reporte de 47 subsidios materializados y cerrados, en los cuales se evaluo :  ACCTI-F-019 Estructuración Participativa de Proyectos Productivos,ACCTI-F-013 Plan de compras,ACCTI-F-014 Acta de Entrega de Bienes y Servicios, ACCTI-F-016 FORMA CONTROL DE SALDOS,ACCTI-F-017 FORMA CIERRE TÉCNICO Y FINANCIERO.
  </t>
  </si>
  <si>
    <t>De acuerdo con la información suministrada por la Subdireccion de Acceso a Tierras por  Demanda y Descongestión, se evidencia el reporte trimestral  correspondiente a la actualizacion trimestral de la lista de chequeos:
ACCTI-F-097-MATRIZ GENERAL REVOCATORIAS DIRECTA V3 24-09-2022-3 
ACCTI-F-120-Forma LISTA DE CHEQUEO REVOCATORIA PROCEDIMIENTO_Ley 
ACCTI-F-121-Forma LISTA DE CHEQUEO PROCEDIMIENTO 014 REVOCATORIA.
De acuerdo con la informacion suministrada en el SharePoint, se observa el reporte trimestral en los meses de septiembre y diciembre de las listas de chequeo anteriormente mencionadas, adicional se observan que durantes los meses de octubre y noviembre la Subdireccion reviso e impulsos varios los procesos de revocatoria en curso, mediante diligenciamiento de la lista de chequeo y/o matriz de revocatoria</t>
  </si>
  <si>
    <t xml:space="preserve">De acuerdo con la información suministrada por la Subdireccion de Acceso a Tierras por  Demanda y Descongestión, se evidencia el reporte trimestral  correspondiente a Incorporar oportunamente, la solicitud o información de la revocatoria en la forma ACCTI-F-097 Matriz de Revocatoria Directa correspondiente a la actualizacionde: ACCTI-F-097 Matriz de Revocatoria actualizada.
</t>
  </si>
  <si>
    <t>De acuerdo con la información suministrada por la Subdireccion de Acceso a Tierras en Zonas Focalizadas - SATZF, se evidencia el reporte semestral oportunamente del acta acta con el Expediente, verificación  Informe Técnico Juridico Preliminar y Acto Administrativo de Apertura.
De acuerdo con la informacion suministrada en el SharePointe se observa acta del 13 de diciembre en donde la SATZF realizó la verificación del cumplimiento de las etapas procedimentales correspondientes al procedimiento POSPR-P-006- PROCEDIMIENTO-ΘNICO-DE-OSPR en los FORMULARIOS 221101 y 205726, cuyos procesos de titulación ya fueron finalizados. Sobre el particular se realizó la verificación del cumplimiento de las actividades en la tarea No 11 a 14 en adelante descritas en el procedimiento aprobado en Calidad, dado que en dichas tareas es que la Subdirección Misional adelanta los  trámites de su competencia para determinar la adjudicación del bien solicitado. 
De igual manerra se observó acta del mes de junio quedando cumplida la actividad con su reporte semestral.</t>
  </si>
  <si>
    <t>La oficina de Control Interno evidencia que, en el mes de marzo se realizó de manera oportuna el PLAN ESTRATÉGICO INSTITUCIONAL 2022-2025,  fue aprobado por los miembros del Consejo Directivo de la ANT mediante Acuerdo No. 216 de 2021,  y publicado, el  cual puede ser consultado en el siguiente link: https://www.ant.gov.co/wp-content/uploads/2022/01/Plan-Estrategico-Institucional-2022-2025.pdf. 
De igual manera el Plan de Acción 2023 y Plan de atención 2023 fueron publicados en el I cuatrimestre de la vigencia.</t>
  </si>
  <si>
    <r>
      <t xml:space="preserve">10/01/2024
</t>
    </r>
    <r>
      <rPr>
        <sz val="10"/>
        <color theme="1"/>
        <rFont val="Arial Narrow"/>
        <family val="2"/>
      </rPr>
      <t xml:space="preserve">
La Oficina de Control  Interno evidenció que en el Share Point se cargó información relacionada con capacitación realizada por la Secretaría General el día 10 de Octubre de 2023 sobre Respuestas Orfeo, con la participación de 269 asistentes y capacitación refuerzo funcionamiento ORFEO realizada el día 27 y 28 de Octubre de 2023 con la participación de 123 asistentes.</t>
    </r>
    <r>
      <rPr>
        <b/>
        <sz val="10"/>
        <color theme="1"/>
        <rFont val="Arial Narrow"/>
        <family val="2"/>
      </rPr>
      <t xml:space="preserve">
</t>
    </r>
  </si>
  <si>
    <r>
      <rPr>
        <b/>
        <sz val="10"/>
        <color theme="1"/>
        <rFont val="Arial Narrow"/>
        <family val="2"/>
      </rPr>
      <t>10/01/2024</t>
    </r>
    <r>
      <rPr>
        <sz val="10"/>
        <color theme="1"/>
        <rFont val="Arial Narrow"/>
        <family val="2"/>
      </rPr>
      <t xml:space="preserve">
La Oficina de Control  Interno evidenció que en el Share Point se cargó información relacionada con capacitación realizada el día 10 de Diciembre de 2023 de manera virtual relacionada con Inducción y Reinducción con la participación de 148 asistentes.</t>
    </r>
  </si>
  <si>
    <r>
      <rPr>
        <b/>
        <sz val="10"/>
        <color theme="1"/>
        <rFont val="Arial Narrow"/>
        <family val="2"/>
      </rPr>
      <t>10/01/2024</t>
    </r>
    <r>
      <rPr>
        <sz val="10"/>
        <color theme="1"/>
        <rFont val="Arial Narrow"/>
        <family val="2"/>
      </rPr>
      <t xml:space="preserve">
La Oficina de Control  Interno evidenció que en el Share Point se cargó información relacionada con informe en el que se evidencia el seguimiento a la ejecución y estado de los proyectos de TI con corte a 10 de Noviembre de 2023</t>
    </r>
  </si>
  <si>
    <t>OBSERVACION OCI ACCIONES PREVENTIVAS</t>
  </si>
  <si>
    <r>
      <rPr>
        <b/>
        <sz val="10"/>
        <color theme="1"/>
        <rFont val="Arial Narrow"/>
        <family val="2"/>
      </rPr>
      <t>10/01/2014</t>
    </r>
    <r>
      <rPr>
        <sz val="10"/>
        <color theme="1"/>
        <rFont val="Arial Narrow"/>
        <family val="2"/>
      </rPr>
      <t xml:space="preserve">
La acción preventiva  no aplica para el cuatrimestre, debido a que  la actividad  se ejecutó en un  100%  durante el mes de  marzo del año 2023.</t>
    </r>
  </si>
  <si>
    <r>
      <rPr>
        <b/>
        <sz val="10"/>
        <color theme="1"/>
        <rFont val="Arial Narrow"/>
        <family val="2"/>
      </rPr>
      <t xml:space="preserve">10/01/2024
</t>
    </r>
    <r>
      <rPr>
        <sz val="10"/>
        <color theme="1"/>
        <rFont val="Arial Narrow"/>
        <family val="2"/>
      </rPr>
      <t>Durante el cuatrimestre evaluado, la Oficina de Control Interno, observó lo siguiente:</t>
    </r>
    <r>
      <rPr>
        <b/>
        <sz val="10"/>
        <color theme="1"/>
        <rFont val="Arial Narrow"/>
        <family val="2"/>
      </rPr>
      <t xml:space="preserve">
</t>
    </r>
    <r>
      <rPr>
        <sz val="10"/>
        <color theme="1"/>
        <rFont val="Arial Narrow"/>
        <family val="2"/>
      </rPr>
      <t xml:space="preserve">Septiembre:
Cartilla de participación.pdf
ListadosImplementacion_Septiembr.pdf
ListadoAsistencia_FormulacionSeptiembre.pdf
Se difundieron mensajes claves de prevención de la corrupción y gratuidad de trámites de la ANT en los municipios de Puerto Carreño (Vichada), Corozal (Sucre) y La Montañita (Caquetá). En la fase de implementación, se siguió fortaleciendo la difusión de  claves de prevención de la corrupción y gratuidad de trámites de la ANT en los municipios de Mahates (Bolívar), Fundación (Magdalena), La Plata (Huila) y Dibulla (La Guajira). 
Lo anterior, se realizó en las socializaciones dirigidas a comunidades campesinas y étnicas, socializaciones veredales y avanzadas sociales en los territorios de intervención.
Octubre:
Cartilla de participación.pdf
ListadosImplementacion_Octubre.pdf
ListadoAsistencia_FormulacionOctubre.pdf
1.1. PPT  SOCIALIZACION COMUNITARIA_POSPR_2023 Mahates Bolivar.pptx
Socialización étnica _Ortega (1).pptx
Se difundieron mensajes claves de prevención de la corrupción y gratuidad de trámites de la ANT en los municipios de Ortega (Tolima), Plato (Magdalena), Cabuyaro (Meta), San Vicente de Chucurí (Santander), Puerto Caicedo (Putumayo) y Planeta Rica (Córdoba). En la fase de implementación, se siguió fortaleciendo la difusión   clave de prevención de  corrupción y gratuidad de trámites de la ANT en los municipios de San Juan de Nepomuceno (Bolívar), Dibulla (La Guajira), Fundación (Magdalena), San Carlos (Antioquia), Mahates (Bolívar)
Lo anterior, se realizó en las socializaciones dirigidas a comunidades campesinas y étnicas, socializaciones veredales y avanzadas sociales en los territorios de intervención. Se adjuntan: a)  listados de asistencia por cada una de las actividades de socializaciones comunitarias en las que se difundieron mensajes anticorrupción, conforme a la ruta metodológica  fase formulación de POSPR. b) plantilla de presentación utilizadas en  socializaciones.
Noviembre:
Cartilla de participación.pdf
ListadosImplementacion_Noviembre.pdf
ListadoAsistencia_FormulacionNoviembre.pdf
Plantilla_SocializacionEtnica_Formulacion.pptx
En el marco de la fase de formulación de los POSPR, en noviembre, se realizaron jornadas de socialización  dirigidas a comunidades campesinas y étnicas,  en  los siguientes 15  municipios:  Chita (Boyacá), Cimitarra (Santander), Juan de Acosta y Luruaco (Atlántico), Mocoa, San Miguel, Valle del Guamuez y Villagarzón (Putumayo), Taminango (Nariño), La Dorada y Victoria (Caldas), Medina y Paratebueno (Cundinamarca), El Pital (Huila) y Montería (Córdoba), allí   se difundieron mensajes claves de prevención de la corrupción y gratuidad de los trámites de la ANT.  Igualmente, en el territorio de intervención (implementación de los POSPR) en los municipios de Fundación (Magdalena), San Marcos (Sucre) y La Plata (Huila), se continuó con la difusión avisos claves de prevención de la corrupción y gratuidad de trámites de la ANT. Se adjuntan: a) listados de asistencia por cada una de las actividades de socializaciones comunitarias  y b) plantilla de presentación utilizadas.
Diciembre:
Cartilla de participación.pdf
Listado Cartago 11122023
Listado Cartago 12122023
Sabana de Torres ComuAfro
Sabana de Torres ComuCampesina2
Sabana de Torres ComuCampesinas 1
En el marco de la fase de formulación de los POSPR, en el mes de  diciembre, se realizaron jornadas de socialización y cartografia social  dirigidas a comunidades campesinas y afro,  en  los  de Sabana de Torres (Santander) y Cartago (Valle del Cauca). Se adjuntan listados de asistencia de estos eventos. </t>
    </r>
  </si>
  <si>
    <t>De acuerdo con la información suministrada por la Dirección de Acceso a Tierras (profesional de compra Directa DAT), se evidencia que la actividad de control “Asegurar que las visitas agronómica y topográfica del predio cumplan con la información y documentación completa y con las características según los requisitos exigidos, visita de caracterización documental, se encuentra reprotada oportunamente
La Oficina de Control Interno evidenció en el mes de diciembre una muestra de 10 informes en la forma INFORME TECNICO  JURIDICO PRELIMINAR, en el cual se detalla el concepto tecnico agronomico de caracterizacion del predio  con la informacion y documentacioncompleta.</t>
  </si>
  <si>
    <t>De acuerdo con la información suministrada por la Direccion de Asuntos Etnicos, se evidencia el reporte oportunamente el formato de oferta voluntaria de predios debidamente diligenciada con los anexos. en el cuatrimestre evaluado, asi:
septiembre: se aperturaron 86 expedientes de compra, de los cuales se requirieron 84 para completar los requisitos mínimos que debe contener la oferta de compra.
Octubre: Se aperturaron 100 expedientes de compra, donde todos se requirieron para completar los requisitos mínimos que debe contener la oferta de compra.
Noviembre: Se aperturaron 151 expedientes de compra, donde se requirieron 100 para completar los requisitos mínimos que debe contener la oferta de compra
Diciembre:  Se aperturaron 40 expedientes de compra, donde se requirieron 100 para completar los requisitos mínimos que debe contener la oferta de compra.</t>
  </si>
  <si>
    <t>La oficina de control Interno evidenció que la Dirección de Asuntos Étnicos cumplió oportunamente la actividad de control concerniente a: “El equipo técnico de Iniciativas Comunitarias de la DAE siempre que sea priorizada una solicitud de iniciativa deberá programar con la comunidad una reunión de socialización y formulación participativa de la iniciativa de acuerdo con lo establecido en la guía operativa para la implementación de iniciativas comunitarias”
De acuerdo con la información suministrada en el SharePoint, se observó el soporte de 19 actas de reunión denominada "Acta de socialización y formulación participativa de la IC", junto con el listado de asistencia de los participantes en los meses de octubre y noviembre.</t>
  </si>
  <si>
    <t xml:space="preserve">La oficina de control Interno evidenció que la Dirección de Asuntos Étnicos cumplió oportunamente la actividad de control concerniente a: “El representante legal de la comunidad beneficiada, las familias beneficiadas y el profesional del equipo técnico de Iniciativas Comunitarias deben realizar una selección objetiva y transparente de los proveedores, para garantizar la correcta ejecución de la Iniciativa Comunitaria de acuerdo con lo establecido en la guía operativa”.
De acuerdo con la información suministrada en el SharePoint, se observó que la DAE realizó 1 comité de compras del Resguardo Indígena Nukak – Maku,  en el mes  de septiembre, 2 comités de  compras a los
Resguardos Indígenas Dai Umadamia y Caño Jabón, de igual manera, para diciembre se evidenció 4 comités de compras correspondiente a los Resguardos Wuonan Puerto Pizario,  Wuonan Ghuayacan, Santa Rosa, Nasa Pez Huila  Consejo Comuitario de la Orquidea.
</t>
  </si>
  <si>
    <r>
      <t xml:space="preserve">La oficina de control Interno evidenció que la Subdirección de Asuntos Étnicos cumplió oportunamente la actividad de control en el cuatrimestre evaluado, la actualización, ejecución y seguimiento a la matriz del plan de atención para comunidades étnicas, así:
</t>
    </r>
    <r>
      <rPr>
        <b/>
        <sz val="10"/>
        <color theme="1"/>
        <rFont val="Arial Narrow"/>
        <family val="2"/>
      </rPr>
      <t>Septiembre:</t>
    </r>
    <r>
      <rPr>
        <sz val="10"/>
        <color theme="1"/>
        <rFont val="Arial Narrow"/>
        <family val="2"/>
      </rPr>
      <t xml:space="preserve"> Para los procedimientos de constitución, se gestionaron 60 casos de los 346 del plan de atención, para los procedimientos de ampliación, se gestionaron 70 casos de los 296 del plan de atención. En Titulación Colectiva el seguimiento realizado por el equipo de planeación de la SDAE, se determina que se impulsaron el 19% de los casos según tabla de seguimiento al plan de atención. (53/279).
</t>
    </r>
    <r>
      <rPr>
        <b/>
        <sz val="10"/>
        <color theme="1"/>
        <rFont val="Arial Narrow"/>
        <family val="2"/>
      </rPr>
      <t>Octubre:</t>
    </r>
    <r>
      <rPr>
        <sz val="10"/>
        <color theme="1"/>
        <rFont val="Arial Narrow"/>
        <family val="2"/>
      </rPr>
      <t xml:space="preserve"> Para formalización - constitución, ampliación de resguardos indígenas y titulación colectiva de comunidades negras, se gestionaron 70 casos de los 348 del plan de atención, para los procedimientos de ampliación, se gestionaron 90 casos de los 297 del  plan de atención. En Titulación Colectiva el seguimiento realizado por el equipo de planeación de la SDAE, se determina que se impulsaron el 21% de los casos según tabla de seguimiento al plan de atención. (59/281).
</t>
    </r>
    <r>
      <rPr>
        <b/>
        <sz val="10"/>
        <color theme="1"/>
        <rFont val="Arial Narrow"/>
        <family val="2"/>
      </rPr>
      <t>Noviembre:</t>
    </r>
    <r>
      <rPr>
        <sz val="10"/>
        <color theme="1"/>
        <rFont val="Arial Narrow"/>
        <family val="2"/>
      </rPr>
      <t xml:space="preserve"> Para los procedimientos de constitución, se gestionaron 98 casos de los 338 del plan de atención, para los procedimientos de ampliación, se gestionaron 76 casos de los 297 del plan de atención, para un impulso del 25.58%. o En Titulación Colectiva el seguimiento realizado por el equipo de planeación de la SDAE, se determina que se impulsaron el 23.59% de los casos según tabla de seguimiento al plan de atención. (67/284)."
</t>
    </r>
    <r>
      <rPr>
        <b/>
        <sz val="10"/>
        <color theme="1"/>
        <rFont val="Arial Narrow"/>
        <family val="2"/>
      </rPr>
      <t>Diciembre:</t>
    </r>
    <r>
      <rPr>
        <sz val="10"/>
        <color theme="1"/>
        <rFont val="Arial Narrow"/>
        <family val="2"/>
      </rPr>
      <t xml:space="preserve"> Para los procedimientos de constitución, se gestionaron 86 casos de los 338 del plan de atención, para los procedimientos de ampliación, se gestionaron 64 casos de los 297 del plan de atención, para un impulso del 21.54%. En Titulación Colectiva el seguimiento realizado por el equipo de planeación de la SDAE se determina que se impulsaron el 11% de los casos según tabla de seguimiento al plan de atención. (30/284)"</t>
    </r>
  </si>
  <si>
    <t xml:space="preserve">La oficina de control Interno evidenció que la Subdirección de Asuntos Étnicos cumplió oportunamente la actividad de control en el cuatrimestre evaluado, con el reporte mensual de las actas de fecha 02/10/2023, 01/11/2023, 5/12/2023 y 29/12/2023 correspondiente al seguimiento de  los procesos de formalización.
</t>
  </si>
  <si>
    <t>La oficina de control Interno evidenció que los lideres  UGT  cumplieron oportunamente la actividad de control en cuanto a realizar capacitaciones  en  Manejo de presiones indebidas  y  Manejo de presiones indebidas, esta actividad fue ejecutada en el mes de Abril.</t>
  </si>
  <si>
    <t>La oficina de control Interno evidenció que la Subdirección de Sistemas de Información cumplió oportunamente la actividad de control en el cuatrimestre evaluado, con la revisión y aprobación de la ficha técnica y/o estudio técnico de las adquisiciones de los proyectos de TI.
De acuerdo con la información suministrada en el SharePoint, se observó la estructuración de la ficha técnica para la renovación del soporte del DELL Storage en el mes de septiembre, la estructuración de la ficha técnica para renovar la garantía y el soporte del licenciamiento FORTINET y la ficha técnica para la adquisición de la bolsa de repuestos para octubre y la ficha técnica para la adquisición del software para imágenes de drones realizada en el mes de diciembre.</t>
  </si>
  <si>
    <t>La oficina de control Interno evidenció que la Subdirección de Planeación Operativa cumplió oportunamente la actividad de control en el cuatrimestre evaluado, realizando espacios de articulación con la comunidades en la formulación e implementación de los POSPR en el marco de la  cultura de la veeduría  y  rendición de cuenta.
 De acuerdo con la información suministrada en el SharePoint, se observó que la subdirección para los meses de septiembre, octubre, noviembre y diciembre difundieron mensajes claves de prevención de la corrupción y gratuidad de trámites de la ANT, realizando socializaciones  en los municipios de Ortega (Tolima), Plato (Magdalena), Cabuyaro (Meta), San Vicente de Chucurí (Santander), Puerto Caicedo (Putumayo) y Planeta Rica (Córdoba), San Juan de Nepomuceno (Bolívar), Dibulla (La Guajira), Fundación (Magdalena), San Carlos (Antioquia), Mahates (Bolívar), Chita (Boyacá), Cimitarra (Santander), Juan de Acosta y Luruaco (Atlántico), Mocoa, San Miguel, Valle del Guamuez y Villagarzón (Putumayo), Taminango (Nariño), La Dorada y Victoria (Caldas), Medina y Paratebueno (Cundinamarca), El Pital (Huila) y Montería (Córdoba), Sabana de Torres (Santander) y Cartago (Valle del Cauca).</t>
  </si>
  <si>
    <t xml:space="preserve">La oficina de control Interno evidenció que la Subdirección de Planeación Operativa cumplió oportunamente la actividad de control, validando la información catastral por parte de la ANT en calidad de gestor catastral bajo los lineamientos vigentes de la autoridad catastral en los meses de septiembre, octubre, noviembre y diciembre.
</t>
  </si>
  <si>
    <t xml:space="preserve">La oficina de control Interno evidenció que la Subdirección de Sistemas de Información de tierras cumplió oportunamente la actividad de control en el cuatrimestre evaluado, se observaron 15 acuerdos de confidencialidad de contratistas que ingresaron en septiembre y octubre y que, dentro de sus funciones se encuentran actividades relacionadas con valoración para inclusión al RESO por vigencia del contrato por cada usuario con rol valorador.
</t>
  </si>
  <si>
    <t>La oficina de control Interno evidenció que la Subdirección de Sistemas de Información de tierras cumplió oportunamente la actividad de control en el cuatrimestre evaluado, se observaron listados de asistencias en retroalimentaciones al equipo RESO sobre los casos valorados y las consecuencias que acarrea las modificaciones y/o divulgación de información para beneficio de un tercero, los cuales fueron realizados en los meses de septiembre, octubre, noviembre y diciembre.</t>
  </si>
  <si>
    <t>La oficina de control Interno evidenció que la Dirección de Gestión de Ordenamiento Social de La Propiedad  ( Geografía y Topografía), cumplió oportunamente la actividad de control en el cuatrimestre evaluado, se observó que durante los meses de Septiembre a diciembre  se realizaron 426 control de calidad a  productos allegados por las misionales  de DAE y DAT respectivamente, para los procesos de compra</t>
  </si>
  <si>
    <t xml:space="preserve">La oficina de control Interno evidenció que, Secretaria General, cumplió oportunamente la actividad de control en el cuatrimestre evaluado, en cuanto al informe trimestral del seguimiento de gestión de las PQRSD de la agencia, de acuerdo a la información cargada en el SharePoint se observó seguimiento a las PQRSD en los meses de septiembre, octubre, noviembre y diciembre, de igual manera, se evidencio el informe de Gestión en el mes de octubre y diciembre. 
</t>
  </si>
  <si>
    <t>La oficina de control Interno evidenció que, Secretaria General – Servicio ciudadano, cumplió oportunamente la actividad de control en el cuatrimestre evaluado, se observó, la publicación de piezas informativas en las redes sociales oficiales de la Entidad,  en el mes de diciembre.</t>
  </si>
  <si>
    <t>La oficina de control Interno evidenció que, Secretaria General – Servicio ciudadano, cumplió oportunamente la actividad de control en el cuatrimestre evaluado, de acuerdo a la información reportada en el SharePoint, se observó, la grabación de una atención telefónica, por medio de la cual se evidencia el protocolo de atención en el canal telefónico.</t>
  </si>
  <si>
    <t>La oficina de control Interno evidenció que la Subdirección de Talento Humano, cumplió oportunamente la actividad de control en el cuatrimestre evaluado, de acuerdo a la información reportada en el SharePoint, se observó, el reporte en el mes de diciembre de las fichas de verificación de cumplimiento de los requisitos exigidos en relación a los 29 funcionarios vinculados durante la vigencia 2023, los cuales fueron diligenciados y verificados.</t>
  </si>
  <si>
    <t>La oficina de control Interno evidenció que la Subdirección de Talento Humano, cumplió oportunamente la actividad de control en el cuatrimestre evaluado, de acuerdo a la información reportada en el SharePoint, se observó, el reporte en el mes de diciembre 
 1.  Ruta donde se tiene las Formas Hojas de Control ADMBS-F-016: Z:\TALENTO_HUMANO\22 HISTORIAS LABORALES\ARCHIVO NUEVO\HOJAS DE CONTROL
 2.  Reporte de historias laborales digitalizadas detallado con la ruta y como se lleva el registro correspondiente.
 3. Para la verificación de las Hojas de Control de las historias laborales digitalizadas,  la Oficina de Control Interno puede realizar la verificación en la STH , esto teniendo en cuenta que la digitalización de los expedientes se encuentran en la carpeta compartida: Z:\TALENTO_HUMANO,  para la revisión correspondiente y acceder a la verificación se realizaría con el funcionario encargado de las historias laborales, de igual forma los expedientes físicos se tienen en custodia y administración de la STH.</t>
  </si>
  <si>
    <t>La oficina de control Interno evidenció que la dependencia responsable, cumplió oportunamente la actividad de control, de acuerdo a la información reportada en el SharePoint, se observó, Capacitación en Manejo de presiones indebidas - Informe de asistencia 4-25-23.csv, la Grabación de la Capacitación Manejo de presiones indebidas. Actividad cumplida en el mes de abril.</t>
  </si>
  <si>
    <t>La oficina de control Interno evidenció que, la Subdirección de Administración  de Tierras de la Nación, cumplió oportunamente la actividad de control en el cuatrimestre evaluado, de acuerdo a la información reportada en el SharePoint, se observó, reporte  trimestral (julio, agosto y septiembre) en el que se atendieron mil ochocientas noventa y seis (1896) peticiones relacionadas con temas de limitaciones a la propiedad, discriminadas así: 961 fraccionamientos; 479 enajenaciones o ventas; 50 levantamientos de gravámenes; 36 desenglobes; y 370 PQR y el reporte  del cuarto trimestre del año 2023 (octubre, noviembre y diciembre) en donde se atendieron mil trescientas cinco (1305) peticiones sobre Limitaciones a la Propiedad, discriminadas así: 663 fraccionamientos; 294 enajenaciones o ventas; 34 levantamientos de gravámenes; 41 desenglobes; 273 PQR.</t>
  </si>
  <si>
    <t>La oficina de control Interno evidenció que, la Subdirección de Administración de Tierras de la Nación, cumplió oportunamente la actividad de control en el cuatrimestre evaluado, de acuerdo a la información reportada en el SharePoint, se observó, reporte  cuatrimestral  (septiembre, octubre, noviembre y diciembre) en el cual se atendieron mil novecientas veintiocho (1928) peticiones realizando una revisión aleatoria y acta No. 3.</t>
  </si>
  <si>
    <t>La oficina de control Interno evidenció que, la Subdirección de Administración de Tierras de la Nación, cumplió oportunamente la actividad de control en el cuatrimestre evaluado, de acuerdo a la información reportada en el SharePoint, se observó, que para el ulltimo cuatrimestre del año, se emitieron 9 auto de archivo, se adjunta evidencia ADMTI-COR-C2.1</t>
  </si>
  <si>
    <t xml:space="preserve">La oficina de control Interno evidenció que, la Subdirección de Administración de Tierras de la Nación, cumplió oportunamente la actividad de control en el cuatrimestre evaluado, de acuerdo a la información reportada en el SharePoint, se observó, que para el último cuatrimestre se garantizó la actualización de la matriz de seguimiento de solicitudes de Entidades de Derecho Público-EDP, según trámites adelantados, cuyo soporte es, ACCTI-F-032 Matriz de seguimiento de solicitudes de EDP. Se anexa documento en EXCEL "Info Cuatrimestre ADMTI-COR-C2.2." </t>
  </si>
  <si>
    <t>La oficina de control Interno evidenció que la Oficina Jurídica - Grupo de Control Interno Disciplinario, cumplió oportunamente la actividad de control en el cuatrimestre evaluado, de acuerdo a la información reportada en el SharePoint, se observó, que "Respecto de la perdida de documentos de los expedientes se comparte el  Reporte descriptivo de riesgos con anexos que denotan la implementación de las acciones preventivas con corte a 31/12/2023, con los siguientes anexos:
Anexo 1. Reporte de seguimiento Expedientes Disciplinarios: Documento pdf con la descripción de seguimiento y control de procesos disciplinarios de la Oficina Jurídica, la cual tiene como función la identificación de los expedientes disciplinarios que podrían dar lugar al fenómeno de la prescripción a corte del 31/12/2023.
Anexo 2. Pantallazo de matriz de seguimiento. Nota aclaratoria: Se comparte pantallazo de la matriz de seguimiento, debido a que goza de reserva sumarial a la luz de la Ley 1952-2019)""
Anexo 3. Planilla de Salidas 
Anexo 4. Constancia de préstamo, la cual refleja que a la fecha no se ha surtido esa actividad por cuanto se está digitalizando los procesos para consulta de los abogados y a la fecha no se ha presentado ningún investigado o defensor para consulta física.</t>
  </si>
  <si>
    <t>La oficina de control Interno evidenció que la Oficina Jurídica - Grupo de Control Interno Disciplinario, cumplió oportunamente la actividad de control en el cuatrimestre evaluado, de acuerdo a la información reportada en el SharePoint, se observó, que durante el cuatrimestre (septiembre, octubre, noviembre y diciembre) no se han firmado autos que correspondan a caducidad o prescripción; por tanto, la dependencia responsable  comparte como evidencia el Reporte Anexo 1. Reporte de seguimiento Expedientes Disciplinarios: Documento pdf con la descripción de seguimiento y control de procesos disciplinarios de la Oficina Jurídica, la cual tiene como función la identificación de los expedientes disciplinarios que podrían dar lugar al fenómeno de la prescripción con corte a los meses antes mencionados.</t>
  </si>
  <si>
    <t>La oficina de control Interno evidenció que la Oficina Jurídica - Grupo de Control Interno Disciplinario, cumplió oportunamente la actividad de control en el cuatrimestre evaluado, de acuerdo a la información reportada en el SharePoint, se observó, que durante el cuatrimestre (septiembre, octubre, noviembre y diciembre) Como evidencia se comparte el Anexo 2. Pantallazo de matriz de seguimiento. Nota aclaratoria: Se comparte pantallazo de la matriz de seguimiento, debido a que goza de reserva sumarial a la luz de la Ley 1952-2019)</t>
  </si>
  <si>
    <t xml:space="preserve">La oficina de control Interno evidenció que la Oficina Jurídica - Grupo de Control Interno Disciplinario, cumplió oportunamente la actividad de control en el cuatrimestre evaluado, de acuerdo con la información reportada en el SharePoint, se observó, que durante el cuatrimestre (septiembre, octubre, noviembre y diciembre) en cuanto a la digitalización de expedientes terminados por caducidad o prescripción, no se han realizado, toda vez que a la fecha no se ha materializado ningún riesgo. Como evidencia la dependencia comparte el Reporte descriptivo de riesgos con anexos que denotan la implementación de las acciones preventivas con corte a 31/12/2023. Anexo 2. Pantallazo de matriz de seguimiento. Nota aclaratoria: Se comparte pantallazo de la matriz de seguimiento, debido a que goza de reserva sumarial a la luz de la Ley 1952-2019)
</t>
  </si>
  <si>
    <t>La oficina de control Interno evidenció que la Oficina Jurídica, cumplió oportunamente la actividad de control en el cuatrimestre evaluado, de acuerdo con la información reportada en el SharePoint, se observó, que, durante el cuatrimestre evaluado, la Oficina Jurídica asignó a los abogados del equipo interno de representación judicial, las demandas notificadas para que fueran contestadas por el servidor público / colaborador dentro de los términos. Como evidencia se adjunta la trazabilidad de contestaciones y los Oficios</t>
  </si>
  <si>
    <t>La oficina de control Interno evidenció que la Oficina Jurídica, cumplió oportunamente la actividad de control en el cuatrimestre evaluado, de acuerdo con la información reportada en el SharePoint, se observó, que, durante el cuatrimestre evaluado, se supervisaron 14 solicitudes de inicio del proceso de cobro coactivo y de acuerdo al Manual de Cobro Coactivo, se verificó si cumplían con los requisitos para iniciar dicho proceso.</t>
  </si>
  <si>
    <t>La oficina de control Interno evidenció que la Oficina Jurídica, cumplió oportunamente la actividad de control en el cuatrimestre evaluado, de acuerdo con la información reportada en el SharePoint, se observó, que, durante el cuatrimestre evaluado, se realizó la supervisión por parte del Líder del Grupo de Conceptos, obrando de conformidad con la actividad planteada. La dependencia aporta como evidencia el registro de los conceptos y viabilidades jurídicas generadas durante el periodo (septiembre, octubre, noviembre y Diciembre) por la Oficina Jurídica para un total de (18) Conceptos y (21) viabilidades jurídicas.</t>
  </si>
  <si>
    <t xml:space="preserve">La oficina de control Interno evidenció que el Grupo Interno de Trabajo de Gestión Contractual en coordinación con la Secretaría General cumplió oportunamente la actividad de control en el cuatrimestre evaluado, de acuerdo con la información reportada en el SharePoint, se observó, que, durante el cuatrimestre evaluado, ha venido ejerciendo un acompañamiento a las áreas misionales en la gestión precontractual y particularmente en la estructuración de procesos contractuales. Este acompañamiento consiste en que las áreas antes de radicar los procesos de contratación nos remiten los documentos en borrador por medio de correos electrónicos con el fin de hacer una revisión previa por parte de los abogados del Grupo, de este modo advertimos tempranamente sobre deficiencias en la estructuración, en los soportes y documentación previa y/o marco legal aplicable en los procesos de contratación en cualquiera de sus modalidades.
Como soporte de lo anterior, remitimos una muestra de correos remitidos por parte del Grupo de Contratos a las áreas misionales en cumplimiento de la actividad expuesta, como evidencia se observó una muestra de estudios previos de contratación, solicitud de revisión y firmas de estudios previos.
</t>
  </si>
  <si>
    <t>La oficina de control Interno evidenció que el Grupo Interno de Trabajo de Gestión Contractual en coordinación con la Secretaría General cumplió oportunamente la actividad de control en el cuatrimestre evaluado, de acuerdo con la información reportada en el SharePoint, como evidencia de cumplimiento de la actividad se reporta la matriz de asignación de procesos de los meses de (septiembre, octubre, noviembre y diciembre).</t>
  </si>
  <si>
    <t>La oficina de control Interno evidenció que el Grupo Interno de Trabajo de Gestión Contractual en coordinación con la Secretaría General cumplió oportunamente la actividad de control en el cuatrimestre evaluado, de acuerdo con la información reportada en el SharePoint, se observó, que,  a través del Aplicativo Klic, el supervisor del contrato realiza la verificación inicial de los requisitos mínimos para la realización de pago, de igual manera por medio del Sistema Radicador de cuentas PAABS, se realiza una segunda verificación a fondo de los requisitos. Esto de acuerdo al procedimiento de gestión de pagos. Como evidencia la actividad se observó un reporte del aplicativo Klic con los rechazos y comentarios por parte de los supervisores en el ejercicio de revisión.</t>
  </si>
  <si>
    <t>La oficina de control Interno evidenció que Almacén en coordinación con la Subdirección Administrativa y Financiera cumplió oportunamente la actividad de control en el cuatrimestre evaluado, de acuerdo con la información reportada en el SharePoint, se observó, que, en los meses de septiembre, octubre, noviembre y diciembre se realizó el levantamiento de inventario de los bienes muebles de la ANT, mediante   tomas físicas realizadas en varias dependencias de la ANT. Como evidencia se reporta las tomas físicas realizadas por Almacén durante el cuatrimestre.</t>
  </si>
  <si>
    <t>La oficina de control Interno evidenció que la Subdirección Administrativa y Financiera reporta el consolidado de los registros físicos efectuados en la forma ADMBS-F-029 FORMA PRÉSTAMO Y DEVOLUCIÓN DE DOCUMENTOS del segundo semestre 2023. Cumpliendo oportunamente  la actividad de control en el cuatrimestre evaluado.</t>
  </si>
  <si>
    <t xml:space="preserve">La oficina de control Interno evidenció que el equipo de Gestión Documental en coordinación con la Subdirección Administrativa y Financiera cumplió oportunamente la actividad de control en el cuatrimestre evaluado, de acuerdo con la información reportada en el SharePoint, se observó, que, el consolidado de los expedientes en el Sistema de Gestión Documental - ORFEO del segundo semestre de la vigencia 2023.
</t>
  </si>
  <si>
    <t>La Subdirección Administrativa y Financiera realizó la auditoria a los pagos generados del Tercer semestre, en el cual tomó una muestra del 1% de los pagos realizados. Como evidencia reporta el informe de la auditoria del 1% de los 16912 registros de pagos generados en el SIIF-Nación, así mismo, los del cuarto trimestre, el informe de la auditoria del 1% de los 18948 registros de pagos generados en el SIIF-Nación. Cumpliendo oportunamente la actividad de control en el cuatrimestre evaluado</t>
  </si>
  <si>
    <t xml:space="preserve">Actividad cumplida en el II cuatrimestre </t>
  </si>
  <si>
    <t>Se observó que para el tercer cuatrimestre se realizó la socialización del Código de Ética del Auditor a los integrantes de la Oficina de Control Interno, cumpliendo oportunamente con la actividad de control</t>
  </si>
  <si>
    <t>Se observo que para el cumplimiento de la actividad de control la dependencia realizó lo siguiente: 
•	En el mes de septiembre los lideres de procesos revisaron 402 Actos administrativos /402Actos administrativos suscritos.
•	 En el mes de octubre los lideres de procesos revisaron 261 Actos administrativos /261Actos administrativos suscritos
•	En el mes de noviembre los lideres de procesos revisaron 531 Actos administrativos /531 Actos administrativos suscritos
•	En el mes de diciembre los lideres de procesos revisaron 1681Actos administrativos /1681 Actos administrativos suscritos</t>
  </si>
  <si>
    <r>
      <rPr>
        <b/>
        <sz val="10"/>
        <color theme="1"/>
        <rFont val="Arial Narrow"/>
        <family val="2"/>
      </rPr>
      <t xml:space="preserve">10/01/2024
</t>
    </r>
    <r>
      <rPr>
        <sz val="10"/>
        <color theme="1"/>
        <rFont val="Arial Narrow"/>
        <family val="2"/>
      </rPr>
      <t xml:space="preserve">Durante el cuatrimestre evaluado, la Oficina de Control Interno, observó lo siguiente:
Septiembre:
Explicacion proceso validación.docx
REPORTE VALIDACIÓN CASOS A (1).xlsx
REPORTE VALIDACIÓN CASOS APROB.xlsx
Como avance de producto, en septiembre  se obtuvo  un resultado  de validaciones de calidad de los análisis técnicos y jurídicos  de 39.989.1 ha.  Área ubicada en los  municipios de: Aracataca: Para este municipio se validaron y aprobaron  2.812  hectáreas equivalentes a 184 predios, cifras  correspondientes al resultado de la revisión de 10 UITs.   Ataco: En este municipio de validó  y aprobó un total de 2.579 hectáreas que equivalen a 258 predios, resultado de la revisión de 5 UITs. Ciénaga: Se validó  y aprobó un área total de 10.935  hectáreas que corresponden a 768  predios, valores que resultaron de la revisión de calidad de 8 UITs. Guaranda: En el municipio de logró validar y aprobar 2.254  hectáreas correspondientes a 255 predios pertenecientes a 7 UITs. Puerto Lleras: Para este municipio se validaron y aprobaron 21.409  hectáreas las cuales representan 247 predios que pertenecen a 1 UITs.
Octubre:
Explicacion proceso validación.docx
REPORTE VALIDACIÓN TOTAL CASOS APROBADOS OCTUBRE 2023 - SPO.xlsx
Como avance de producto, se han validado 40.936 hectareas de la siguiente manera:
Aracataca 11.270 hectáreas en 9 Unidades de Intervención Territorial (UIT), Ataco 76 hectáreas en 2 UIT, Ciénaga 1.772 hectáreas en 7 UIT, El Carmen de Bolívar 11.712 hectáreas en 2 UIT, FuentedeOro 1.217 hectáreas en 2 UIT, Guaranda 6.297 hectáreas en 4 UIT y Puerto Lleras 8.593 hectáreas en 1 UIT.
Noviembre:
Explicacion proceso validación.docx
REPORTE VALIDACIÓN TOTAL CASOS APROBADOS NOVIEMBRE 2023 - SPO.xlsx
Como avance de producto, se han validado 16.244 hectareas de la siguiente manera:
El Carmen de Bolivar 18 hectáreas en 1 Unidad de Intervención Territorial (UIT), FuentedeOro 1.851 hectareas en 1 Unidad de Intervención Territorial (UIT), Fundación 815 hectareas en 1 Unidad de Intervención Territorial (UIT) y Guaranda 13.560 en 12 unidades de intervención
Diciembre:
Explicacion proceso validación.docx
REPORTE VALIDACIÓN DICIEMBRE 2023 - SPO.xlsx
</t>
    </r>
  </si>
  <si>
    <r>
      <t xml:space="preserve">12/01/2024
</t>
    </r>
    <r>
      <rPr>
        <sz val="10"/>
        <color theme="1"/>
        <rFont val="Arial Narrow"/>
        <family val="2"/>
      </rPr>
      <t xml:space="preserve">La dependencia responsable de la ejecución, informó que adjunta archivo en formato Excel donde se encuentra la relación de casos a los cuales se les realizo filtro de calidad de la valoración automática que se está realizando por la Subdirección de Sistemas de Información, se puede evidenciar a partir de la Columna C  el criterio de verificación que son los cruces con la Registraduría Nacional, registros en la DIAN, validación del patrimonio, antecedentes judiciales,  si declara o no renta y los rangos de esta para determinar si es o no Sujeto de ordenamiento o el título al cual se ingresa al RESO. 
Así mismo, se validó otro criterio que es si es víctima del conflicto armada y la validación de la cantidad de predios del solicitante, la Naturaleza jurídica y la relación con dichos predios para determinar la Inclusión o no al RESO 
En síntesis, el archivo contiene la cantidad de casos para el periodo solicitado, a los cuales se les realizo los filtros de calidad, si estos no pasan esta primera validación pasan a una  segunda valoración para determinar finalmente sobre la inclusión o no al Registro de Sujeto de Ordenamiento - RESO. 
</t>
    </r>
    <r>
      <rPr>
        <b/>
        <sz val="10"/>
        <color theme="1"/>
        <rFont val="Arial Narrow"/>
        <family val="2"/>
      </rPr>
      <t xml:space="preserve">
</t>
    </r>
  </si>
  <si>
    <r>
      <rPr>
        <b/>
        <sz val="10"/>
        <color theme="1"/>
        <rFont val="Arial Narrow"/>
        <family val="2"/>
      </rPr>
      <t xml:space="preserve">12/01/2024
</t>
    </r>
    <r>
      <rPr>
        <sz val="10"/>
        <color theme="1"/>
        <rFont val="Arial Narrow"/>
        <family val="2"/>
      </rPr>
      <t xml:space="preserve">
La oficina de Control Interno evidenció  base de datos excell con las solicitudes RESO realizadas en la vigencia, la dependencia responsable indica que una vez obtenida la información y verificados los requisitos establecidos para la inclusión de los solicitantes en el registro de Sujetos de Ordenamiento, de manera automática y sistematizada se emite una resolución de Inclusión o No del ciudadano en el RESO.   
Si en el anterior paso, no son incluidos de manera automática al RESO se pasan estas solicitudes a una “segunda valoración” en la que los profesionales tienen a cargo la consecución de la información necesaria para realizar la correcta caracterización de las personas que han presentado por cualquier medio, las solicitudes ante la Agencia Nacional de Tierras y que buscan acceso a tierras o pretenden la formalización de los predios.   </t>
    </r>
  </si>
  <si>
    <r>
      <t xml:space="preserve">12/01/2024
</t>
    </r>
    <r>
      <rPr>
        <sz val="10"/>
        <color theme="1"/>
        <rFont val="Arial Narrow"/>
        <family val="2"/>
      </rPr>
      <t xml:space="preserve">La oficina de control interno evidenció matriz excell durante cada uno de los meses que componen el cuatrimestre (Septiembre, Octubre, Noviembre, Diciembre), mediante las cuales se actualizaron los inventarios de procesos agrarios, así:
Septiembre:
Inventario Procesos Agrarios SSJ 30 DE SEPTIEMBRE 2023.xlsx
spagj- 20230930_SEJUT-COR-P.1.1 (3).xlsx
Octubre:
20231031_SEJUT-COR-P.1.1  SPAGJ.xlsx
Inventario Procesos Agrarios SSJ 31 DE OCTUBRE 2023 (2).xlsx
Noviembre:
20231204 SEJUT-COR-P.1.1(1)- SPAGJ.xlsx
MGC SSJ 30 DE NOVIEMBRE 2023(1).xlsx
Diciembre:
20231229 SEJUT-COR-P.1.1-SPAG.xlsx
Inventario Procesos Agrarios SSJ 28 diciembre 2023 - custodia (1) (1).xlsx
</t>
    </r>
  </si>
  <si>
    <r>
      <rPr>
        <b/>
        <sz val="10"/>
        <color theme="1"/>
        <rFont val="Arial Narrow"/>
        <family val="2"/>
      </rPr>
      <t xml:space="preserve">12/01/2024
</t>
    </r>
    <r>
      <rPr>
        <sz val="10"/>
        <color theme="1"/>
        <rFont val="Arial Narrow"/>
        <family val="2"/>
      </rPr>
      <t xml:space="preserve">La oficina de Control Interno observó que las gestiones realizadas, se adelantaron durante el mes de mayo y junio de 2023, cumpliendo oprtunamente con las actividades programadas.
</t>
    </r>
  </si>
  <si>
    <r>
      <rPr>
        <b/>
        <sz val="10"/>
        <color theme="1"/>
        <rFont val="Arial Narrow"/>
        <family val="2"/>
      </rPr>
      <t xml:space="preserve">12/01/2024
</t>
    </r>
    <r>
      <rPr>
        <sz val="10"/>
        <color theme="1"/>
        <rFont val="Arial Narrow"/>
        <family val="2"/>
      </rPr>
      <t xml:space="preserve">La oficina de Control Interno observó que las actividades realizadas,  fueron adelantadas durante el mes de agosto de 2023, cumpliendo oportunamente con la actividad programada.
</t>
    </r>
  </si>
  <si>
    <r>
      <rPr>
        <b/>
        <sz val="10"/>
        <color theme="1"/>
        <rFont val="Arial Narrow"/>
        <family val="2"/>
      </rPr>
      <t>12/01/2024</t>
    </r>
    <r>
      <rPr>
        <sz val="10"/>
        <color theme="1"/>
        <rFont val="Arial Narrow"/>
        <family val="2"/>
      </rPr>
      <t xml:space="preserve">
La oficina de control Interno evidenció que las UGT, cumplieron oportunamente la actividad de control durante el mes de Abril del año 2023, de acuerdo a la información reportada en el SharePoint.</t>
    </r>
  </si>
  <si>
    <r>
      <rPr>
        <b/>
        <sz val="10"/>
        <color theme="1"/>
        <rFont val="Arial Narrow"/>
        <family val="2"/>
      </rPr>
      <t>12/01/2024</t>
    </r>
    <r>
      <rPr>
        <sz val="10"/>
        <color theme="1"/>
        <rFont val="Arial Narrow"/>
        <family val="2"/>
      </rPr>
      <t xml:space="preserve">
La oficina de control Interno evidenció que la Dirección de Acceso a Tierras, cumplió oportunamente la actividad de control de acuerdo a la información reportada en el SharePoint, ya que la capacitación se realizó el día viernes 17 de marzo de 2023, en donde participaron  todos los colaboradores del grupo de Compra Directa de la Dirección de Acceso a Tierras.</t>
    </r>
  </si>
  <si>
    <r>
      <rPr>
        <b/>
        <sz val="10"/>
        <color theme="1"/>
        <rFont val="Arial Narrow"/>
        <family val="2"/>
      </rPr>
      <t>12/01/2024</t>
    </r>
    <r>
      <rPr>
        <sz val="10"/>
        <color theme="1"/>
        <rFont val="Arial Narrow"/>
        <family val="2"/>
      </rPr>
      <t xml:space="preserve">
La oficina de control Interno evidenció que la Dirección de Acceso a Tierras, cumplió oportunamente la actividad, de acuerdo a la información reportada en el SharePoint, ya que la capacitación se realizó con todos los colaboradores del grupo de Compra Directa de la Dirección de Acceso a Tierras, así como su en su componente jurídico durante el mes deMarzo y Agosto del año 2023</t>
    </r>
  </si>
  <si>
    <r>
      <rPr>
        <b/>
        <sz val="10"/>
        <color theme="1"/>
        <rFont val="Arial Narrow"/>
        <family val="2"/>
      </rPr>
      <t>12/01/2024</t>
    </r>
    <r>
      <rPr>
        <sz val="10"/>
        <color theme="1"/>
        <rFont val="Arial Narrow"/>
        <family val="2"/>
      </rPr>
      <t xml:space="preserve">
La oficina de control Interno evidenció que la Dirección de Acceso a Tierras, cumplió oportunamente la actividad de control de acuerdo a la información reportada en el SharePoint, ya que la capacitación se realizó el día viernes 17 de marzo de 2023, en donde participaron  todos los colaboradores del grupo de Subsidios de la Subdirección de Acceso a Tierras en Zonas Focalizadas.</t>
    </r>
  </si>
  <si>
    <r>
      <rPr>
        <b/>
        <sz val="10"/>
        <color theme="1"/>
        <rFont val="Arial Narrow"/>
        <family val="2"/>
      </rPr>
      <t>12/01/2024</t>
    </r>
    <r>
      <rPr>
        <sz val="10"/>
        <color theme="1"/>
        <rFont val="Arial Narrow"/>
        <family val="2"/>
      </rPr>
      <t xml:space="preserve">
La oficina de control Interno evidenció que la Dirección de Acceso a Tierras, cumplió oportunamente con la actividad de acuerdo a la información reportada en el SharePoint, ya que fue programada para los meses de marzo y agosto del año 2023; no obstante, la capacitación fue ejecutada el 30 de enero del año en curso al 70% de los profesionales de la SATZF.</t>
    </r>
  </si>
  <si>
    <t>Estado</t>
  </si>
  <si>
    <t>Observación OCI</t>
  </si>
  <si>
    <r>
      <rPr>
        <b/>
        <sz val="10"/>
        <color theme="1"/>
        <rFont val="Arial Narrow"/>
        <family val="2"/>
      </rPr>
      <t>12/01/2024</t>
    </r>
    <r>
      <rPr>
        <sz val="10"/>
        <color theme="1"/>
        <rFont val="Arial Narrow"/>
        <family val="2"/>
      </rPr>
      <t>.
 La OCI evidencia reunión de seguimiento  en el mes de Octubre, evidencia cargada en el Share Point</t>
    </r>
  </si>
  <si>
    <r>
      <rPr>
        <b/>
        <sz val="10"/>
        <color theme="1"/>
        <rFont val="Arial Narrow"/>
        <family val="2"/>
      </rPr>
      <t>12/01/2024.</t>
    </r>
    <r>
      <rPr>
        <sz val="10"/>
        <color theme="1"/>
        <rFont val="Arial Narrow"/>
        <family val="2"/>
      </rPr>
      <t xml:space="preserve">
Se observa evidencia cargada en el mes de Septiembre</t>
    </r>
  </si>
  <si>
    <r>
      <rPr>
        <b/>
        <sz val="10"/>
        <color theme="1"/>
        <rFont val="Arial Narrow"/>
        <family val="2"/>
      </rPr>
      <t>12/01/2024.</t>
    </r>
    <r>
      <rPr>
        <sz val="10"/>
        <color theme="1"/>
        <rFont val="Arial Narrow"/>
        <family val="2"/>
      </rPr>
      <t xml:space="preserve">
La OCI observó evidencias cargadas para la acci´pon preventiva en los meses Septiembre, Octubre, Noviembre, Diciembre.</t>
    </r>
  </si>
  <si>
    <r>
      <rPr>
        <b/>
        <sz val="10"/>
        <color theme="1"/>
        <rFont val="Arial Narrow"/>
        <family val="2"/>
      </rPr>
      <t>12/01/2024.</t>
    </r>
    <r>
      <rPr>
        <sz val="10"/>
        <color theme="1"/>
        <rFont val="Arial Narrow"/>
        <family val="2"/>
      </rPr>
      <t xml:space="preserve">
La OCI observa  evidencias cargadas en el mes de Diciembre </t>
    </r>
  </si>
  <si>
    <r>
      <rPr>
        <b/>
        <sz val="10"/>
        <color theme="1"/>
        <rFont val="Arial Narrow"/>
        <family val="2"/>
      </rPr>
      <t>12/01/2024.</t>
    </r>
    <r>
      <rPr>
        <sz val="10"/>
        <color theme="1"/>
        <rFont val="Arial Narrow"/>
        <family val="2"/>
      </rPr>
      <t xml:space="preserve">
La OCI observa  evidencias cargadas en el mes de Septiembre, Octubre, Noviembre</t>
    </r>
  </si>
  <si>
    <r>
      <rPr>
        <b/>
        <sz val="10"/>
        <color theme="1"/>
        <rFont val="Arial Narrow"/>
        <family val="2"/>
      </rPr>
      <t>12/01/2024.</t>
    </r>
    <r>
      <rPr>
        <sz val="10"/>
        <color theme="1"/>
        <rFont val="Arial Narrow"/>
        <family val="2"/>
      </rPr>
      <t xml:space="preserve">
La OCI observa  evidencias cargadas en el mes de Septiembre, Octubre,</t>
    </r>
  </si>
  <si>
    <r>
      <rPr>
        <b/>
        <sz val="10"/>
        <color theme="1"/>
        <rFont val="Arial Narrow"/>
        <family val="2"/>
      </rPr>
      <t>12/01/2024.</t>
    </r>
    <r>
      <rPr>
        <sz val="10"/>
        <color theme="1"/>
        <rFont val="Arial Narrow"/>
        <family val="2"/>
      </rPr>
      <t xml:space="preserve">
La OCI observa  evidencias cargadas en el mes de Septiembre, Octubre, Noviembre  </t>
    </r>
  </si>
  <si>
    <r>
      <rPr>
        <b/>
        <sz val="10"/>
        <color theme="1"/>
        <rFont val="Arial Narrow"/>
        <family val="2"/>
      </rPr>
      <t>12/01/2024.</t>
    </r>
    <r>
      <rPr>
        <sz val="10"/>
        <color theme="1"/>
        <rFont val="Arial Narrow"/>
        <family val="2"/>
      </rPr>
      <t xml:space="preserve">
La OCI observa  evidencias cargadas en el mes de Septiembre, Octubre, Noviembre , Diciembre</t>
    </r>
  </si>
  <si>
    <r>
      <rPr>
        <b/>
        <sz val="10"/>
        <color theme="1"/>
        <rFont val="Arial Narrow"/>
        <family val="2"/>
      </rPr>
      <t>12/01/2024.</t>
    </r>
    <r>
      <rPr>
        <sz val="10"/>
        <color theme="1"/>
        <rFont val="Arial Narrow"/>
        <family val="2"/>
      </rPr>
      <t xml:space="preserve">
La OCI observa que no habian activiades programadas para el III Cuatrimestre</t>
    </r>
  </si>
  <si>
    <r>
      <t xml:space="preserve">12/01/2024.
</t>
    </r>
    <r>
      <rPr>
        <sz val="10"/>
        <color theme="1"/>
        <rFont val="Arial Narrow"/>
        <family val="2"/>
      </rPr>
      <t>La OCI observa que no habian activiades programadas para el III Cuatrimestre</t>
    </r>
  </si>
  <si>
    <r>
      <rPr>
        <b/>
        <sz val="10"/>
        <color theme="1"/>
        <rFont val="Arial Narrow"/>
        <family val="2"/>
      </rPr>
      <t>12/01/2024</t>
    </r>
    <r>
      <rPr>
        <sz val="10"/>
        <color theme="1"/>
        <rFont val="Arial Narrow"/>
        <family val="2"/>
      </rPr>
      <t xml:space="preserve">
La OCI observa que no habian activiades programadas para el III Cuatrimestre</t>
    </r>
  </si>
  <si>
    <r>
      <rPr>
        <b/>
        <sz val="10"/>
        <color theme="1"/>
        <rFont val="Arial Narrow"/>
        <family val="2"/>
      </rPr>
      <t>12/01/2024.</t>
    </r>
    <r>
      <rPr>
        <sz val="10"/>
        <color theme="1"/>
        <rFont val="Arial Narrow"/>
        <family val="2"/>
      </rPr>
      <t xml:space="preserve">
La OCI observa  evidencias cargadas en el mes de Diciembre</t>
    </r>
  </si>
  <si>
    <r>
      <rPr>
        <b/>
        <sz val="10"/>
        <color theme="1"/>
        <rFont val="Arial Narrow"/>
        <family val="2"/>
      </rPr>
      <t>12/01/2024.</t>
    </r>
    <r>
      <rPr>
        <sz val="10"/>
        <color theme="1"/>
        <rFont val="Arial Narrow"/>
        <family val="2"/>
      </rPr>
      <t xml:space="preserve">
La OCI observa  evidencias cargadas en el mes de Octubre y Diciembre</t>
    </r>
  </si>
  <si>
    <r>
      <rPr>
        <b/>
        <sz val="10"/>
        <color theme="1"/>
        <rFont val="Arial Narrow"/>
        <family val="2"/>
      </rPr>
      <t>12/01/2024.</t>
    </r>
    <r>
      <rPr>
        <sz val="10"/>
        <color theme="1"/>
        <rFont val="Arial Narrow"/>
        <family val="2"/>
      </rPr>
      <t xml:space="preserve">
La OCI observa evidencias cargadas para el mes de septiembre, Octubre y Noviembre</t>
    </r>
  </si>
  <si>
    <r>
      <rPr>
        <b/>
        <sz val="10"/>
        <color theme="1"/>
        <rFont val="Arial Narrow"/>
        <family val="2"/>
      </rPr>
      <t>12/01/2024.</t>
    </r>
    <r>
      <rPr>
        <sz val="10"/>
        <color theme="1"/>
        <rFont val="Arial Narrow"/>
        <family val="2"/>
      </rPr>
      <t xml:space="preserve">
La oficina de control Interno evidenció que los lideres  UGT  cumplieron oportunamente la actividad de control en cuanto a realizar capacitaciones  en  Manejo de presiones indebidas  y  Manejo de presiones indebidas, esta actividad fue ejecutada en el mes de Abril.</t>
    </r>
  </si>
  <si>
    <r>
      <t>12/01/2024.</t>
    </r>
    <r>
      <rPr>
        <sz val="10"/>
        <color theme="1"/>
        <rFont val="Arial Narrow"/>
        <family val="2"/>
      </rPr>
      <t xml:space="preserve">
La OCI observa que no habian activiades programadas para el III Cuatrimestre</t>
    </r>
  </si>
  <si>
    <r>
      <rPr>
        <b/>
        <sz val="10"/>
        <color theme="1"/>
        <rFont val="Arial Narrow"/>
        <family val="2"/>
      </rPr>
      <t>12/01/2024.</t>
    </r>
    <r>
      <rPr>
        <sz val="10"/>
        <color theme="1"/>
        <rFont val="Arial Narrow"/>
        <family val="2"/>
      </rPr>
      <t xml:space="preserve"> Se observó los monitoreo a las actividades ejecutadas en cuanto a la disposición de la información  en la carpeta compartida de la Oficina de Control Interno y el expediente documental, en los meses de septiembre, octubre, noviembre y diciembre.</t>
    </r>
  </si>
  <si>
    <r>
      <rPr>
        <b/>
        <sz val="10"/>
        <color theme="1"/>
        <rFont val="Arial Narrow"/>
        <family val="2"/>
      </rPr>
      <t>12/01/2024.</t>
    </r>
    <r>
      <rPr>
        <sz val="10"/>
        <color theme="1"/>
        <rFont val="Arial Narrow"/>
        <family val="2"/>
      </rPr>
      <t xml:space="preserve">
La OCI observó  las siguientes capacitaciones:
1. Fecha 05/06/2023 Capacitación uso SIT.
2. Fecha 23/06/2023 Capacitación Autos de Inicio - Aceptación Titulación Colectiva.
3. Fecha 22-23 junio 2023 Capacitación UGT La Guajira proesos étnicos SDAE
4. Fecha 29/06/ 2023 Capacitación UGT Caquetá procesos etnicos SDAE
De acuerdo a lo anterior y verificando que en el mes de Febrero y Abril se realizaron capacitaciones se da por Actividad Cumplida</t>
    </r>
  </si>
  <si>
    <r>
      <rPr>
        <b/>
        <sz val="10"/>
        <color theme="1"/>
        <rFont val="Arial Narrow"/>
        <family val="2"/>
      </rPr>
      <t>12/01/2024.</t>
    </r>
    <r>
      <rPr>
        <sz val="10"/>
        <color theme="1"/>
        <rFont val="Arial Narrow"/>
        <family val="2"/>
      </rPr>
      <t xml:space="preserve">
La OCI observó que 
Mayo: Soportes de capacitacion guia operativa.pdf
Junio: Soporte capacitación grupo IC.pdf
Julio: Los soportes cargados en el SHARE POINT no corresponden a la Acción preventiva, adjuntan
4. Extracto bancario Inga Colon.pdf
5. Extracto bancario Caunapi.pdf
Agosto: No hay soportes de socialización
De acuerdo a lo anterior se toma la capacitación realizada en el mes de Junio como adelantada del mes de agosto
Actividad Cumplida (2 Socializaciones)</t>
    </r>
  </si>
  <si>
    <r>
      <rPr>
        <b/>
        <sz val="10"/>
        <color theme="1"/>
        <rFont val="Arial Narrow"/>
        <family val="2"/>
      </rPr>
      <t>12/01/2024.</t>
    </r>
    <r>
      <rPr>
        <sz val="10"/>
        <color theme="1"/>
        <rFont val="Arial Narrow"/>
        <family val="2"/>
      </rPr>
      <t xml:space="preserve">
La OCI observa que, para los días  10, 14 y 21  de febrero y el 7 de marzo de 2023 se realizaron capacitaciones sobre procedimiento de adjudicación de baldíos a EDP a colaboradores de las Unidades de Gestión Territorial – UGT Antioquia, Norte de Santander, Caquetá y Bogotá, respectivamente. Para lo cual se anexa el documento "Informe Acc Preventiva N°ADMTI-COR-P 2.2"</t>
    </r>
  </si>
  <si>
    <r>
      <rPr>
        <b/>
        <sz val="10"/>
        <color theme="1"/>
        <rFont val="Arial Narrow"/>
        <family val="2"/>
      </rPr>
      <t>12/01/2024.</t>
    </r>
    <r>
      <rPr>
        <sz val="10"/>
        <color theme="1"/>
        <rFont val="Arial Narrow"/>
        <family val="2"/>
      </rPr>
      <t xml:space="preserve">
La OCI observó que Para el 26 de enero del 2023 se realizó reunión y capacitación a los colaboradores del grupo (abogados) sobre el procedimiento y actividades del grupo de Limitaciones a la Propiedad, para lo cual se anexa el documento " Informe con la respectiva Acta de Reunión Control de la Información Documentada LP".</t>
    </r>
  </si>
  <si>
    <r>
      <rPr>
        <b/>
        <sz val="10"/>
        <color theme="1"/>
        <rFont val="Arial Narrow"/>
        <family val="2"/>
      </rPr>
      <t>12/01/2024.</t>
    </r>
    <r>
      <rPr>
        <sz val="10"/>
        <color theme="1"/>
        <rFont val="Arial Narrow"/>
        <family val="2"/>
      </rPr>
      <t xml:space="preserve">
La OCI observó que La capacitación se realizó el día viernes 17 de marzo, participaron  todos los colaboradores del grupo de Barrido Predial de la Subdirección de Acceso a Tierras en Zonas Focalizadas</t>
    </r>
  </si>
  <si>
    <t>Control</t>
  </si>
  <si>
    <t>Etiquetas de fila</t>
  </si>
  <si>
    <t>Total general</t>
  </si>
  <si>
    <t>Cuenta de Estado</t>
  </si>
  <si>
    <t>Etiquetas de columna</t>
  </si>
  <si>
    <t>Reponsable</t>
  </si>
  <si>
    <r>
      <rPr>
        <b/>
        <sz val="10"/>
        <color theme="1"/>
        <rFont val="Arial Narrow"/>
        <family val="2"/>
      </rPr>
      <t>12/01/2024.</t>
    </r>
    <r>
      <rPr>
        <sz val="10"/>
        <color theme="1"/>
        <rFont val="Arial Narrow"/>
        <family val="2"/>
      </rPr>
      <t xml:space="preserve">
La OCI observa que en el mes de septiembre se realizó la capacitación</t>
    </r>
  </si>
  <si>
    <t>Total</t>
  </si>
  <si>
    <r>
      <t xml:space="preserve">la Oficina de Control Interno observó que a la fecha de consulta 12/01/2024, en el Share Point no se evidencia los soportes correspondientes a las actividades de cumplimiento de la actividad de control,  respectivas a los meses de agosto, septiembre, octubre, noviembre y diciembre.
La actividad es mensual,  informe de los documentos del SIG actualizados, creados y eliminados  en el SIG durante el cuatrimestre.
</t>
    </r>
    <r>
      <rPr>
        <b/>
        <sz val="10"/>
        <color theme="1"/>
        <rFont val="Arial Narrow"/>
        <family val="2"/>
      </rPr>
      <t xml:space="preserve">16/01/2024. </t>
    </r>
    <r>
      <rPr>
        <sz val="10"/>
        <color theme="1"/>
        <rFont val="Arial Narrow"/>
        <family val="2"/>
      </rPr>
      <t>Mediante correo electrónico remitid el dia 16/01/2024, la Oficina de Planeación subsana la actividad de control , en donde se indica (...)" se e donde indica "En atención a la solicitud, nos permitimos indicar que revisando la observación incluida en el Mapa de Riesgos de Corrupción (MRC) frente al incumplimiento en el riesgo con código: INTI-COR-1 a cargo de la Oficina de Planeación, si se cuenta con los soportes correspondientes a las actividades de cumplimiento de la actividad de control.
En este sentido, se adjuntan las evidencias respectivas a los meses de agosto, septiembre, octubre, noviembre y diciembre, en lo que corresponde a los documentos del SIG actualizados, creados y eliminados en el SIG durante el cuatrimestre" realizó la subsanación de la actividad, enviando las evidencias correspondiente, quedando Actividad Cumplida.</t>
    </r>
  </si>
  <si>
    <r>
      <rPr>
        <b/>
        <sz val="10"/>
        <color theme="1"/>
        <rFont val="Arial Narrow"/>
        <family val="2"/>
      </rPr>
      <t>10/01/2024</t>
    </r>
    <r>
      <rPr>
        <sz val="10"/>
        <color theme="1"/>
        <rFont val="Arial Narrow"/>
        <family val="2"/>
      </rPr>
      <t xml:space="preserve">
La Oficina de Control Interno no evidenció información cargada en el Share Point que soporte el cumplimiento de las acciones preventivas durante el cuatrimestre.
</t>
    </r>
    <r>
      <rPr>
        <b/>
        <sz val="10"/>
        <color theme="1"/>
        <rFont val="Arial Narrow"/>
        <family val="2"/>
      </rPr>
      <t xml:space="preserve">
16/01/2024. </t>
    </r>
    <r>
      <rPr>
        <sz val="10"/>
        <color theme="1"/>
        <rFont val="Arial Narrow"/>
        <family val="2"/>
      </rPr>
      <t>Mediante correo electrónico remitid el dia 16/01/2024, la Oficina de Planeación subsana la actividad de control , en donde se indica (...)" se e donde indica "En atención a la solicitud, nos permitimos indicar que revisando la observación incluida en el Mapa de Riesgos de Corrupción (MRC) frente al incumplimiento en el riesgo con código: INTI-COR-1 a cargo de la Oficina de Planeación, si se cuenta con los soportes correspondientes a las actividades de cumplimiento de la actividad preventiva.
En este sentido, se adjuntan las evidencias respectivas a los meses de agosto, septiembre, octubre, noviembre y diciembre, en lo que corresponde a los documentos del SIG actualizados, creados y eliminados en el SIG durante el cuatrimestre" realizó la subsanación de la actividad, enviando las evidencias correspondiente, quedando Actividad Cumplida.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</si>
</sst>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1"/>
      <color theme="1"/>
      <name val="Calibri"/>
      <family val="2"/>
      <scheme val="minor"/>
    </font>
    <font>
      <sz val="10"/>
      <color theme="1"/>
      <name val="Arial Narrow"/>
      <family val="2"/>
    </font>
    <font>
      <b/>
      <sz val="10"/>
      <color theme="0"/>
      <name val="Arial Narrow"/>
      <family val="2"/>
    </font>
    <font>
      <b/>
      <sz val="10"/>
      <name val="Arial Narrow"/>
      <family val="2"/>
    </font>
    <font>
      <b/>
      <sz val="10"/>
      <color theme="1"/>
      <name val="Arial Narrow"/>
      <family val="2"/>
    </font>
    <font>
      <u/>
      <sz val="11"/>
      <color theme="10"/>
      <name val="Calibri"/>
      <family val="2"/>
      <scheme val="minor"/>
    </font>
    <font>
      <u/>
      <sz val="11"/>
      <color theme="11"/>
      <name val="Calibri"/>
      <family val="2"/>
      <scheme val="minor"/>
    </font>
    <font>
      <b/>
      <sz val="11"/>
      <color theme="1"/>
      <name val="Calibri"/>
      <family val="2"/>
      <scheme val="minor"/>
    </font>
    <font>
      <sz val="10"/>
      <name val="Arial"/>
      <family val="2"/>
    </font>
    <font>
      <b/>
      <sz val="11"/>
      <color theme="0"/>
      <name val="Arial Narrow"/>
      <family val="2"/>
    </font>
    <font>
      <b/>
      <sz val="11"/>
      <color theme="1"/>
      <name val="Arial Narrow"/>
      <family val="2"/>
    </font>
    <font>
      <sz val="10"/>
      <name val="Arial Narrow"/>
      <family val="2"/>
    </font>
    <font>
      <sz val="12"/>
      <color theme="1"/>
      <name val="Calibri"/>
      <family val="2"/>
      <scheme val="minor"/>
    </font>
    <font>
      <sz val="11"/>
      <color theme="1"/>
      <name val="Arial Narrow"/>
      <family val="2"/>
    </font>
    <font>
      <b/>
      <sz val="12"/>
      <color theme="1"/>
      <name val="Arial Narrow"/>
      <family val="2"/>
    </font>
    <font>
      <sz val="11"/>
      <color theme="1"/>
      <name val="Times New Roman"/>
      <family val="1"/>
    </font>
    <font>
      <b/>
      <sz val="11"/>
      <color theme="1"/>
      <name val="Times New Roman"/>
      <family val="1"/>
    </font>
    <font>
      <i/>
      <sz val="12"/>
      <color theme="1"/>
      <name val="Calibri"/>
      <family val="2"/>
      <scheme val="minor"/>
    </font>
    <font>
      <sz val="12"/>
      <color theme="1"/>
      <name val="Times New Roman"/>
      <family val="1"/>
    </font>
    <font>
      <sz val="14"/>
      <color theme="1"/>
      <name val="Times New Roman"/>
      <family val="1"/>
    </font>
    <font>
      <sz val="12"/>
      <color theme="1"/>
      <name val="Arial Narrow"/>
      <family val="2"/>
    </font>
    <font>
      <sz val="14"/>
      <color theme="1"/>
      <name val="Arial Narrow"/>
      <family val="2"/>
    </font>
    <font>
      <u/>
      <sz val="16"/>
      <color theme="10"/>
      <name val="Arial Narrow"/>
      <family val="2"/>
    </font>
    <font>
      <b/>
      <sz val="12"/>
      <color theme="1"/>
      <name val="Times New Roman"/>
      <family val="1"/>
    </font>
    <font>
      <sz val="16"/>
      <color theme="9"/>
      <name val="Arial Narrow"/>
      <family val="2"/>
    </font>
    <font>
      <u/>
      <sz val="16"/>
      <color theme="9"/>
      <name val="Arial Narrow"/>
      <family val="2"/>
    </font>
    <font>
      <b/>
      <sz val="14"/>
      <color theme="1"/>
      <name val="Arial Narrow"/>
      <family val="2"/>
    </font>
    <font>
      <b/>
      <sz val="12"/>
      <color theme="0"/>
      <name val="Times New Roman"/>
      <family val="1"/>
    </font>
    <font>
      <i/>
      <sz val="16"/>
      <color theme="1"/>
      <name val="Calibri"/>
      <family val="2"/>
      <scheme val="minor"/>
    </font>
    <font>
      <b/>
      <i/>
      <sz val="16"/>
      <color theme="1"/>
      <name val="Calibri"/>
      <family val="2"/>
      <scheme val="minor"/>
    </font>
    <font>
      <sz val="16"/>
      <color theme="1"/>
      <name val="Calibri"/>
      <family val="2"/>
      <scheme val="minor"/>
    </font>
    <font>
      <b/>
      <sz val="16"/>
      <color theme="1"/>
      <name val="Arial Narrow"/>
      <family val="2"/>
    </font>
    <font>
      <b/>
      <sz val="18"/>
      <color theme="1"/>
      <name val="Arial Narrow"/>
      <family val="2"/>
    </font>
    <font>
      <sz val="9"/>
      <color indexed="81"/>
      <name val="Tahoma"/>
      <family val="2"/>
    </font>
    <font>
      <b/>
      <sz val="9"/>
      <color indexed="81"/>
      <name val="Tahoma"/>
      <family val="2"/>
    </font>
    <font>
      <i/>
      <sz val="9"/>
      <color indexed="81"/>
      <name val="Tahoma"/>
      <family val="2"/>
    </font>
    <font>
      <b/>
      <sz val="24"/>
      <color theme="1"/>
      <name val="Arial Narrow"/>
      <family val="2"/>
    </font>
    <font>
      <b/>
      <sz val="20"/>
      <color theme="1"/>
      <name val="Arial Narrow"/>
      <family val="2"/>
    </font>
    <font>
      <sz val="16"/>
      <color theme="1"/>
      <name val="Arial Narrow"/>
      <family val="2"/>
    </font>
    <font>
      <sz val="10"/>
      <color rgb="FF000000"/>
      <name val="Arial Narrow"/>
      <family val="2"/>
    </font>
    <font>
      <b/>
      <sz val="14"/>
      <color theme="0"/>
      <name val="Arial Narrow"/>
      <family val="2"/>
    </font>
    <font>
      <b/>
      <sz val="12"/>
      <color theme="0"/>
      <name val="Arial Narrow"/>
      <family val="2"/>
    </font>
    <font>
      <b/>
      <sz val="16"/>
      <color theme="0"/>
      <name val="Arial Narrow"/>
      <family val="2"/>
    </font>
    <font>
      <b/>
      <sz val="18"/>
      <color theme="0"/>
      <name val="Times New Roman"/>
      <family val="1"/>
    </font>
    <font>
      <b/>
      <sz val="22"/>
      <color theme="0"/>
      <name val="Times New Roman"/>
      <family val="1"/>
    </font>
    <font>
      <b/>
      <sz val="18"/>
      <color theme="0"/>
      <name val="Arial Narrow"/>
      <family val="2"/>
    </font>
    <font>
      <b/>
      <sz val="22"/>
      <color theme="1"/>
      <name val="Arial Narrow"/>
      <family val="2"/>
    </font>
    <font>
      <b/>
      <sz val="20"/>
      <name val="Arial Narrow"/>
      <family val="2"/>
    </font>
    <font>
      <b/>
      <sz val="24"/>
      <color theme="0"/>
      <name val="Arial Narrow"/>
      <family val="2"/>
    </font>
    <font>
      <sz val="11"/>
      <color rgb="FF383B37"/>
      <name val="Arial Narrow"/>
      <family val="2"/>
    </font>
    <font>
      <sz val="10"/>
      <color rgb="FF383B37"/>
      <name val="Arial Narrow"/>
      <family val="2"/>
    </font>
    <font>
      <b/>
      <sz val="11"/>
      <color rgb="FF383B37"/>
      <name val="Arial Narrow"/>
      <family val="2"/>
    </font>
    <font>
      <b/>
      <sz val="10"/>
      <color rgb="FF383B37"/>
      <name val="Arial Narrow"/>
      <family val="2"/>
    </font>
    <font>
      <b/>
      <sz val="20"/>
      <color theme="0"/>
      <name val="Arial Narrow"/>
      <family val="2"/>
    </font>
    <font>
      <sz val="11"/>
      <color theme="1"/>
      <name val="Calibri"/>
      <family val="2"/>
      <scheme val="minor"/>
    </font>
    <font>
      <b/>
      <sz val="11"/>
      <name val="Calibri"/>
      <family val="2"/>
      <scheme val="minor"/>
    </font>
    <font>
      <sz val="18"/>
      <color theme="1"/>
      <name val="Arial Narrow"/>
      <family val="2"/>
    </font>
    <font>
      <i/>
      <sz val="14"/>
      <color theme="1"/>
      <name val="Arial Narrow"/>
      <family val="2"/>
    </font>
    <font>
      <b/>
      <i/>
      <sz val="18"/>
      <color theme="1"/>
      <name val="Arial Narrow"/>
      <family val="2"/>
    </font>
    <font>
      <u/>
      <sz val="11"/>
      <color theme="9"/>
      <name val="Calibri"/>
      <family val="2"/>
      <scheme val="minor"/>
    </font>
    <font>
      <u/>
      <sz val="11"/>
      <color theme="9"/>
      <name val="Arial Narrow"/>
      <family val="2"/>
    </font>
    <font>
      <i/>
      <sz val="14"/>
      <color theme="1"/>
      <name val="Times New Roman"/>
      <family val="1"/>
    </font>
    <font>
      <sz val="11"/>
      <name val="Arial Narrow"/>
      <family val="2"/>
    </font>
    <font>
      <sz val="9"/>
      <name val="Arial Narrow"/>
      <family val="2"/>
    </font>
    <font>
      <sz val="9"/>
      <color theme="1"/>
      <name val="Arial Narrow"/>
      <family val="2"/>
    </font>
    <font>
      <sz val="8"/>
      <color rgb="FFFF0000"/>
      <name val="Arial Narrow"/>
      <family val="2"/>
    </font>
    <font>
      <u/>
      <sz val="12"/>
      <color theme="1"/>
      <name val="Arial Narrow"/>
      <family val="2"/>
    </font>
    <font>
      <sz val="11"/>
      <color rgb="FF000000"/>
      <name val="Arial Narrow"/>
      <family val="2"/>
    </font>
    <font>
      <b/>
      <sz val="11"/>
      <name val="Arial Narrow"/>
      <family val="2"/>
    </font>
    <font>
      <b/>
      <sz val="10"/>
      <color rgb="FF000000"/>
      <name val="Arial Narrow"/>
      <family val="2"/>
    </font>
    <font>
      <b/>
      <sz val="11"/>
      <color theme="1"/>
      <name val="Arial"/>
      <family val="2"/>
    </font>
    <font>
      <sz val="11"/>
      <color theme="1"/>
      <name val="Arial"/>
      <family val="2"/>
    </font>
    <font>
      <b/>
      <sz val="10"/>
      <color theme="1"/>
      <name val="Arial"/>
      <family val="2"/>
    </font>
    <font>
      <sz val="10"/>
      <color theme="1"/>
      <name val="Arial"/>
      <family val="2"/>
    </font>
  </fonts>
  <fills count="2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49998474074526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rgb="FF00B05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000000"/>
      </patternFill>
    </fill>
  </fills>
  <borders count="1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style="thin">
        <color auto="1"/>
      </top>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right style="thick">
        <color auto="1"/>
      </right>
      <top style="thick">
        <color auto="1"/>
      </top>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right style="thick">
        <color indexed="64"/>
      </right>
      <top style="thin">
        <color auto="1"/>
      </top>
      <bottom/>
      <diagonal/>
    </border>
    <border>
      <left/>
      <right style="thick">
        <color indexed="64"/>
      </right>
      <top/>
      <bottom style="thin">
        <color auto="1"/>
      </bottom>
      <diagonal/>
    </border>
    <border>
      <left style="thick">
        <color indexed="64"/>
      </left>
      <right/>
      <top style="thin">
        <color auto="1"/>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auto="1"/>
      </right>
      <top style="medium">
        <color indexed="64"/>
      </top>
      <bottom/>
      <diagonal/>
    </border>
    <border>
      <left style="thin">
        <color auto="1"/>
      </left>
      <right/>
      <top style="medium">
        <color indexed="64"/>
      </top>
      <bottom style="thin">
        <color auto="1"/>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ck">
        <color indexed="64"/>
      </left>
      <right style="thin">
        <color auto="1"/>
      </right>
      <top style="thin">
        <color auto="1"/>
      </top>
      <bottom/>
      <diagonal/>
    </border>
    <border>
      <left style="thin">
        <color auto="1"/>
      </left>
      <right style="thin">
        <color auto="1"/>
      </right>
      <top style="medium">
        <color indexed="64"/>
      </top>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ck">
        <color indexed="64"/>
      </left>
      <right/>
      <top/>
      <bottom style="thin">
        <color auto="1"/>
      </bottom>
      <diagonal/>
    </border>
    <border>
      <left style="thick">
        <color indexed="64"/>
      </left>
      <right/>
      <top style="thin">
        <color auto="1"/>
      </top>
      <bottom style="thin">
        <color auto="1"/>
      </bottom>
      <diagonal/>
    </border>
    <border>
      <left style="medium">
        <color indexed="64"/>
      </left>
      <right style="thin">
        <color auto="1"/>
      </right>
      <top style="medium">
        <color indexed="64"/>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style="thin">
        <color auto="1"/>
      </right>
      <top style="thick">
        <color indexed="64"/>
      </top>
      <bottom/>
      <diagonal/>
    </border>
    <border>
      <left style="thin">
        <color auto="1"/>
      </left>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auto="1"/>
      </left>
      <right style="thick">
        <color auto="1"/>
      </right>
      <top style="thin">
        <color auto="1"/>
      </top>
      <bottom/>
      <diagonal/>
    </border>
    <border>
      <left style="thick">
        <color auto="1"/>
      </left>
      <right style="thin">
        <color auto="1"/>
      </right>
      <top/>
      <bottom style="medium">
        <color indexed="64"/>
      </bottom>
      <diagonal/>
    </border>
    <border>
      <left style="thin">
        <color auto="1"/>
      </left>
      <right style="thick">
        <color auto="1"/>
      </right>
      <top/>
      <bottom style="medium">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style="thin">
        <color auto="1"/>
      </right>
      <top style="thin">
        <color auto="1"/>
      </top>
      <bottom style="medium">
        <color indexed="64"/>
      </bottom>
      <diagonal/>
    </border>
    <border>
      <left style="thick">
        <color indexed="64"/>
      </left>
      <right style="thick">
        <color indexed="64"/>
      </right>
      <top style="thick">
        <color indexed="64"/>
      </top>
      <bottom style="thin">
        <color auto="1"/>
      </bottom>
      <diagonal/>
    </border>
    <border>
      <left style="thick">
        <color indexed="64"/>
      </left>
      <right style="thick">
        <color indexed="64"/>
      </right>
      <top style="thin">
        <color auto="1"/>
      </top>
      <bottom/>
      <diagonal/>
    </border>
    <border>
      <left style="thick">
        <color indexed="64"/>
      </left>
      <right style="thick">
        <color indexed="64"/>
      </right>
      <top/>
      <bottom style="medium">
        <color indexed="64"/>
      </bottom>
      <diagonal/>
    </border>
    <border>
      <left style="thick">
        <color indexed="64"/>
      </left>
      <right style="thick">
        <color indexed="64"/>
      </right>
      <top/>
      <bottom style="thin">
        <color auto="1"/>
      </bottom>
      <diagonal/>
    </border>
    <border>
      <left style="thin">
        <color auto="1"/>
      </left>
      <right style="thick">
        <color indexed="64"/>
      </right>
      <top style="thin">
        <color auto="1"/>
      </top>
      <bottom style="medium">
        <color indexed="64"/>
      </bottom>
      <diagonal/>
    </border>
    <border>
      <left style="thick">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thin">
        <color auto="1"/>
      </bottom>
      <diagonal/>
    </border>
    <border>
      <left style="thick">
        <color indexed="64"/>
      </left>
      <right style="thick">
        <color indexed="64"/>
      </right>
      <top/>
      <bottom/>
      <diagonal/>
    </border>
    <border>
      <left style="thin">
        <color auto="1"/>
      </left>
      <right/>
      <top style="medium">
        <color indexed="64"/>
      </top>
      <bottom/>
      <diagonal/>
    </border>
    <border>
      <left style="thick">
        <color indexed="64"/>
      </left>
      <right style="thin">
        <color auto="1"/>
      </right>
      <top style="medium">
        <color indexed="64"/>
      </top>
      <bottom/>
      <diagonal/>
    </border>
    <border>
      <left style="thick">
        <color indexed="64"/>
      </left>
      <right style="thick">
        <color auto="1"/>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auto="1"/>
      </right>
      <top style="medium">
        <color indexed="64"/>
      </top>
      <bottom style="thick">
        <color indexed="64"/>
      </bottom>
      <diagonal/>
    </border>
    <border>
      <left style="thin">
        <color auto="1"/>
      </left>
      <right/>
      <top style="medium">
        <color indexed="64"/>
      </top>
      <bottom style="thick">
        <color indexed="64"/>
      </bottom>
      <diagonal/>
    </border>
    <border>
      <left/>
      <right style="medium">
        <color indexed="64"/>
      </right>
      <top style="medium">
        <color indexed="64"/>
      </top>
      <bottom style="thick">
        <color indexed="64"/>
      </bottom>
      <diagonal/>
    </border>
  </borders>
  <cellStyleXfs count="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5" fillId="0" borderId="0" applyNumberFormat="0" applyFill="0" applyBorder="0" applyAlignment="0" applyProtection="0"/>
    <xf numFmtId="9" fontId="54" fillId="0" borderId="0" applyFont="0" applyFill="0" applyBorder="0" applyAlignment="0" applyProtection="0"/>
  </cellStyleXfs>
  <cellXfs count="749">
    <xf numFmtId="0" fontId="0" fillId="0" borderId="0" xfId="0"/>
    <xf numFmtId="0" fontId="0" fillId="8" borderId="0" xfId="0" applyFill="1"/>
    <xf numFmtId="0" fontId="12" fillId="8" borderId="0" xfId="0" applyFont="1" applyFill="1"/>
    <xf numFmtId="0" fontId="0" fillId="2" borderId="15" xfId="0" applyFill="1" applyBorder="1"/>
    <xf numFmtId="0" fontId="0" fillId="2" borderId="0" xfId="0" applyFill="1"/>
    <xf numFmtId="0" fontId="0" fillId="2" borderId="16" xfId="0" applyFill="1" applyBorder="1"/>
    <xf numFmtId="0" fontId="15" fillId="7" borderId="30" xfId="0" applyFont="1" applyFill="1" applyBorder="1" applyAlignment="1">
      <alignment horizontal="center" vertical="center"/>
    </xf>
    <xf numFmtId="0" fontId="0" fillId="3" borderId="31" xfId="0" applyFill="1" applyBorder="1"/>
    <xf numFmtId="0" fontId="0" fillId="3" borderId="30" xfId="0" applyFill="1" applyBorder="1"/>
    <xf numFmtId="0" fontId="0" fillId="4" borderId="30" xfId="0" applyFill="1" applyBorder="1"/>
    <xf numFmtId="0" fontId="0" fillId="9" borderId="31" xfId="0" applyFill="1" applyBorder="1"/>
    <xf numFmtId="0" fontId="0" fillId="13" borderId="31" xfId="0" applyFill="1" applyBorder="1"/>
    <xf numFmtId="0" fontId="0" fillId="9" borderId="30" xfId="0" applyFill="1" applyBorder="1"/>
    <xf numFmtId="0" fontId="0" fillId="13" borderId="30" xfId="0" applyFill="1" applyBorder="1"/>
    <xf numFmtId="0" fontId="0" fillId="13" borderId="33" xfId="0" applyFill="1" applyBorder="1"/>
    <xf numFmtId="0" fontId="0" fillId="13" borderId="32" xfId="0" applyFill="1" applyBorder="1"/>
    <xf numFmtId="0" fontId="0" fillId="9" borderId="32" xfId="0" applyFill="1" applyBorder="1"/>
    <xf numFmtId="0" fontId="0" fillId="3" borderId="32" xfId="0" applyFill="1" applyBorder="1"/>
    <xf numFmtId="0" fontId="0" fillId="4" borderId="32" xfId="0" applyFill="1" applyBorder="1"/>
    <xf numFmtId="0" fontId="16" fillId="2" borderId="0" xfId="0" applyFont="1" applyFill="1" applyAlignment="1">
      <alignment horizontal="center" vertical="center"/>
    </xf>
    <xf numFmtId="0" fontId="18" fillId="2" borderId="0" xfId="0" applyFont="1" applyFill="1" applyAlignment="1">
      <alignment horizontal="center" vertical="center"/>
    </xf>
    <xf numFmtId="0" fontId="23" fillId="2" borderId="0" xfId="0" applyFont="1" applyFill="1" applyAlignment="1">
      <alignment horizontal="center" vertical="center"/>
    </xf>
    <xf numFmtId="0" fontId="14" fillId="12" borderId="64" xfId="0" applyFont="1" applyFill="1" applyBorder="1" applyAlignment="1">
      <alignment horizontal="center" vertical="center" wrapText="1"/>
    </xf>
    <xf numFmtId="0" fontId="14" fillId="12" borderId="65" xfId="0" applyFont="1" applyFill="1" applyBorder="1" applyAlignment="1">
      <alignment horizontal="center" vertical="center" wrapText="1"/>
    </xf>
    <xf numFmtId="0" fontId="14" fillId="12" borderId="66" xfId="0" applyFont="1" applyFill="1" applyBorder="1" applyAlignment="1">
      <alignment horizontal="center" vertical="center" wrapText="1"/>
    </xf>
    <xf numFmtId="0" fontId="13" fillId="7" borderId="58" xfId="0" applyFont="1" applyFill="1" applyBorder="1" applyAlignment="1">
      <alignment horizontal="center" vertical="center" wrapText="1"/>
    </xf>
    <xf numFmtId="0" fontId="26" fillId="7" borderId="4" xfId="0" applyFont="1" applyFill="1" applyBorder="1" applyAlignment="1">
      <alignment vertical="center" wrapText="1"/>
    </xf>
    <xf numFmtId="0" fontId="39" fillId="7" borderId="52" xfId="0" applyFont="1" applyFill="1" applyBorder="1" applyAlignment="1">
      <alignment vertical="center" wrapText="1"/>
    </xf>
    <xf numFmtId="0" fontId="10" fillId="12" borderId="65" xfId="0" applyFont="1" applyFill="1" applyBorder="1" applyAlignment="1">
      <alignment horizontal="center" vertical="center"/>
    </xf>
    <xf numFmtId="0" fontId="10" fillId="12" borderId="66" xfId="0" applyFont="1" applyFill="1" applyBorder="1" applyAlignment="1">
      <alignment horizontal="center" vertical="center"/>
    </xf>
    <xf numFmtId="0" fontId="1" fillId="7" borderId="58" xfId="0" applyFont="1" applyFill="1" applyBorder="1" applyAlignment="1">
      <alignment horizontal="center" vertical="center" wrapText="1"/>
    </xf>
    <xf numFmtId="0" fontId="13" fillId="7" borderId="4" xfId="0" applyFont="1" applyFill="1" applyBorder="1"/>
    <xf numFmtId="0" fontId="13" fillId="7" borderId="52" xfId="0" applyFont="1" applyFill="1" applyBorder="1"/>
    <xf numFmtId="0" fontId="1" fillId="7" borderId="25" xfId="0" applyFont="1" applyFill="1" applyBorder="1" applyAlignment="1">
      <alignment horizontal="center" vertical="center" wrapText="1"/>
    </xf>
    <xf numFmtId="0" fontId="13" fillId="7" borderId="1" xfId="0" applyFont="1" applyFill="1" applyBorder="1"/>
    <xf numFmtId="0" fontId="13" fillId="7" borderId="26" xfId="0" applyFont="1" applyFill="1" applyBorder="1"/>
    <xf numFmtId="0" fontId="13" fillId="7" borderId="25" xfId="0" applyFont="1" applyFill="1" applyBorder="1" applyAlignment="1">
      <alignment horizontal="center" vertical="center" wrapText="1"/>
    </xf>
    <xf numFmtId="0" fontId="26" fillId="7" borderId="1" xfId="0" applyFont="1" applyFill="1" applyBorder="1" applyAlignment="1">
      <alignment vertical="center" wrapText="1"/>
    </xf>
    <xf numFmtId="0" fontId="39" fillId="7" borderId="26" xfId="0" applyFont="1" applyFill="1" applyBorder="1" applyAlignment="1">
      <alignment vertical="center" wrapText="1"/>
    </xf>
    <xf numFmtId="0" fontId="13" fillId="7" borderId="64" xfId="0" applyFont="1" applyFill="1" applyBorder="1" applyAlignment="1">
      <alignment horizontal="center" vertical="center" wrapText="1"/>
    </xf>
    <xf numFmtId="0" fontId="26" fillId="7" borderId="65" xfId="0" applyFont="1" applyFill="1" applyBorder="1" applyAlignment="1">
      <alignment vertical="center" wrapText="1"/>
    </xf>
    <xf numFmtId="0" fontId="39" fillId="7" borderId="66" xfId="0" applyFont="1" applyFill="1" applyBorder="1" applyAlignment="1">
      <alignment vertical="center" wrapText="1"/>
    </xf>
    <xf numFmtId="0" fontId="13" fillId="7" borderId="58"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0" fillId="7" borderId="1" xfId="0" applyFont="1" applyFill="1" applyBorder="1"/>
    <xf numFmtId="0" fontId="10" fillId="7" borderId="26" xfId="0" applyFont="1" applyFill="1" applyBorder="1"/>
    <xf numFmtId="0" fontId="26" fillId="7" borderId="25" xfId="0" applyFont="1" applyFill="1" applyBorder="1" applyAlignment="1">
      <alignment vertical="center"/>
    </xf>
    <xf numFmtId="0" fontId="26" fillId="7" borderId="64" xfId="0" applyFont="1" applyFill="1" applyBorder="1" applyAlignment="1">
      <alignment vertical="center"/>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0" fillId="12" borderId="64" xfId="0" applyFont="1" applyFill="1" applyBorder="1" applyAlignment="1">
      <alignment horizontal="center" vertical="center" wrapText="1"/>
    </xf>
    <xf numFmtId="0" fontId="10" fillId="12" borderId="65" xfId="0" applyFont="1" applyFill="1" applyBorder="1" applyAlignment="1">
      <alignment horizontal="center" vertical="center" wrapText="1"/>
    </xf>
    <xf numFmtId="0" fontId="10" fillId="12" borderId="66" xfId="0" applyFont="1" applyFill="1" applyBorder="1" applyAlignment="1">
      <alignment horizontal="center" vertical="center" wrapText="1"/>
    </xf>
    <xf numFmtId="0" fontId="26" fillId="7" borderId="58" xfId="0" applyFont="1" applyFill="1" applyBorder="1" applyAlignment="1">
      <alignment horizontal="center" vertical="center"/>
    </xf>
    <xf numFmtId="0" fontId="13" fillId="7" borderId="4" xfId="0" applyFont="1" applyFill="1" applyBorder="1" applyAlignment="1">
      <alignment horizontal="center" vertical="center" wrapText="1"/>
    </xf>
    <xf numFmtId="0" fontId="13" fillId="7" borderId="52" xfId="0" applyFont="1" applyFill="1" applyBorder="1" applyAlignment="1">
      <alignment horizontal="center" vertical="center" wrapText="1"/>
    </xf>
    <xf numFmtId="0" fontId="26" fillId="7" borderId="25" xfId="0" applyFont="1" applyFill="1" applyBorder="1" applyAlignment="1">
      <alignment horizontal="center" vertical="center"/>
    </xf>
    <xf numFmtId="0" fontId="13" fillId="7" borderId="1"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26" fillId="7" borderId="64" xfId="0" applyFont="1" applyFill="1" applyBorder="1" applyAlignment="1">
      <alignment horizontal="center" vertical="center"/>
    </xf>
    <xf numFmtId="0" fontId="13" fillId="7" borderId="65" xfId="0" applyFont="1" applyFill="1" applyBorder="1" applyAlignment="1">
      <alignment horizontal="center" vertical="center" wrapText="1"/>
    </xf>
    <xf numFmtId="0" fontId="13" fillId="7" borderId="66" xfId="0" applyFont="1" applyFill="1" applyBorder="1" applyAlignment="1">
      <alignment horizontal="center" vertical="center" wrapText="1"/>
    </xf>
    <xf numFmtId="0" fontId="26" fillId="7" borderId="63" xfId="0" applyFont="1" applyFill="1" applyBorder="1" applyAlignment="1">
      <alignment horizontal="center" vertical="center"/>
    </xf>
    <xf numFmtId="0" fontId="14" fillId="12" borderId="25"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2" borderId="26" xfId="0" applyFont="1" applyFill="1" applyBorder="1" applyAlignment="1">
      <alignment horizontal="center" vertical="center" wrapText="1"/>
    </xf>
    <xf numFmtId="0" fontId="20" fillId="7" borderId="25" xfId="0" applyFont="1" applyFill="1" applyBorder="1" applyAlignment="1">
      <alignment horizontal="center" vertical="center"/>
    </xf>
    <xf numFmtId="0" fontId="20" fillId="7" borderId="1" xfId="0" applyFont="1" applyFill="1" applyBorder="1" applyAlignment="1">
      <alignment horizontal="center" vertical="center"/>
    </xf>
    <xf numFmtId="0" fontId="26" fillId="7" borderId="26" xfId="0" applyFont="1" applyFill="1" applyBorder="1" applyAlignment="1">
      <alignment horizontal="center" vertical="center"/>
    </xf>
    <xf numFmtId="0" fontId="20" fillId="7" borderId="25"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6" fillId="7" borderId="26" xfId="0" applyFont="1" applyFill="1" applyBorder="1" applyAlignment="1">
      <alignment horizontal="center" vertical="center" wrapText="1"/>
    </xf>
    <xf numFmtId="0" fontId="20" fillId="2" borderId="0" xfId="0" applyFont="1" applyFill="1" applyAlignment="1">
      <alignment vertical="center" wrapText="1"/>
    </xf>
    <xf numFmtId="0" fontId="19" fillId="2" borderId="0" xfId="0" applyFont="1" applyFill="1" applyAlignment="1">
      <alignment vertical="center"/>
    </xf>
    <xf numFmtId="0" fontId="19" fillId="2" borderId="0" xfId="0" applyFont="1" applyFill="1" applyAlignment="1">
      <alignment horizontal="center" vertical="center"/>
    </xf>
    <xf numFmtId="0" fontId="20" fillId="7" borderId="64" xfId="0" applyFont="1" applyFill="1" applyBorder="1" applyAlignment="1">
      <alignment horizontal="center" vertical="center" wrapText="1"/>
    </xf>
    <xf numFmtId="0" fontId="20" fillId="7" borderId="65" xfId="0" applyFont="1" applyFill="1" applyBorder="1" applyAlignment="1">
      <alignment horizontal="center" vertical="center"/>
    </xf>
    <xf numFmtId="0" fontId="26" fillId="7" borderId="66" xfId="0" applyFont="1" applyFill="1" applyBorder="1" applyAlignment="1">
      <alignment horizontal="center" vertical="center"/>
    </xf>
    <xf numFmtId="0" fontId="19" fillId="2" borderId="0" xfId="0" applyFont="1" applyFill="1"/>
    <xf numFmtId="0" fontId="19" fillId="7" borderId="1" xfId="0" applyFont="1" applyFill="1" applyBorder="1" applyAlignment="1">
      <alignment vertical="center"/>
    </xf>
    <xf numFmtId="0" fontId="0" fillId="5" borderId="0" xfId="0" applyFill="1"/>
    <xf numFmtId="0" fontId="18" fillId="7" borderId="0" xfId="0" applyFont="1" applyFill="1" applyAlignment="1">
      <alignment vertical="center"/>
    </xf>
    <xf numFmtId="0" fontId="0" fillId="7" borderId="0" xfId="0" applyFill="1"/>
    <xf numFmtId="0" fontId="0" fillId="2" borderId="17" xfId="0" applyFill="1" applyBorder="1"/>
    <xf numFmtId="0" fontId="0" fillId="2" borderId="18" xfId="0" applyFill="1" applyBorder="1"/>
    <xf numFmtId="0" fontId="0" fillId="2" borderId="19" xfId="0" applyFill="1" applyBorder="1"/>
    <xf numFmtId="0" fontId="0" fillId="2" borderId="42" xfId="0" applyFill="1" applyBorder="1"/>
    <xf numFmtId="0" fontId="0" fillId="2" borderId="43" xfId="0" applyFill="1" applyBorder="1"/>
    <xf numFmtId="0" fontId="22" fillId="2" borderId="42" xfId="6" applyFont="1" applyFill="1" applyBorder="1" applyAlignment="1" applyProtection="1">
      <alignment horizontal="center"/>
    </xf>
    <xf numFmtId="0" fontId="22" fillId="2" borderId="0" xfId="6" applyFont="1" applyFill="1" applyBorder="1" applyAlignment="1" applyProtection="1">
      <alignment horizontal="center"/>
    </xf>
    <xf numFmtId="0" fontId="22" fillId="2" borderId="43" xfId="6" applyFont="1" applyFill="1" applyBorder="1" applyAlignment="1" applyProtection="1">
      <alignment horizontal="center"/>
    </xf>
    <xf numFmtId="0" fontId="0" fillId="2" borderId="44" xfId="0" applyFill="1" applyBorder="1"/>
    <xf numFmtId="0" fontId="0" fillId="2" borderId="45" xfId="0" applyFill="1" applyBorder="1"/>
    <xf numFmtId="0" fontId="0" fillId="2" borderId="46" xfId="0" applyFill="1" applyBorder="1"/>
    <xf numFmtId="0" fontId="11" fillId="0" borderId="24" xfId="5" applyFont="1" applyBorder="1" applyAlignment="1">
      <alignment vertical="center" wrapText="1"/>
    </xf>
    <xf numFmtId="0" fontId="11" fillId="0" borderId="26" xfId="5" applyFont="1" applyBorder="1" applyAlignment="1">
      <alignment vertical="center" wrapText="1"/>
    </xf>
    <xf numFmtId="0" fontId="49" fillId="12" borderId="102" xfId="0" applyFont="1" applyFill="1" applyBorder="1" applyAlignment="1">
      <alignment horizontal="center" vertical="center" wrapText="1"/>
    </xf>
    <xf numFmtId="0" fontId="13" fillId="12" borderId="101" xfId="0" applyFont="1" applyFill="1" applyBorder="1" applyAlignment="1">
      <alignment horizontal="center" vertical="center" wrapText="1"/>
    </xf>
    <xf numFmtId="0" fontId="9" fillId="11" borderId="67" xfId="5" applyFont="1" applyFill="1" applyBorder="1" applyAlignment="1">
      <alignment horizontal="center" vertical="center" wrapText="1"/>
    </xf>
    <xf numFmtId="0" fontId="10" fillId="12" borderId="26"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1" xfId="0" applyFont="1" applyBorder="1" applyAlignment="1">
      <alignment horizontal="center" vertical="center" wrapText="1"/>
    </xf>
    <xf numFmtId="0" fontId="47" fillId="0" borderId="1" xfId="0" applyFont="1" applyBorder="1" applyAlignment="1">
      <alignment horizontal="center" vertical="center"/>
    </xf>
    <xf numFmtId="0" fontId="20" fillId="0" borderId="1" xfId="0" applyFont="1" applyBorder="1" applyAlignment="1">
      <alignment horizontal="center" vertical="center" wrapText="1"/>
    </xf>
    <xf numFmtId="0" fontId="0" fillId="8" borderId="0" xfId="0" applyFill="1" applyAlignment="1">
      <alignment horizontal="center"/>
    </xf>
    <xf numFmtId="0" fontId="32" fillId="12" borderId="95" xfId="0" applyFont="1" applyFill="1" applyBorder="1" applyAlignment="1">
      <alignment horizontal="center" vertical="center" wrapText="1"/>
    </xf>
    <xf numFmtId="0" fontId="1" fillId="12" borderId="94" xfId="0" applyFont="1" applyFill="1" applyBorder="1" applyAlignment="1">
      <alignment horizontal="center" vertical="center" wrapText="1"/>
    </xf>
    <xf numFmtId="0" fontId="1" fillId="12" borderId="65" xfId="0" applyFont="1" applyFill="1" applyBorder="1" applyAlignment="1">
      <alignment horizontal="center" vertical="center" wrapText="1"/>
    </xf>
    <xf numFmtId="0" fontId="36" fillId="12" borderId="94" xfId="0" applyFont="1" applyFill="1" applyBorder="1" applyAlignment="1">
      <alignment horizontal="center" vertical="center" wrapText="1"/>
    </xf>
    <xf numFmtId="0" fontId="36" fillId="12" borderId="99" xfId="0" applyFont="1" applyFill="1" applyBorder="1" applyAlignment="1">
      <alignment horizontal="center" vertical="center" wrapText="1"/>
    </xf>
    <xf numFmtId="0" fontId="36" fillId="12" borderId="67" xfId="0" applyFont="1" applyFill="1" applyBorder="1" applyAlignment="1">
      <alignment horizontal="center" vertical="center" wrapText="1"/>
    </xf>
    <xf numFmtId="0" fontId="14" fillId="0" borderId="4" xfId="0" applyFont="1" applyBorder="1" applyAlignment="1">
      <alignment horizontal="center" vertical="center" wrapText="1"/>
    </xf>
    <xf numFmtId="0" fontId="37" fillId="0" borderId="90" xfId="0" applyFont="1" applyBorder="1" applyAlignment="1">
      <alignment horizontal="center" vertical="center" wrapText="1"/>
    </xf>
    <xf numFmtId="0" fontId="36" fillId="0" borderId="40" xfId="0" applyFont="1" applyBorder="1" applyAlignment="1">
      <alignment horizontal="center" vertical="center" wrapText="1"/>
    </xf>
    <xf numFmtId="0" fontId="0" fillId="2" borderId="0" xfId="0" applyFill="1" applyAlignment="1">
      <alignment horizontal="center"/>
    </xf>
    <xf numFmtId="0" fontId="0" fillId="2" borderId="45" xfId="0" applyFill="1" applyBorder="1" applyAlignment="1">
      <alignment horizontal="center"/>
    </xf>
    <xf numFmtId="0" fontId="1" fillId="14" borderId="0" xfId="0" applyFont="1" applyFill="1" applyAlignment="1">
      <alignment horizontal="center" vertical="center"/>
    </xf>
    <xf numFmtId="0" fontId="4" fillId="14" borderId="0" xfId="0" applyFont="1" applyFill="1" applyAlignment="1">
      <alignment horizontal="center" vertical="center"/>
    </xf>
    <xf numFmtId="0" fontId="2" fillId="5" borderId="6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56" xfId="0" applyFont="1" applyFill="1" applyBorder="1" applyAlignment="1">
      <alignment horizontal="center" vertical="center" textRotation="90" wrapText="1"/>
    </xf>
    <xf numFmtId="0" fontId="3" fillId="6" borderId="2" xfId="0" applyFont="1" applyFill="1" applyBorder="1" applyAlignment="1">
      <alignment horizontal="center" vertical="center" textRotation="90" wrapText="1"/>
    </xf>
    <xf numFmtId="0" fontId="3" fillId="6" borderId="51" xfId="0" applyFont="1" applyFill="1" applyBorder="1" applyAlignment="1">
      <alignment vertical="center" textRotation="90" wrapText="1"/>
    </xf>
    <xf numFmtId="0" fontId="3" fillId="7" borderId="5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51" xfId="0" applyFont="1" applyFill="1" applyBorder="1" applyAlignment="1">
      <alignment horizontal="center" vertical="center" wrapText="1"/>
    </xf>
    <xf numFmtId="0" fontId="3" fillId="7" borderId="56" xfId="0" applyFont="1" applyFill="1" applyBorder="1" applyAlignment="1">
      <alignment horizontal="center" vertical="center" textRotation="90" wrapText="1"/>
    </xf>
    <xf numFmtId="0" fontId="3" fillId="7" borderId="2" xfId="0" applyFont="1" applyFill="1" applyBorder="1" applyAlignment="1">
      <alignment horizontal="center" vertical="center" textRotation="90" wrapText="1"/>
    </xf>
    <xf numFmtId="0" fontId="3" fillId="7" borderId="51" xfId="0" applyFont="1" applyFill="1" applyBorder="1" applyAlignment="1">
      <alignment vertical="center" textRotation="90" wrapText="1"/>
    </xf>
    <xf numFmtId="0" fontId="3" fillId="6" borderId="56" xfId="0" applyFont="1" applyFill="1" applyBorder="1" applyAlignment="1">
      <alignment horizontal="center" vertical="center" wrapText="1"/>
    </xf>
    <xf numFmtId="0" fontId="3" fillId="6" borderId="21" xfId="0" applyFont="1" applyFill="1" applyBorder="1" applyAlignment="1">
      <alignment horizontal="center" vertical="center" textRotation="90" wrapText="1"/>
    </xf>
    <xf numFmtId="0" fontId="7" fillId="0" borderId="1" xfId="0" applyFont="1" applyBorder="1" applyAlignment="1">
      <alignment horizontal="left" vertical="center" wrapText="1"/>
    </xf>
    <xf numFmtId="0" fontId="14" fillId="5"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9" fillId="11" borderId="23" xfId="5" applyFont="1" applyFill="1" applyBorder="1" applyAlignment="1">
      <alignment horizontal="center" vertical="center" wrapText="1"/>
    </xf>
    <xf numFmtId="0" fontId="9" fillId="11" borderId="1" xfId="5" applyFont="1" applyFill="1" applyBorder="1" applyAlignment="1">
      <alignment horizontal="center" vertical="center" wrapText="1"/>
    </xf>
    <xf numFmtId="0" fontId="11" fillId="0" borderId="36" xfId="5" applyFont="1" applyBorder="1" applyAlignment="1">
      <alignment horizontal="center" vertical="center" wrapText="1"/>
    </xf>
    <xf numFmtId="0" fontId="11" fillId="0" borderId="38" xfId="5"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6" xfId="0" applyFont="1" applyFill="1" applyBorder="1" applyAlignment="1">
      <alignment horizontal="center" vertical="center" wrapText="1"/>
    </xf>
    <xf numFmtId="0" fontId="9" fillId="11" borderId="48" xfId="5" applyFont="1" applyFill="1" applyBorder="1" applyAlignment="1">
      <alignment horizontal="center" vertical="center" wrapText="1"/>
    </xf>
    <xf numFmtId="0" fontId="9" fillId="11" borderId="5" xfId="5" applyFont="1" applyFill="1" applyBorder="1" applyAlignment="1">
      <alignment horizontal="center" vertical="center" wrapText="1"/>
    </xf>
    <xf numFmtId="0" fontId="11" fillId="0" borderId="24" xfId="5" applyFont="1" applyBorder="1" applyAlignment="1">
      <alignment horizontal="center" vertical="center" wrapText="1"/>
    </xf>
    <xf numFmtId="0" fontId="11" fillId="0" borderId="26" xfId="5" applyFont="1" applyBorder="1" applyAlignment="1">
      <alignment horizontal="center" vertical="center" wrapText="1"/>
    </xf>
    <xf numFmtId="0" fontId="36" fillId="0" borderId="8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1" fillId="7" borderId="4" xfId="0" applyFont="1" applyFill="1" applyBorder="1" applyAlignment="1">
      <alignment horizontal="center" vertical="center" wrapText="1"/>
    </xf>
    <xf numFmtId="0" fontId="49" fillId="7" borderId="101" xfId="0" applyFont="1" applyFill="1" applyBorder="1" applyAlignment="1">
      <alignment horizontal="left" vertical="center" wrapText="1"/>
    </xf>
    <xf numFmtId="0" fontId="49" fillId="7" borderId="101" xfId="0" applyFont="1" applyFill="1" applyBorder="1" applyAlignment="1">
      <alignment vertical="center" wrapText="1"/>
    </xf>
    <xf numFmtId="0" fontId="13" fillId="7" borderId="101" xfId="0" applyFont="1" applyFill="1" applyBorder="1" applyAlignment="1">
      <alignment wrapText="1"/>
    </xf>
    <xf numFmtId="0" fontId="49" fillId="7" borderId="101"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0" xfId="0" applyFont="1" applyFill="1" applyBorder="1" applyAlignment="1">
      <alignment horizontal="center" vertical="center" wrapText="1"/>
    </xf>
    <xf numFmtId="0" fontId="11" fillId="7" borderId="89" xfId="0" applyFont="1" applyFill="1" applyBorder="1" applyAlignment="1">
      <alignment horizontal="center" vertical="center" wrapText="1"/>
    </xf>
    <xf numFmtId="0" fontId="37" fillId="7" borderId="98"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11" xfId="0" applyFont="1" applyFill="1" applyBorder="1" applyAlignment="1">
      <alignment wrapText="1"/>
    </xf>
    <xf numFmtId="0" fontId="1" fillId="7" borderId="1" xfId="0" applyFont="1" applyFill="1" applyBorder="1" applyAlignment="1">
      <alignment vertical="center" wrapText="1"/>
    </xf>
    <xf numFmtId="0" fontId="11" fillId="7" borderId="1" xfId="0" applyFont="1" applyFill="1" applyBorder="1" applyAlignment="1">
      <alignment vertical="center" wrapText="1"/>
    </xf>
    <xf numFmtId="0" fontId="63" fillId="7" borderId="1" xfId="0" applyFont="1" applyFill="1" applyBorder="1" applyAlignment="1">
      <alignment vertical="center" wrapText="1"/>
    </xf>
    <xf numFmtId="0" fontId="63" fillId="7" borderId="1" xfId="0" applyFont="1" applyFill="1" applyBorder="1" applyAlignment="1">
      <alignment horizontal="center" vertical="center" wrapText="1"/>
    </xf>
    <xf numFmtId="0" fontId="1" fillId="7" borderId="1" xfId="0" applyFont="1" applyFill="1" applyBorder="1" applyAlignment="1">
      <alignment horizontal="justify" vertical="center" wrapText="1"/>
    </xf>
    <xf numFmtId="0" fontId="64" fillId="7" borderId="1" xfId="0" applyFont="1" applyFill="1" applyBorder="1" applyAlignment="1">
      <alignment vertical="center" wrapText="1"/>
    </xf>
    <xf numFmtId="0" fontId="12" fillId="7"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7" borderId="1" xfId="0" applyFont="1" applyFill="1" applyBorder="1" applyAlignment="1">
      <alignment horizontal="justify" vertical="center" wrapText="1"/>
    </xf>
    <xf numFmtId="0" fontId="3" fillId="6" borderId="20" xfId="0" applyFont="1" applyFill="1" applyBorder="1" applyAlignment="1">
      <alignment horizontal="center" vertical="center" textRotation="90" wrapText="1"/>
    </xf>
    <xf numFmtId="0" fontId="1" fillId="14" borderId="1" xfId="0" applyFont="1" applyFill="1" applyBorder="1" applyAlignment="1">
      <alignment horizontal="center" vertical="center"/>
    </xf>
    <xf numFmtId="0" fontId="3" fillId="6" borderId="20" xfId="0" applyFont="1" applyFill="1" applyBorder="1" applyAlignment="1">
      <alignment horizontal="center" vertical="center" wrapText="1"/>
    </xf>
    <xf numFmtId="0" fontId="0" fillId="0" borderId="1" xfId="0" applyBorder="1"/>
    <xf numFmtId="0" fontId="7" fillId="0" borderId="1" xfId="0" applyFont="1" applyBorder="1"/>
    <xf numFmtId="0" fontId="0" fillId="0" borderId="0" xfId="0" pivotButton="1"/>
    <xf numFmtId="0" fontId="0" fillId="0" borderId="0" xfId="0" applyAlignment="1">
      <alignment horizontal="left"/>
    </xf>
    <xf numFmtId="0" fontId="0" fillId="0" borderId="1" xfId="0" applyBorder="1" applyAlignment="1">
      <alignment horizontal="left"/>
    </xf>
    <xf numFmtId="0" fontId="0" fillId="0" borderId="1" xfId="0" applyBorder="1" applyAlignment="1">
      <alignment horizontal="center"/>
    </xf>
    <xf numFmtId="0" fontId="7" fillId="0" borderId="0" xfId="0" applyFont="1"/>
    <xf numFmtId="0" fontId="73" fillId="0" borderId="1" xfId="0" applyFont="1" applyBorder="1" applyAlignment="1">
      <alignment wrapText="1"/>
    </xf>
    <xf numFmtId="0" fontId="72" fillId="0" borderId="1" xfId="0" applyFont="1" applyBorder="1" applyAlignment="1">
      <alignment wrapText="1"/>
    </xf>
    <xf numFmtId="0" fontId="72" fillId="0" borderId="1" xfId="0" applyFont="1" applyBorder="1" applyAlignment="1">
      <alignment horizontal="center"/>
    </xf>
    <xf numFmtId="0" fontId="72" fillId="18" borderId="1" xfId="0" applyFont="1" applyFill="1" applyBorder="1" applyAlignment="1">
      <alignment horizontal="center"/>
    </xf>
    <xf numFmtId="0" fontId="73" fillId="0" borderId="1" xfId="0" applyFont="1" applyBorder="1" applyAlignment="1">
      <alignment horizontal="center"/>
    </xf>
    <xf numFmtId="0" fontId="70" fillId="0" borderId="1" xfId="0" applyFont="1" applyBorder="1"/>
    <xf numFmtId="0" fontId="70" fillId="0" borderId="1" xfId="0" applyFont="1" applyBorder="1" applyAlignment="1">
      <alignment horizontal="center"/>
    </xf>
    <xf numFmtId="0" fontId="71" fillId="0" borderId="1" xfId="0" applyFont="1" applyBorder="1" applyAlignment="1">
      <alignment horizontal="center"/>
    </xf>
    <xf numFmtId="0" fontId="70" fillId="18" borderId="1" xfId="0" applyFont="1" applyFill="1" applyBorder="1"/>
    <xf numFmtId="0" fontId="70" fillId="18" borderId="1" xfId="0" applyFont="1" applyFill="1" applyBorder="1" applyAlignment="1">
      <alignment horizontal="center"/>
    </xf>
    <xf numFmtId="0" fontId="71" fillId="0" borderId="1" xfId="0" applyFont="1" applyBorder="1" applyAlignment="1">
      <alignment wrapText="1"/>
    </xf>
    <xf numFmtId="0" fontId="14" fillId="16" borderId="1" xfId="0" applyFont="1" applyFill="1" applyBorder="1" applyAlignment="1">
      <alignment vertical="center"/>
    </xf>
    <xf numFmtId="0" fontId="1" fillId="2" borderId="2"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67" fillId="19" borderId="1" xfId="0" applyFont="1" applyFill="1" applyBorder="1" applyAlignment="1">
      <alignment horizontal="center" vertical="center" wrapText="1"/>
    </xf>
    <xf numFmtId="0" fontId="39" fillId="19"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9" fontId="11" fillId="2" borderId="1"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9" fontId="11" fillId="2" borderId="5" xfId="0" applyNumberFormat="1" applyFont="1" applyFill="1" applyBorder="1" applyAlignment="1">
      <alignment horizontal="center" vertical="center" wrapText="1"/>
    </xf>
    <xf numFmtId="14" fontId="3" fillId="2" borderId="1" xfId="0" applyNumberFormat="1" applyFont="1" applyFill="1" applyBorder="1" applyAlignment="1">
      <alignment horizontal="left" vertical="center" wrapText="1"/>
    </xf>
    <xf numFmtId="0" fontId="1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55" fillId="2" borderId="1" xfId="0" applyFont="1" applyFill="1" applyBorder="1" applyAlignment="1">
      <alignment horizontal="left" vertical="center" wrapText="1"/>
    </xf>
    <xf numFmtId="1" fontId="11" fillId="2" borderId="1" xfId="7" applyNumberFormat="1" applyFont="1" applyFill="1" applyBorder="1" applyAlignment="1" applyProtection="1">
      <alignment horizontal="center" vertical="center" wrapText="1"/>
    </xf>
    <xf numFmtId="0" fontId="11" fillId="2" borderId="3" xfId="0" applyFont="1" applyFill="1" applyBorder="1" applyAlignment="1">
      <alignment horizontal="left" vertical="top" wrapText="1"/>
    </xf>
    <xf numFmtId="0" fontId="1" fillId="2" borderId="1" xfId="0" applyFont="1" applyFill="1" applyBorder="1" applyAlignment="1">
      <alignment horizontal="left" vertical="top" wrapText="1"/>
    </xf>
    <xf numFmtId="1" fontId="11" fillId="2" borderId="5" xfId="7" applyNumberFormat="1" applyFont="1" applyFill="1" applyBorder="1" applyAlignment="1" applyProtection="1">
      <alignment horizontal="center" vertical="center" wrapText="1"/>
    </xf>
    <xf numFmtId="0" fontId="11" fillId="2" borderId="8" xfId="0" applyFont="1" applyFill="1" applyBorder="1" applyAlignment="1">
      <alignment horizontal="left" vertical="top" wrapText="1"/>
    </xf>
    <xf numFmtId="0" fontId="11" fillId="2" borderId="2" xfId="0" applyFont="1" applyFill="1" applyBorder="1" applyAlignment="1">
      <alignment horizontal="center" vertical="center" wrapText="1"/>
    </xf>
    <xf numFmtId="1" fontId="10" fillId="2" borderId="1" xfId="7" applyNumberFormat="1" applyFont="1" applyFill="1" applyBorder="1" applyAlignment="1" applyProtection="1">
      <alignment horizontal="center" vertical="center" wrapText="1"/>
    </xf>
    <xf numFmtId="9" fontId="13" fillId="2" borderId="1" xfId="0" applyNumberFormat="1" applyFont="1" applyFill="1" applyBorder="1" applyAlignment="1">
      <alignment horizontal="center" vertical="center" wrapText="1"/>
    </xf>
    <xf numFmtId="1" fontId="13" fillId="2" borderId="1" xfId="7" applyNumberFormat="1" applyFont="1" applyFill="1" applyBorder="1" applyAlignment="1" applyProtection="1">
      <alignment horizontal="center" vertical="center" wrapText="1"/>
    </xf>
    <xf numFmtId="9" fontId="13" fillId="2" borderId="5" xfId="0" applyNumberFormat="1" applyFont="1" applyFill="1" applyBorder="1" applyAlignment="1">
      <alignment horizontal="center" vertical="center" wrapText="1"/>
    </xf>
    <xf numFmtId="1" fontId="1" fillId="2" borderId="1" xfId="7" applyNumberFormat="1" applyFont="1" applyFill="1" applyBorder="1" applyAlignment="1" applyProtection="1">
      <alignment horizontal="center" vertical="center" wrapText="1"/>
    </xf>
    <xf numFmtId="1" fontId="1" fillId="2" borderId="5" xfId="7" applyNumberFormat="1" applyFont="1" applyFill="1" applyBorder="1" applyAlignment="1" applyProtection="1">
      <alignment horizontal="center" vertical="center" wrapText="1"/>
    </xf>
    <xf numFmtId="0" fontId="39" fillId="2" borderId="0" xfId="0" applyFont="1" applyFill="1" applyAlignment="1">
      <alignment horizontal="justify" vertical="center"/>
    </xf>
    <xf numFmtId="0" fontId="39" fillId="2" borderId="8" xfId="0" applyFont="1" applyFill="1" applyBorder="1" applyAlignment="1">
      <alignment horizontal="left" vertical="top" wrapText="1"/>
    </xf>
    <xf numFmtId="0" fontId="65"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 fontId="1" fillId="2" borderId="5"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xf>
    <xf numFmtId="14" fontId="1" fillId="2" borderId="1" xfId="0" applyNumberFormat="1" applyFont="1" applyFill="1" applyBorder="1" applyAlignment="1">
      <alignment vertical="center" wrapText="1"/>
    </xf>
    <xf numFmtId="14" fontId="4"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41" fillId="15" borderId="5" xfId="0" applyFont="1" applyFill="1" applyBorder="1" applyAlignment="1">
      <alignment horizontal="center" vertical="center"/>
    </xf>
    <xf numFmtId="0" fontId="41" fillId="15" borderId="3" xfId="0" applyFont="1" applyFill="1" applyBorder="1" applyAlignment="1">
      <alignment horizontal="center" vertical="center"/>
    </xf>
    <xf numFmtId="0" fontId="18" fillId="7" borderId="5" xfId="0" applyFont="1" applyFill="1" applyBorder="1" applyAlignment="1">
      <alignment horizontal="center" vertical="center"/>
    </xf>
    <xf numFmtId="0" fontId="18" fillId="7" borderId="3" xfId="0" applyFont="1" applyFill="1" applyBorder="1" applyAlignment="1">
      <alignment horizontal="center" vertical="center"/>
    </xf>
    <xf numFmtId="0" fontId="19" fillId="7" borderId="5" xfId="0" applyFont="1" applyFill="1" applyBorder="1" applyAlignment="1">
      <alignment horizontal="center" vertical="center"/>
    </xf>
    <xf numFmtId="0" fontId="19" fillId="7" borderId="3" xfId="0" applyFont="1" applyFill="1" applyBorder="1" applyAlignment="1">
      <alignment horizontal="center" vertical="center"/>
    </xf>
    <xf numFmtId="0" fontId="14" fillId="10" borderId="60" xfId="0" applyFont="1" applyFill="1" applyBorder="1" applyAlignment="1">
      <alignment horizontal="center" vertical="center"/>
    </xf>
    <xf numFmtId="0" fontId="14" fillId="10" borderId="62" xfId="0" applyFont="1" applyFill="1" applyBorder="1" applyAlignment="1">
      <alignment horizontal="center" vertical="center"/>
    </xf>
    <xf numFmtId="0" fontId="14" fillId="10" borderId="59" xfId="0" applyFont="1" applyFill="1" applyBorder="1" applyAlignment="1">
      <alignment horizontal="center" vertical="center"/>
    </xf>
    <xf numFmtId="0" fontId="23" fillId="9" borderId="5" xfId="0" applyFont="1" applyFill="1" applyBorder="1" applyAlignment="1">
      <alignment horizontal="center" vertical="center"/>
    </xf>
    <xf numFmtId="0" fontId="23" fillId="9" borderId="3" xfId="0" applyFont="1" applyFill="1" applyBorder="1" applyAlignment="1">
      <alignment horizontal="center" vertical="center"/>
    </xf>
    <xf numFmtId="0" fontId="11" fillId="0" borderId="5" xfId="5" applyFont="1" applyBorder="1" applyAlignment="1">
      <alignment horizontal="center" vertical="center" wrapText="1"/>
    </xf>
    <xf numFmtId="0" fontId="11" fillId="0" borderId="50" xfId="5" applyFont="1" applyBorder="1" applyAlignment="1">
      <alignment horizontal="center" vertical="center" wrapText="1"/>
    </xf>
    <xf numFmtId="0" fontId="11" fillId="0" borderId="48" xfId="5" applyFont="1" applyBorder="1" applyAlignment="1">
      <alignment horizontal="center" vertical="center" wrapText="1"/>
    </xf>
    <xf numFmtId="0" fontId="11" fillId="0" borderId="55" xfId="5" applyFont="1" applyBorder="1" applyAlignment="1">
      <alignment horizontal="center" vertical="center" wrapText="1"/>
    </xf>
    <xf numFmtId="0" fontId="41" fillId="15" borderId="1" xfId="0" applyFont="1" applyFill="1" applyBorder="1" applyAlignment="1">
      <alignment horizontal="center" vertical="center"/>
    </xf>
    <xf numFmtId="0" fontId="27" fillId="4" borderId="1" xfId="0" applyFont="1" applyFill="1" applyBorder="1" applyAlignment="1">
      <alignment horizontal="center" vertical="center"/>
    </xf>
    <xf numFmtId="0" fontId="10" fillId="0" borderId="48" xfId="5" applyFont="1" applyBorder="1" applyAlignment="1">
      <alignment horizontal="center" vertical="center" wrapText="1"/>
    </xf>
    <xf numFmtId="0" fontId="10" fillId="0" borderId="54" xfId="5" applyFont="1" applyBorder="1" applyAlignment="1">
      <alignment horizontal="center" vertical="center" wrapText="1"/>
    </xf>
    <xf numFmtId="0" fontId="10" fillId="0" borderId="53" xfId="5" applyFont="1" applyBorder="1" applyAlignment="1">
      <alignment horizontal="center" vertical="center" wrapText="1"/>
    </xf>
    <xf numFmtId="0" fontId="13" fillId="0" borderId="5" xfId="5" applyFont="1" applyBorder="1" applyAlignment="1">
      <alignment horizontal="center" vertical="center" wrapText="1"/>
    </xf>
    <xf numFmtId="0" fontId="13" fillId="0" borderId="6" xfId="5" applyFont="1" applyBorder="1" applyAlignment="1">
      <alignment horizontal="center" vertical="center" wrapText="1"/>
    </xf>
    <xf numFmtId="0" fontId="13" fillId="0" borderId="3" xfId="5" applyFont="1" applyBorder="1" applyAlignment="1">
      <alignment horizontal="center" vertical="center" wrapText="1"/>
    </xf>
    <xf numFmtId="0" fontId="23" fillId="3" borderId="1" xfId="0" applyFont="1" applyFill="1" applyBorder="1" applyAlignment="1">
      <alignment horizontal="center" vertical="center"/>
    </xf>
    <xf numFmtId="0" fontId="23" fillId="13" borderId="1" xfId="0" applyFont="1" applyFill="1" applyBorder="1" applyAlignment="1">
      <alignment horizontal="center" vertical="center"/>
    </xf>
    <xf numFmtId="0" fontId="13" fillId="0" borderId="1" xfId="5" applyFont="1" applyBorder="1" applyAlignment="1">
      <alignment horizontal="center" vertical="center" wrapText="1"/>
    </xf>
    <xf numFmtId="0" fontId="13" fillId="0" borderId="2" xfId="5" applyFont="1" applyBorder="1" applyAlignment="1">
      <alignment horizontal="center" vertical="center" wrapText="1"/>
    </xf>
    <xf numFmtId="0" fontId="19" fillId="7" borderId="1" xfId="0" applyFont="1" applyFill="1" applyBorder="1" applyAlignment="1">
      <alignment horizontal="center" vertical="center"/>
    </xf>
    <xf numFmtId="0" fontId="17" fillId="2" borderId="15" xfId="0" applyFont="1" applyFill="1" applyBorder="1" applyAlignment="1">
      <alignment horizontal="center" wrapText="1"/>
    </xf>
    <xf numFmtId="0" fontId="17" fillId="2" borderId="0" xfId="0" applyFont="1" applyFill="1" applyAlignment="1">
      <alignment horizontal="center" wrapText="1"/>
    </xf>
    <xf numFmtId="0" fontId="17" fillId="2" borderId="16" xfId="0" applyFont="1" applyFill="1" applyBorder="1" applyAlignment="1">
      <alignment horizontal="center" wrapText="1"/>
    </xf>
    <xf numFmtId="0" fontId="43" fillId="15" borderId="30" xfId="0" applyFont="1" applyFill="1" applyBorder="1" applyAlignment="1">
      <alignment horizontal="center" vertical="center" textRotation="90"/>
    </xf>
    <xf numFmtId="0" fontId="44" fillId="15" borderId="30" xfId="0" applyFont="1" applyFill="1" applyBorder="1" applyAlignment="1">
      <alignment horizontal="center" vertical="center"/>
    </xf>
    <xf numFmtId="0" fontId="41" fillId="15" borderId="1" xfId="0" applyFont="1" applyFill="1" applyBorder="1" applyAlignment="1">
      <alignment horizontal="center" vertical="center" wrapText="1"/>
    </xf>
    <xf numFmtId="0" fontId="41" fillId="15" borderId="5" xfId="0" applyFont="1" applyFill="1" applyBorder="1" applyAlignment="1">
      <alignment horizontal="center" vertical="center" wrapText="1"/>
    </xf>
    <xf numFmtId="0" fontId="41" fillId="15" borderId="3" xfId="0" applyFont="1" applyFill="1" applyBorder="1" applyAlignment="1">
      <alignment horizontal="center" vertical="center" wrapText="1"/>
    </xf>
    <xf numFmtId="0" fontId="9" fillId="11" borderId="1" xfId="5" applyFont="1" applyFill="1" applyBorder="1" applyAlignment="1">
      <alignment horizontal="center" vertical="center" wrapText="1"/>
    </xf>
    <xf numFmtId="0" fontId="9" fillId="11" borderId="20" xfId="5" applyFont="1" applyFill="1" applyBorder="1" applyAlignment="1">
      <alignment horizontal="center" vertical="center" wrapText="1"/>
    </xf>
    <xf numFmtId="0" fontId="9" fillId="11" borderId="21" xfId="5" applyFont="1" applyFill="1" applyBorder="1" applyAlignment="1">
      <alignment horizontal="center" vertical="center" wrapText="1"/>
    </xf>
    <xf numFmtId="0" fontId="9" fillId="11" borderId="9" xfId="5" applyFont="1" applyFill="1" applyBorder="1" applyAlignment="1">
      <alignment horizontal="center" vertical="center" wrapText="1"/>
    </xf>
    <xf numFmtId="0" fontId="9" fillId="11" borderId="10" xfId="5" applyFont="1" applyFill="1" applyBorder="1" applyAlignment="1">
      <alignment horizontal="center" vertical="center" wrapText="1"/>
    </xf>
    <xf numFmtId="0" fontId="11" fillId="0" borderId="20" xfId="5" applyFont="1" applyBorder="1" applyAlignment="1">
      <alignment horizontal="center" vertical="center" wrapText="1"/>
    </xf>
    <xf numFmtId="0" fontId="11" fillId="0" borderId="27" xfId="5" applyFont="1" applyBorder="1" applyAlignment="1">
      <alignment horizontal="center" vertical="center" wrapText="1"/>
    </xf>
    <xf numFmtId="0" fontId="11" fillId="0" borderId="9" xfId="5" applyFont="1" applyBorder="1" applyAlignment="1">
      <alignment horizontal="center" vertical="center" wrapText="1"/>
    </xf>
    <xf numFmtId="0" fontId="11" fillId="0" borderId="16" xfId="5" applyFont="1" applyBorder="1" applyAlignment="1">
      <alignment horizontal="center" vertical="center" wrapText="1"/>
    </xf>
    <xf numFmtId="0" fontId="8" fillId="0" borderId="63"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center" vertical="center"/>
    </xf>
    <xf numFmtId="0" fontId="8" fillId="0" borderId="56" xfId="0" applyFont="1" applyBorder="1" applyAlignment="1">
      <alignment horizontal="center" vertical="center"/>
    </xf>
    <xf numFmtId="0" fontId="8" fillId="0" borderId="2" xfId="0" applyFont="1" applyBorder="1" applyAlignment="1">
      <alignment horizontal="center" vertical="center"/>
    </xf>
    <xf numFmtId="0" fontId="9" fillId="11" borderId="23" xfId="5" applyFont="1" applyFill="1" applyBorder="1" applyAlignment="1">
      <alignment horizontal="center" vertical="center" wrapText="1"/>
    </xf>
    <xf numFmtId="0" fontId="9" fillId="11" borderId="2" xfId="5" applyFont="1" applyFill="1" applyBorder="1" applyAlignment="1">
      <alignment horizontal="center" vertical="center" wrapText="1"/>
    </xf>
    <xf numFmtId="0" fontId="19" fillId="7" borderId="1" xfId="0" applyFont="1" applyFill="1" applyBorder="1" applyAlignment="1">
      <alignment horizontal="center"/>
    </xf>
    <xf numFmtId="0" fontId="1" fillId="7" borderId="1" xfId="0" applyFont="1" applyFill="1" applyBorder="1" applyAlignment="1">
      <alignment horizontal="center" vertical="center" wrapText="1"/>
    </xf>
    <xf numFmtId="0" fontId="10" fillId="7" borderId="25" xfId="0" applyFont="1" applyFill="1" applyBorder="1" applyAlignment="1">
      <alignment horizontal="center"/>
    </xf>
    <xf numFmtId="0" fontId="10" fillId="7" borderId="1" xfId="0" applyFont="1" applyFill="1" applyBorder="1" applyAlignment="1">
      <alignment horizontal="center"/>
    </xf>
    <xf numFmtId="0" fontId="1" fillId="7" borderId="25" xfId="0" applyFont="1" applyFill="1" applyBorder="1" applyAlignment="1">
      <alignment horizontal="left" vertical="center" wrapText="1"/>
    </xf>
    <xf numFmtId="0" fontId="1" fillId="7" borderId="1" xfId="0" applyFont="1" applyFill="1" applyBorder="1" applyAlignment="1">
      <alignment horizontal="left" vertical="center"/>
    </xf>
    <xf numFmtId="0" fontId="10" fillId="12" borderId="25" xfId="0" applyFont="1" applyFill="1" applyBorder="1" applyAlignment="1">
      <alignment horizontal="center" vertical="center" wrapText="1"/>
    </xf>
    <xf numFmtId="0" fontId="10" fillId="12" borderId="64" xfId="0" applyFont="1" applyFill="1" applyBorder="1" applyAlignment="1">
      <alignment horizontal="center" vertical="center" wrapText="1"/>
    </xf>
    <xf numFmtId="0" fontId="40" fillId="15" borderId="13" xfId="0" applyFont="1" applyFill="1" applyBorder="1" applyAlignment="1">
      <alignment horizontal="center"/>
    </xf>
    <xf numFmtId="0" fontId="40" fillId="15" borderId="14" xfId="0" applyFont="1" applyFill="1" applyBorder="1" applyAlignment="1">
      <alignment horizontal="center"/>
    </xf>
    <xf numFmtId="0" fontId="40" fillId="15" borderId="61" xfId="0" applyFont="1" applyFill="1" applyBorder="1" applyAlignment="1">
      <alignment horizontal="center"/>
    </xf>
    <xf numFmtId="0" fontId="39" fillId="7" borderId="26" xfId="0" applyFont="1" applyFill="1" applyBorder="1" applyAlignment="1">
      <alignment vertical="center" wrapText="1"/>
    </xf>
    <xf numFmtId="0" fontId="40" fillId="15" borderId="63" xfId="0" applyFont="1" applyFill="1" applyBorder="1" applyAlignment="1">
      <alignment horizontal="center"/>
    </xf>
    <xf numFmtId="0" fontId="40" fillId="15" borderId="23" xfId="0" applyFont="1" applyFill="1" applyBorder="1" applyAlignment="1">
      <alignment horizontal="center"/>
    </xf>
    <xf numFmtId="0" fontId="40" fillId="15" borderId="24" xfId="0" applyFont="1" applyFill="1" applyBorder="1" applyAlignment="1">
      <alignment horizontal="center"/>
    </xf>
    <xf numFmtId="0" fontId="14" fillId="12" borderId="67" xfId="0" applyFont="1" applyFill="1" applyBorder="1" applyAlignment="1">
      <alignment horizontal="center" vertical="center" wrapText="1"/>
    </xf>
    <xf numFmtId="0" fontId="14" fillId="12" borderId="68" xfId="0" applyFont="1" applyFill="1" applyBorder="1" applyAlignment="1">
      <alignment horizontal="center" vertical="center" wrapText="1"/>
    </xf>
    <xf numFmtId="0" fontId="14" fillId="12" borderId="70" xfId="0" applyFont="1" applyFill="1" applyBorder="1" applyAlignment="1">
      <alignment horizontal="center" vertical="center" wrapText="1"/>
    </xf>
    <xf numFmtId="0" fontId="1" fillId="7" borderId="108" xfId="0" applyFont="1" applyFill="1" applyBorder="1" applyAlignment="1">
      <alignment horizontal="left" vertical="center" wrapText="1"/>
    </xf>
    <xf numFmtId="0" fontId="1" fillId="7" borderId="54" xfId="0" applyFont="1" applyFill="1" applyBorder="1" applyAlignment="1">
      <alignment horizontal="left" vertical="center" wrapText="1"/>
    </xf>
    <xf numFmtId="0" fontId="1" fillId="7" borderId="53"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7" borderId="6"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4" fillId="12" borderId="65"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9" fillId="7" borderId="65"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26" fillId="7" borderId="1" xfId="0" applyFont="1" applyFill="1" applyBorder="1" applyAlignment="1">
      <alignment vertical="center" wrapText="1"/>
    </xf>
    <xf numFmtId="0" fontId="1" fillId="7" borderId="50" xfId="0" applyFont="1" applyFill="1" applyBorder="1" applyAlignment="1">
      <alignment horizontal="left" vertical="center" wrapText="1"/>
    </xf>
    <xf numFmtId="0" fontId="14" fillId="12" borderId="1" xfId="0" applyFont="1" applyFill="1" applyBorder="1" applyAlignment="1">
      <alignment horizontal="center" vertical="center"/>
    </xf>
    <xf numFmtId="0" fontId="14" fillId="12" borderId="26" xfId="0" applyFont="1" applyFill="1" applyBorder="1" applyAlignment="1">
      <alignment horizontal="center" vertical="center"/>
    </xf>
    <xf numFmtId="0" fontId="1" fillId="7" borderId="4"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0" fillId="7" borderId="1" xfId="0" applyFill="1" applyBorder="1" applyAlignment="1">
      <alignment horizontal="left" vertical="center"/>
    </xf>
    <xf numFmtId="0" fontId="0" fillId="7" borderId="26" xfId="0" applyFill="1" applyBorder="1" applyAlignment="1">
      <alignment horizontal="left" vertic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67" xfId="0" applyFont="1" applyFill="1" applyBorder="1" applyAlignment="1">
      <alignment horizontal="center" vertical="center"/>
    </xf>
    <xf numFmtId="0" fontId="13" fillId="7" borderId="68" xfId="0" applyFont="1" applyFill="1" applyBorder="1" applyAlignment="1">
      <alignment horizontal="center" vertical="center"/>
    </xf>
    <xf numFmtId="0" fontId="13" fillId="7" borderId="69" xfId="0" applyFont="1" applyFill="1" applyBorder="1" applyAlignment="1">
      <alignment horizontal="center" vertical="center"/>
    </xf>
    <xf numFmtId="0" fontId="0" fillId="7" borderId="67" xfId="0" applyFill="1" applyBorder="1" applyAlignment="1">
      <alignment horizontal="center"/>
    </xf>
    <xf numFmtId="0" fontId="0" fillId="7" borderId="70" xfId="0" applyFill="1" applyBorder="1" applyAlignment="1">
      <alignment horizontal="center"/>
    </xf>
    <xf numFmtId="0" fontId="10" fillId="12" borderId="1" xfId="0" applyFont="1" applyFill="1" applyBorder="1" applyAlignment="1">
      <alignment horizontal="center" vertical="center" wrapText="1"/>
    </xf>
    <xf numFmtId="0" fontId="10" fillId="12" borderId="65" xfId="0" applyFont="1" applyFill="1" applyBorder="1" applyAlignment="1">
      <alignment horizontal="center" vertical="center" wrapText="1"/>
    </xf>
    <xf numFmtId="0" fontId="40" fillId="15" borderId="63" xfId="0" applyFont="1" applyFill="1" applyBorder="1" applyAlignment="1">
      <alignment horizontal="center" vertical="center" wrapText="1"/>
    </xf>
    <xf numFmtId="0" fontId="40" fillId="15" borderId="23" xfId="0" applyFont="1" applyFill="1" applyBorder="1" applyAlignment="1">
      <alignment horizontal="center" vertical="center" wrapText="1"/>
    </xf>
    <xf numFmtId="0" fontId="40" fillId="15" borderId="24" xfId="0" applyFont="1" applyFill="1" applyBorder="1" applyAlignment="1">
      <alignment horizontal="center" vertical="center" wrapText="1"/>
    </xf>
    <xf numFmtId="0" fontId="42" fillId="15" borderId="63" xfId="0" applyFont="1" applyFill="1" applyBorder="1" applyAlignment="1">
      <alignment horizontal="center" vertical="center" wrapText="1"/>
    </xf>
    <xf numFmtId="0" fontId="42" fillId="15" borderId="23" xfId="0" applyFont="1" applyFill="1" applyBorder="1" applyAlignment="1">
      <alignment horizontal="center" vertical="center" wrapText="1"/>
    </xf>
    <xf numFmtId="0" fontId="42" fillId="15" borderId="24" xfId="0" applyFont="1" applyFill="1" applyBorder="1" applyAlignment="1">
      <alignment horizontal="center" vertical="center" wrapText="1"/>
    </xf>
    <xf numFmtId="0" fontId="42" fillId="15" borderId="64" xfId="0" applyFont="1" applyFill="1" applyBorder="1" applyAlignment="1">
      <alignment horizontal="center" vertical="center" wrapText="1"/>
    </xf>
    <xf numFmtId="0" fontId="42" fillId="15" borderId="65" xfId="0" applyFont="1" applyFill="1" applyBorder="1" applyAlignment="1">
      <alignment horizontal="center" vertical="center" wrapText="1"/>
    </xf>
    <xf numFmtId="0" fontId="42" fillId="15" borderId="66" xfId="0" applyFont="1" applyFill="1" applyBorder="1" applyAlignment="1">
      <alignment horizontal="center" vertical="center" wrapText="1"/>
    </xf>
    <xf numFmtId="0" fontId="13" fillId="7" borderId="5" xfId="0" applyFont="1" applyFill="1" applyBorder="1" applyAlignment="1">
      <alignment horizontal="center"/>
    </xf>
    <xf numFmtId="0" fontId="13" fillId="7" borderId="6" xfId="0" applyFont="1" applyFill="1" applyBorder="1" applyAlignment="1">
      <alignment horizontal="center"/>
    </xf>
    <xf numFmtId="0" fontId="13" fillId="7" borderId="50" xfId="0" applyFont="1" applyFill="1" applyBorder="1" applyAlignment="1">
      <alignment horizontal="center"/>
    </xf>
    <xf numFmtId="0" fontId="13" fillId="7" borderId="67" xfId="0" applyFont="1" applyFill="1" applyBorder="1" applyAlignment="1">
      <alignment horizontal="center"/>
    </xf>
    <xf numFmtId="0" fontId="13" fillId="7" borderId="68" xfId="0" applyFont="1" applyFill="1" applyBorder="1" applyAlignment="1">
      <alignment horizontal="center"/>
    </xf>
    <xf numFmtId="0" fontId="13" fillId="7" borderId="70" xfId="0" applyFont="1" applyFill="1" applyBorder="1" applyAlignment="1">
      <alignment horizontal="center"/>
    </xf>
    <xf numFmtId="0" fontId="13" fillId="7" borderId="11" xfId="0" applyFont="1" applyFill="1" applyBorder="1" applyAlignment="1">
      <alignment horizontal="center"/>
    </xf>
    <xf numFmtId="0" fontId="13" fillId="7" borderId="7" xfId="0" applyFont="1" applyFill="1" applyBorder="1" applyAlignment="1">
      <alignment horizontal="center"/>
    </xf>
    <xf numFmtId="0" fontId="13" fillId="7" borderId="28" xfId="0" applyFont="1" applyFill="1" applyBorder="1" applyAlignment="1">
      <alignment horizontal="center"/>
    </xf>
    <xf numFmtId="0" fontId="20" fillId="7" borderId="23" xfId="0" applyFont="1" applyFill="1" applyBorder="1" applyAlignment="1">
      <alignment horizontal="center"/>
    </xf>
    <xf numFmtId="0" fontId="20" fillId="7" borderId="24" xfId="0" applyFont="1" applyFill="1" applyBorder="1" applyAlignment="1">
      <alignment horizontal="center"/>
    </xf>
    <xf numFmtId="0" fontId="20" fillId="7" borderId="1" xfId="0" applyFont="1" applyFill="1" applyBorder="1" applyAlignment="1">
      <alignment horizontal="center"/>
    </xf>
    <xf numFmtId="0" fontId="20" fillId="7" borderId="26" xfId="0" applyFont="1" applyFill="1" applyBorder="1" applyAlignment="1">
      <alignment horizontal="center"/>
    </xf>
    <xf numFmtId="0" fontId="20" fillId="7" borderId="65" xfId="0" applyFont="1" applyFill="1" applyBorder="1" applyAlignment="1">
      <alignment horizontal="center"/>
    </xf>
    <xf numFmtId="0" fontId="20" fillId="7" borderId="66" xfId="0" applyFont="1" applyFill="1" applyBorder="1" applyAlignment="1">
      <alignment horizontal="center"/>
    </xf>
    <xf numFmtId="0" fontId="13" fillId="7" borderId="64" xfId="0" applyFont="1" applyFill="1" applyBorder="1" applyAlignment="1">
      <alignment horizontal="center" vertical="center" wrapText="1"/>
    </xf>
    <xf numFmtId="0" fontId="13" fillId="7" borderId="65" xfId="0" applyFont="1" applyFill="1" applyBorder="1" applyAlignment="1">
      <alignment horizontal="center" vertical="center" wrapText="1"/>
    </xf>
    <xf numFmtId="0" fontId="41" fillId="15" borderId="63" xfId="0" applyFont="1" applyFill="1" applyBorder="1" applyAlignment="1">
      <alignment horizontal="center"/>
    </xf>
    <xf numFmtId="0" fontId="41" fillId="15" borderId="23" xfId="0" applyFont="1" applyFill="1" applyBorder="1" applyAlignment="1">
      <alignment horizontal="center"/>
    </xf>
    <xf numFmtId="0" fontId="41" fillId="15" borderId="24" xfId="0" applyFont="1" applyFill="1" applyBorder="1" applyAlignment="1">
      <alignment horizontal="center"/>
    </xf>
    <xf numFmtId="0" fontId="13" fillId="7" borderId="4" xfId="0" applyFont="1" applyFill="1" applyBorder="1" applyAlignment="1">
      <alignment horizontal="center" wrapText="1"/>
    </xf>
    <xf numFmtId="0" fontId="13" fillId="7" borderId="52" xfId="0" applyFont="1" applyFill="1" applyBorder="1" applyAlignment="1">
      <alignment horizontal="center" wrapText="1"/>
    </xf>
    <xf numFmtId="0" fontId="13" fillId="7" borderId="58"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0" fillId="12" borderId="66" xfId="0" applyFont="1" applyFill="1" applyBorder="1" applyAlignment="1">
      <alignment horizontal="center" vertical="center" wrapText="1"/>
    </xf>
    <xf numFmtId="0" fontId="13" fillId="7" borderId="1" xfId="0" applyFont="1" applyFill="1" applyBorder="1" applyAlignment="1">
      <alignment horizontal="center"/>
    </xf>
    <xf numFmtId="0" fontId="13" fillId="7" borderId="26" xfId="0" applyFont="1" applyFill="1" applyBorder="1" applyAlignment="1">
      <alignment horizontal="center"/>
    </xf>
    <xf numFmtId="0" fontId="13" fillId="7" borderId="65" xfId="0" applyFont="1" applyFill="1" applyBorder="1" applyAlignment="1">
      <alignment horizontal="center"/>
    </xf>
    <xf numFmtId="0" fontId="13" fillId="7" borderId="66" xfId="0" applyFont="1" applyFill="1" applyBorder="1" applyAlignment="1">
      <alignment horizontal="center"/>
    </xf>
    <xf numFmtId="0" fontId="23" fillId="0" borderId="37" xfId="0" applyFont="1" applyBorder="1" applyAlignment="1">
      <alignment horizontal="center" vertical="center" wrapText="1"/>
    </xf>
    <xf numFmtId="0" fontId="2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8" xfId="0" applyFont="1" applyBorder="1" applyAlignment="1">
      <alignment horizontal="center" vertical="center" wrapText="1"/>
    </xf>
    <xf numFmtId="0" fontId="23" fillId="0" borderId="37" xfId="0" applyFont="1" applyBorder="1" applyAlignment="1">
      <alignment horizontal="center" vertical="center"/>
    </xf>
    <xf numFmtId="0" fontId="23" fillId="0" borderId="1" xfId="0" applyFont="1" applyBorder="1" applyAlignment="1">
      <alignment horizontal="center" vertical="center"/>
    </xf>
    <xf numFmtId="0" fontId="46" fillId="10" borderId="60" xfId="0" applyFont="1" applyFill="1" applyBorder="1" applyAlignment="1">
      <alignment horizontal="center" vertical="center"/>
    </xf>
    <xf numFmtId="0" fontId="46" fillId="10" borderId="62" xfId="0" applyFont="1" applyFill="1" applyBorder="1" applyAlignment="1">
      <alignment horizontal="center" vertical="center"/>
    </xf>
    <xf numFmtId="0" fontId="46" fillId="10" borderId="59" xfId="0" applyFont="1" applyFill="1" applyBorder="1" applyAlignment="1">
      <alignment horizontal="center" vertical="center"/>
    </xf>
    <xf numFmtId="0" fontId="24" fillId="2" borderId="42" xfId="0" applyFont="1" applyFill="1" applyBorder="1" applyAlignment="1" applyProtection="1">
      <alignment horizontal="center" vertical="center" wrapText="1"/>
      <protection locked="0"/>
    </xf>
    <xf numFmtId="0" fontId="24" fillId="2" borderId="0" xfId="0" applyFont="1" applyFill="1" applyAlignment="1" applyProtection="1">
      <alignment horizontal="center" vertical="center" wrapText="1"/>
      <protection locked="0"/>
    </xf>
    <xf numFmtId="0" fontId="24" fillId="2" borderId="43" xfId="0" applyFont="1" applyFill="1" applyBorder="1" applyAlignment="1" applyProtection="1">
      <alignment horizontal="center" vertical="center" wrapText="1"/>
      <protection locked="0"/>
    </xf>
    <xf numFmtId="0" fontId="59" fillId="2" borderId="42" xfId="6" applyFont="1" applyFill="1" applyBorder="1" applyAlignment="1" applyProtection="1">
      <alignment horizontal="center"/>
      <protection locked="0"/>
    </xf>
    <xf numFmtId="0" fontId="25" fillId="2" borderId="0" xfId="6" applyFont="1" applyFill="1" applyBorder="1" applyAlignment="1" applyProtection="1">
      <alignment horizontal="center"/>
      <protection locked="0"/>
    </xf>
    <xf numFmtId="0" fontId="25" fillId="2" borderId="43" xfId="6" applyFont="1" applyFill="1" applyBorder="1" applyAlignment="1" applyProtection="1">
      <alignment horizontal="center"/>
      <protection locked="0"/>
    </xf>
    <xf numFmtId="0" fontId="23" fillId="12" borderId="37" xfId="0" applyFont="1" applyFill="1" applyBorder="1" applyAlignment="1">
      <alignment horizontal="center" vertical="center"/>
    </xf>
    <xf numFmtId="0" fontId="23" fillId="12" borderId="1" xfId="0" applyFont="1" applyFill="1" applyBorder="1" applyAlignment="1">
      <alignment horizontal="center" vertical="center"/>
    </xf>
    <xf numFmtId="0" fontId="19" fillId="12" borderId="1" xfId="0" applyFont="1" applyFill="1" applyBorder="1" applyAlignment="1">
      <alignment horizontal="center" vertical="center" wrapText="1"/>
    </xf>
    <xf numFmtId="0" fontId="19" fillId="12" borderId="38"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8" xfId="0" applyFont="1" applyBorder="1" applyAlignment="1">
      <alignment horizontal="center" vertical="center" wrapText="1"/>
    </xf>
    <xf numFmtId="0" fontId="17" fillId="2" borderId="42" xfId="0" applyFont="1" applyFill="1" applyBorder="1" applyAlignment="1">
      <alignment horizontal="center" wrapText="1"/>
    </xf>
    <xf numFmtId="0" fontId="17" fillId="2" borderId="43" xfId="0" applyFont="1" applyFill="1" applyBorder="1" applyAlignment="1">
      <alignment horizontal="center" wrapText="1"/>
    </xf>
    <xf numFmtId="0" fontId="60" fillId="2" borderId="42" xfId="6" applyFont="1" applyFill="1" applyBorder="1" applyAlignment="1" applyProtection="1">
      <alignment horizontal="center"/>
      <protection locked="0"/>
    </xf>
    <xf numFmtId="0" fontId="15" fillId="0" borderId="1" xfId="0" applyFont="1" applyBorder="1" applyAlignment="1">
      <alignment horizontal="left" vertical="center" wrapText="1"/>
    </xf>
    <xf numFmtId="0" fontId="15" fillId="0" borderId="38" xfId="0" applyFont="1" applyBorder="1" applyAlignment="1">
      <alignment horizontal="left" vertical="center" wrapText="1"/>
    </xf>
    <xf numFmtId="0" fontId="15" fillId="0" borderId="1" xfId="0" applyFont="1" applyBorder="1" applyAlignment="1">
      <alignment horizontal="center" vertical="center" wrapText="1"/>
    </xf>
    <xf numFmtId="0" fontId="15" fillId="0" borderId="38" xfId="0" applyFont="1" applyBorder="1" applyAlignment="1">
      <alignment horizontal="center" vertical="center" wrapText="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7" xfId="0" applyFont="1" applyBorder="1" applyAlignment="1">
      <alignment horizontal="center" vertical="center"/>
    </xf>
    <xf numFmtId="0" fontId="8" fillId="0" borderId="71" xfId="0" applyFont="1" applyBorder="1" applyAlignment="1">
      <alignment horizontal="center" vertical="center"/>
    </xf>
    <xf numFmtId="0" fontId="9" fillId="11" borderId="35" xfId="5" applyFont="1" applyFill="1" applyBorder="1" applyAlignment="1">
      <alignment horizontal="center" vertical="center" wrapText="1"/>
    </xf>
    <xf numFmtId="0" fontId="10" fillId="0" borderId="35" xfId="5" applyFont="1" applyBorder="1" applyAlignment="1">
      <alignment horizontal="center" vertical="center" wrapText="1"/>
    </xf>
    <xf numFmtId="0" fontId="11" fillId="0" borderId="35" xfId="5" applyFont="1" applyBorder="1" applyAlignment="1">
      <alignment horizontal="center" vertical="center" wrapText="1"/>
    </xf>
    <xf numFmtId="0" fontId="11" fillId="0" borderId="36" xfId="5" applyFont="1" applyBorder="1" applyAlignment="1">
      <alignment horizontal="center" vertical="center" wrapText="1"/>
    </xf>
    <xf numFmtId="0" fontId="11" fillId="0" borderId="1" xfId="5" applyFont="1" applyBorder="1" applyAlignment="1">
      <alignment horizontal="center" vertical="center" wrapText="1"/>
    </xf>
    <xf numFmtId="0" fontId="11" fillId="0" borderId="38" xfId="5" applyFont="1" applyBorder="1" applyAlignment="1">
      <alignment horizontal="center" vertical="center" wrapText="1"/>
    </xf>
    <xf numFmtId="0" fontId="11" fillId="0" borderId="39" xfId="5" applyFont="1" applyBorder="1" applyAlignment="1">
      <alignment horizontal="center" vertical="center" wrapText="1"/>
    </xf>
    <xf numFmtId="0" fontId="11" fillId="0" borderId="43" xfId="5"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6" xfId="0" applyFont="1" applyFill="1" applyBorder="1" applyAlignment="1">
      <alignment horizontal="center" vertical="center" wrapText="1"/>
    </xf>
    <xf numFmtId="0" fontId="11" fillId="0" borderId="19" xfId="5" applyFont="1" applyBorder="1" applyAlignment="1">
      <alignment horizontal="center" vertical="center" wrapText="1"/>
    </xf>
    <xf numFmtId="0" fontId="9" fillId="11" borderId="48" xfId="5" applyFont="1" applyFill="1" applyBorder="1" applyAlignment="1">
      <alignment horizontal="center" vertical="center" wrapText="1"/>
    </xf>
    <xf numFmtId="0" fontId="9" fillId="11" borderId="53" xfId="5" applyFont="1" applyFill="1" applyBorder="1" applyAlignment="1">
      <alignment horizontal="center" vertical="center" wrapText="1"/>
    </xf>
    <xf numFmtId="0" fontId="9" fillId="11" borderId="5" xfId="5" applyFont="1" applyFill="1" applyBorder="1" applyAlignment="1">
      <alignment horizontal="center" vertical="center" wrapText="1"/>
    </xf>
    <xf numFmtId="0" fontId="9" fillId="11" borderId="3" xfId="5" applyFont="1" applyFill="1" applyBorder="1" applyAlignment="1">
      <alignment horizontal="center" vertical="center" wrapText="1"/>
    </xf>
    <xf numFmtId="0" fontId="9" fillId="11" borderId="22" xfId="5" applyFont="1" applyFill="1" applyBorder="1" applyAlignment="1">
      <alignment horizontal="center" vertical="center" wrapText="1"/>
    </xf>
    <xf numFmtId="0" fontId="9" fillId="11" borderId="81" xfId="5" applyFont="1" applyFill="1" applyBorder="1" applyAlignment="1">
      <alignment horizontal="center" vertical="center" wrapText="1"/>
    </xf>
    <xf numFmtId="0" fontId="9" fillId="11" borderId="18" xfId="5" applyFont="1" applyFill="1" applyBorder="1" applyAlignment="1">
      <alignment horizontal="center" vertical="center" wrapText="1"/>
    </xf>
    <xf numFmtId="0" fontId="13" fillId="0" borderId="20" xfId="5" applyFont="1" applyBorder="1" applyAlignment="1">
      <alignment horizontal="center" vertical="center" wrapText="1"/>
    </xf>
    <xf numFmtId="0" fontId="13" fillId="0" borderId="22" xfId="5" applyFont="1" applyBorder="1" applyAlignment="1">
      <alignment horizontal="center" vertical="center" wrapText="1"/>
    </xf>
    <xf numFmtId="0" fontId="13" fillId="0" borderId="21" xfId="5" applyFont="1" applyBorder="1" applyAlignment="1">
      <alignment horizontal="center" vertical="center" wrapText="1"/>
    </xf>
    <xf numFmtId="0" fontId="13" fillId="0" borderId="81" xfId="5" applyFont="1" applyBorder="1" applyAlignment="1">
      <alignment horizontal="center" vertical="center" wrapText="1"/>
    </xf>
    <xf numFmtId="0" fontId="13" fillId="0" borderId="18" xfId="5" applyFont="1" applyBorder="1" applyAlignment="1">
      <alignment horizontal="center" vertical="center" wrapText="1"/>
    </xf>
    <xf numFmtId="0" fontId="13" fillId="0" borderId="79" xfId="5" applyFont="1" applyBorder="1" applyAlignment="1">
      <alignment horizontal="center" vertical="center" wrapText="1"/>
    </xf>
    <xf numFmtId="0" fontId="48" fillId="5" borderId="60" xfId="0" applyFont="1" applyFill="1" applyBorder="1" applyAlignment="1">
      <alignment horizontal="center" vertical="center" wrapText="1"/>
    </xf>
    <xf numFmtId="0" fontId="48" fillId="5" borderId="62" xfId="0" applyFont="1" applyFill="1" applyBorder="1" applyAlignment="1">
      <alignment horizontal="center" vertical="center" wrapText="1"/>
    </xf>
    <xf numFmtId="0" fontId="48" fillId="5" borderId="59" xfId="0" applyFont="1" applyFill="1" applyBorder="1" applyAlignment="1">
      <alignment horizontal="center" vertical="center" wrapText="1"/>
    </xf>
    <xf numFmtId="0" fontId="53" fillId="5" borderId="101" xfId="0" applyFont="1" applyFill="1" applyBorder="1" applyAlignment="1">
      <alignment horizontal="center" vertical="center" wrapText="1"/>
    </xf>
    <xf numFmtId="0" fontId="49" fillId="12" borderId="101" xfId="0" applyFont="1" applyFill="1" applyBorder="1" applyAlignment="1">
      <alignment horizontal="left" vertical="center" wrapText="1"/>
    </xf>
    <xf numFmtId="0" fontId="50" fillId="12" borderId="101" xfId="0" applyFont="1" applyFill="1" applyBorder="1" applyAlignment="1">
      <alignment horizontal="left" vertical="center" wrapText="1"/>
    </xf>
    <xf numFmtId="0" fontId="49" fillId="7" borderId="101" xfId="0" applyFont="1" applyFill="1" applyBorder="1" applyAlignment="1">
      <alignment horizontal="left" vertical="center" wrapText="1"/>
    </xf>
    <xf numFmtId="0" fontId="51" fillId="12" borderId="60" xfId="0" applyFont="1" applyFill="1" applyBorder="1" applyAlignment="1">
      <alignment horizontal="left" vertical="center" wrapText="1"/>
    </xf>
    <xf numFmtId="0" fontId="51" fillId="12" borderId="59" xfId="0" applyFont="1" applyFill="1" applyBorder="1" applyAlignment="1">
      <alignment horizontal="left" vertical="center" wrapText="1"/>
    </xf>
    <xf numFmtId="0" fontId="53" fillId="5" borderId="13" xfId="0" applyFont="1" applyFill="1" applyBorder="1" applyAlignment="1">
      <alignment horizontal="center" vertical="center" wrapText="1"/>
    </xf>
    <xf numFmtId="0" fontId="53" fillId="5" borderId="14" xfId="0" applyFont="1" applyFill="1" applyBorder="1" applyAlignment="1">
      <alignment horizontal="center" vertical="center" wrapText="1"/>
    </xf>
    <xf numFmtId="0" fontId="53" fillId="5" borderId="61" xfId="0" applyFont="1" applyFill="1" applyBorder="1" applyAlignment="1">
      <alignment horizontal="center" vertical="center" wrapText="1"/>
    </xf>
    <xf numFmtId="0" fontId="53" fillId="5" borderId="15" xfId="0" applyFont="1" applyFill="1" applyBorder="1" applyAlignment="1">
      <alignment horizontal="center" vertical="center" wrapText="1"/>
    </xf>
    <xf numFmtId="0" fontId="53" fillId="5" borderId="0" xfId="0" applyFont="1" applyFill="1" applyAlignment="1">
      <alignment horizontal="center" vertical="center" wrapText="1"/>
    </xf>
    <xf numFmtId="0" fontId="53" fillId="5" borderId="16" xfId="0" applyFont="1" applyFill="1" applyBorder="1" applyAlignment="1">
      <alignment horizontal="center" vertical="center" wrapText="1"/>
    </xf>
    <xf numFmtId="0" fontId="51" fillId="12" borderId="60" xfId="0" applyFont="1" applyFill="1" applyBorder="1" applyAlignment="1">
      <alignment horizontal="center" vertical="center" wrapText="1"/>
    </xf>
    <xf numFmtId="0" fontId="51" fillId="12" borderId="59" xfId="0" applyFont="1" applyFill="1" applyBorder="1" applyAlignment="1">
      <alignment horizontal="center" vertical="center" wrapText="1"/>
    </xf>
    <xf numFmtId="0" fontId="13" fillId="7"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horizontal="left" vertical="center" wrapText="1"/>
    </xf>
    <xf numFmtId="0" fontId="4" fillId="7" borderId="2"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28" fillId="2" borderId="15"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16" xfId="0" applyFont="1" applyFill="1" applyBorder="1" applyAlignment="1">
      <alignment horizontal="center" vertical="center" wrapText="1"/>
    </xf>
    <xf numFmtId="0" fontId="45" fillId="15" borderId="25" xfId="0" applyFont="1" applyFill="1" applyBorder="1" applyAlignment="1">
      <alignment horizontal="center" vertical="center"/>
    </xf>
    <xf numFmtId="0" fontId="45" fillId="15" borderId="1" xfId="0" applyFont="1" applyFill="1" applyBorder="1" applyAlignment="1">
      <alignment horizontal="center" vertical="center"/>
    </xf>
    <xf numFmtId="0" fontId="45" fillId="15" borderId="26" xfId="0" applyFont="1" applyFill="1" applyBorder="1" applyAlignment="1">
      <alignment horizontal="center" vertical="center"/>
    </xf>
    <xf numFmtId="0" fontId="10" fillId="12" borderId="25" xfId="0" applyFont="1" applyFill="1" applyBorder="1" applyAlignment="1">
      <alignment horizontal="center" vertical="center"/>
    </xf>
    <xf numFmtId="0" fontId="10" fillId="12" borderId="1" xfId="0" applyFont="1" applyFill="1" applyBorder="1" applyAlignment="1">
      <alignment horizontal="center" vertical="center"/>
    </xf>
    <xf numFmtId="0" fontId="13" fillId="12" borderId="20"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1" fillId="0" borderId="22" xfId="5" applyFont="1" applyBorder="1" applyAlignment="1">
      <alignment horizontal="center" vertical="center" wrapText="1"/>
    </xf>
    <xf numFmtId="0" fontId="11" fillId="0" borderId="0" xfId="5" applyFont="1" applyAlignment="1">
      <alignment horizontal="center" vertical="center" wrapText="1"/>
    </xf>
    <xf numFmtId="0" fontId="8" fillId="0" borderId="13" xfId="0" applyFont="1" applyBorder="1" applyAlignment="1">
      <alignment horizontal="center" vertical="center"/>
    </xf>
    <xf numFmtId="0" fontId="8" fillId="0" borderId="47"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8" fillId="0" borderId="17" xfId="0" applyFont="1" applyBorder="1" applyAlignment="1">
      <alignment horizontal="center" vertical="center"/>
    </xf>
    <xf numFmtId="0" fontId="8" fillId="0" borderId="79" xfId="0" applyFont="1" applyBorder="1" applyAlignment="1">
      <alignment horizontal="center" vertical="center"/>
    </xf>
    <xf numFmtId="0" fontId="10" fillId="0" borderId="110" xfId="5" applyFont="1" applyBorder="1" applyAlignment="1">
      <alignment horizontal="center" vertical="center" wrapText="1"/>
    </xf>
    <xf numFmtId="0" fontId="10" fillId="0" borderId="14" xfId="5" applyFont="1" applyBorder="1" applyAlignment="1">
      <alignment horizontal="center" vertical="center" wrapText="1"/>
    </xf>
    <xf numFmtId="0" fontId="10" fillId="0" borderId="47" xfId="5" applyFont="1" applyBorder="1" applyAlignment="1">
      <alignment horizontal="center" vertical="center" wrapText="1"/>
    </xf>
    <xf numFmtId="0" fontId="13" fillId="0" borderId="9" xfId="5" applyFont="1" applyBorder="1" applyAlignment="1">
      <alignment horizontal="center" vertical="center" wrapText="1"/>
    </xf>
    <xf numFmtId="0" fontId="13" fillId="0" borderId="0" xfId="5" applyFont="1" applyAlignment="1">
      <alignment horizontal="center" vertical="center" wrapText="1"/>
    </xf>
    <xf numFmtId="0" fontId="13" fillId="0" borderId="10" xfId="5" applyFont="1" applyBorder="1" applyAlignment="1">
      <alignment horizontal="center" vertical="center" wrapText="1"/>
    </xf>
    <xf numFmtId="0" fontId="11" fillId="0" borderId="23" xfId="5" applyFont="1" applyBorder="1" applyAlignment="1">
      <alignment horizontal="center" vertical="center" wrapText="1"/>
    </xf>
    <xf numFmtId="0" fontId="11" fillId="0" borderId="24" xfId="5" applyFont="1" applyBorder="1" applyAlignment="1">
      <alignment horizontal="center" vertical="center" wrapText="1"/>
    </xf>
    <xf numFmtId="0" fontId="11" fillId="0" borderId="26" xfId="5" applyFont="1" applyBorder="1" applyAlignment="1">
      <alignment horizontal="center" vertical="center" wrapText="1"/>
    </xf>
    <xf numFmtId="0" fontId="14" fillId="12" borderId="5"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50"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10" fillId="12" borderId="21"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14" fillId="0" borderId="29" xfId="0" applyFont="1" applyBorder="1" applyAlignment="1">
      <alignment horizontal="left" vertical="center"/>
    </xf>
    <xf numFmtId="0" fontId="14" fillId="0" borderId="21" xfId="0" applyFont="1" applyBorder="1" applyAlignment="1">
      <alignment horizontal="left" vertical="center"/>
    </xf>
    <xf numFmtId="0" fontId="14" fillId="0" borderId="15" xfId="0" applyFont="1" applyBorder="1" applyAlignment="1">
      <alignment horizontal="left" vertical="center"/>
    </xf>
    <xf numFmtId="0" fontId="14" fillId="0" borderId="10" xfId="0" applyFont="1" applyBorder="1" applyAlignment="1">
      <alignment horizontal="left" vertical="center"/>
    </xf>
    <xf numFmtId="0" fontId="14" fillId="0" borderId="49" xfId="0" applyFont="1" applyBorder="1" applyAlignment="1">
      <alignment horizontal="left" vertical="center"/>
    </xf>
    <xf numFmtId="0" fontId="14" fillId="0" borderId="8" xfId="0" applyFont="1" applyBorder="1" applyAlignment="1">
      <alignment horizontal="left" vertical="center"/>
    </xf>
    <xf numFmtId="0" fontId="1" fillId="7"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4" fillId="0" borderId="29" xfId="0" applyFont="1" applyBorder="1" applyAlignment="1">
      <alignment horizontal="left" vertical="center" wrapText="1"/>
    </xf>
    <xf numFmtId="0" fontId="14" fillId="0" borderId="21" xfId="0" applyFont="1" applyBorder="1" applyAlignment="1">
      <alignment horizontal="left" vertical="center" wrapText="1"/>
    </xf>
    <xf numFmtId="0" fontId="14" fillId="0" borderId="15" xfId="0" applyFont="1" applyBorder="1" applyAlignment="1">
      <alignment horizontal="left" vertical="center" wrapText="1"/>
    </xf>
    <xf numFmtId="0" fontId="14" fillId="0" borderId="10" xfId="0" applyFont="1" applyBorder="1" applyAlignment="1">
      <alignment horizontal="left" vertical="center" wrapText="1"/>
    </xf>
    <xf numFmtId="0" fontId="14" fillId="0" borderId="49" xfId="0" applyFont="1" applyBorder="1" applyAlignment="1">
      <alignment horizontal="left" vertical="center" wrapText="1"/>
    </xf>
    <xf numFmtId="0" fontId="14" fillId="0" borderId="8" xfId="0" applyFont="1" applyBorder="1" applyAlignment="1">
      <alignment horizontal="left" vertical="center" wrapText="1"/>
    </xf>
    <xf numFmtId="0" fontId="13" fillId="0" borderId="2"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20" xfId="0" applyFont="1" applyBorder="1" applyAlignment="1">
      <alignment horizontal="left" vertical="center" wrapText="1"/>
    </xf>
    <xf numFmtId="0" fontId="13" fillId="0" borderId="9" xfId="0" applyFont="1" applyBorder="1" applyAlignment="1">
      <alignment horizontal="left" vertical="center" wrapText="1"/>
    </xf>
    <xf numFmtId="0" fontId="13" fillId="0" borderId="11" xfId="0" applyFont="1" applyBorder="1" applyAlignment="1">
      <alignment horizontal="left" vertical="center" wrapText="1"/>
    </xf>
    <xf numFmtId="0" fontId="4" fillId="7" borderId="1"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62" fillId="7" borderId="1" xfId="0" applyFont="1" applyFill="1" applyBorder="1" applyAlignment="1">
      <alignment horizontal="center" vertical="center"/>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3" fillId="7" borderId="2" xfId="0" applyFont="1" applyFill="1" applyBorder="1" applyAlignment="1">
      <alignment horizontal="center" vertical="center"/>
    </xf>
    <xf numFmtId="0" fontId="13" fillId="7" borderId="4" xfId="0" applyFont="1" applyFill="1" applyBorder="1" applyAlignment="1">
      <alignment horizontal="center" vertical="center"/>
    </xf>
    <xf numFmtId="0" fontId="14" fillId="0" borderId="22" xfId="0" applyFont="1" applyBorder="1" applyAlignment="1">
      <alignment horizontal="left" vertical="center" wrapText="1"/>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57" fillId="12" borderId="2" xfId="0" applyFont="1" applyFill="1" applyBorder="1" applyAlignment="1">
      <alignment horizontal="center" vertical="center" wrapText="1"/>
    </xf>
    <xf numFmtId="0" fontId="57" fillId="12" borderId="4"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12"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xf>
    <xf numFmtId="0" fontId="1" fillId="0" borderId="12" xfId="0" applyFont="1" applyBorder="1" applyAlignment="1">
      <alignment horizontal="left" vertical="center"/>
    </xf>
    <xf numFmtId="0" fontId="1" fillId="0" borderId="4" xfId="0" applyFont="1" applyBorder="1" applyAlignment="1">
      <alignment horizontal="left"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32" fillId="12" borderId="25" xfId="0" applyFont="1" applyFill="1" applyBorder="1" applyAlignment="1">
      <alignment horizontal="center" vertical="center"/>
    </xf>
    <xf numFmtId="0" fontId="32" fillId="12" borderId="1" xfId="0" applyFont="1" applyFill="1" applyBorder="1" applyAlignment="1">
      <alignment horizontal="center" vertical="center"/>
    </xf>
    <xf numFmtId="0" fontId="32" fillId="12" borderId="2" xfId="0" applyFont="1" applyFill="1" applyBorder="1" applyAlignment="1">
      <alignment horizontal="center" vertical="center" wrapText="1"/>
    </xf>
    <xf numFmtId="0" fontId="32" fillId="12" borderId="4" xfId="0" applyFont="1" applyFill="1" applyBorder="1" applyAlignment="1">
      <alignment horizontal="center" vertical="center" wrapText="1"/>
    </xf>
    <xf numFmtId="0" fontId="32" fillId="12" borderId="20" xfId="0" applyFont="1" applyFill="1" applyBorder="1" applyAlignment="1">
      <alignment horizontal="center" vertical="center" wrapText="1"/>
    </xf>
    <xf numFmtId="0" fontId="32" fillId="12" borderId="21"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8" xfId="0" applyFont="1" applyFill="1" applyBorder="1" applyAlignment="1">
      <alignment horizontal="center" vertical="center" wrapText="1"/>
    </xf>
    <xf numFmtId="0" fontId="46" fillId="12" borderId="26"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46" fillId="12" borderId="1" xfId="0" applyFont="1" applyFill="1" applyBorder="1" applyAlignment="1">
      <alignment horizontal="center" vertical="center" wrapText="1"/>
    </xf>
    <xf numFmtId="0" fontId="21" fillId="12" borderId="20" xfId="0" applyFont="1" applyFill="1" applyBorder="1" applyAlignment="1">
      <alignment horizontal="center" vertical="center" wrapText="1"/>
    </xf>
    <xf numFmtId="0" fontId="21" fillId="12" borderId="11" xfId="0" applyFont="1" applyFill="1" applyBorder="1" applyAlignment="1">
      <alignment horizontal="center" vertical="center" wrapText="1"/>
    </xf>
    <xf numFmtId="0" fontId="1" fillId="0" borderId="2" xfId="0" applyFont="1" applyBorder="1" applyAlignment="1">
      <alignment vertical="center" wrapText="1"/>
    </xf>
    <xf numFmtId="0" fontId="1" fillId="0" borderId="12"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horizontal="center" vertical="center" wrapText="1"/>
    </xf>
    <xf numFmtId="0" fontId="36" fillId="7" borderId="112" xfId="0" applyFont="1" applyFill="1" applyBorder="1" applyAlignment="1">
      <alignment horizontal="center" vertical="center" wrapText="1"/>
    </xf>
    <xf numFmtId="0" fontId="36" fillId="7" borderId="98" xfId="0" applyFont="1" applyFill="1" applyBorder="1" applyAlignment="1">
      <alignment horizontal="center" vertical="center" wrapText="1"/>
    </xf>
    <xf numFmtId="0" fontId="36" fillId="0" borderId="111" xfId="0" applyFont="1" applyBorder="1" applyAlignment="1">
      <alignment horizontal="center" vertical="center" wrapText="1"/>
    </xf>
    <xf numFmtId="0" fontId="36" fillId="0" borderId="89" xfId="0" applyFont="1" applyBorder="1" applyAlignment="1">
      <alignment horizontal="center" vertical="center" wrapText="1"/>
    </xf>
    <xf numFmtId="0" fontId="36" fillId="0" borderId="110" xfId="0" applyFont="1" applyBorder="1" applyAlignment="1">
      <alignment horizontal="center" vertical="center" wrapText="1"/>
    </xf>
    <xf numFmtId="0" fontId="36" fillId="0" borderId="11" xfId="0" applyFont="1" applyBorder="1" applyAlignment="1">
      <alignment horizontal="center" vertical="center" wrapText="1"/>
    </xf>
    <xf numFmtId="0" fontId="37" fillId="7"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4" fillId="0" borderId="41" xfId="0" applyFont="1" applyBorder="1" applyAlignment="1">
      <alignment horizontal="left" vertical="center" wrapText="1"/>
    </xf>
    <xf numFmtId="0" fontId="14" fillId="0" borderId="42" xfId="0" applyFont="1" applyBorder="1" applyAlignment="1">
      <alignment horizontal="left" vertical="center" wrapText="1"/>
    </xf>
    <xf numFmtId="0" fontId="14" fillId="0" borderId="76" xfId="0" applyFont="1" applyBorder="1" applyAlignment="1">
      <alignment horizontal="left" vertical="center" wrapText="1"/>
    </xf>
    <xf numFmtId="0" fontId="14" fillId="0" borderId="71" xfId="0" applyFont="1" applyBorder="1" applyAlignment="1">
      <alignment horizontal="left" vertical="center" wrapText="1"/>
    </xf>
    <xf numFmtId="0" fontId="14" fillId="0" borderId="100" xfId="0" applyFont="1" applyBorder="1" applyAlignment="1">
      <alignment horizontal="left" vertical="center" wrapText="1"/>
    </xf>
    <xf numFmtId="0" fontId="14" fillId="0" borderId="89" xfId="0" applyFont="1" applyBorder="1" applyAlignment="1">
      <alignment horizontal="left" vertical="center" wrapText="1"/>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80" xfId="0" applyFont="1" applyFill="1" applyBorder="1" applyAlignment="1">
      <alignment horizontal="center" vertical="center" wrapText="1"/>
    </xf>
    <xf numFmtId="0" fontId="32" fillId="12" borderId="86" xfId="0" applyFont="1" applyFill="1" applyBorder="1" applyAlignment="1">
      <alignment horizontal="center" vertical="center" wrapText="1"/>
    </xf>
    <xf numFmtId="0" fontId="14" fillId="12" borderId="88" xfId="0" applyFont="1" applyFill="1" applyBorder="1" applyAlignment="1">
      <alignment horizontal="center" vertical="center" wrapText="1"/>
    </xf>
    <xf numFmtId="0" fontId="13" fillId="0" borderId="2" xfId="0" applyFont="1" applyBorder="1" applyAlignment="1">
      <alignment vertical="center" wrapText="1"/>
    </xf>
    <xf numFmtId="0" fontId="13" fillId="0" borderId="12" xfId="0" applyFont="1" applyBorder="1" applyAlignment="1">
      <alignment vertical="center" wrapText="1"/>
    </xf>
    <xf numFmtId="0" fontId="13" fillId="0" borderId="4" xfId="0" applyFont="1" applyBorder="1" applyAlignment="1">
      <alignment vertical="center" wrapText="1"/>
    </xf>
    <xf numFmtId="0" fontId="1" fillId="12" borderId="77"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36" fillId="12" borderId="73" xfId="0" applyFont="1" applyFill="1" applyBorder="1" applyAlignment="1">
      <alignment horizontal="center" vertical="center" wrapText="1"/>
    </xf>
    <xf numFmtId="0" fontId="36" fillId="12" borderId="33" xfId="0" applyFont="1" applyFill="1" applyBorder="1" applyAlignment="1">
      <alignment horizontal="center" vertical="center" wrapText="1"/>
    </xf>
    <xf numFmtId="0" fontId="36" fillId="12" borderId="76" xfId="0" applyFont="1" applyFill="1" applyBorder="1" applyAlignment="1">
      <alignment horizontal="center" vertical="center" wrapText="1"/>
    </xf>
    <xf numFmtId="0" fontId="36" fillId="12" borderId="40" xfId="0" applyFont="1" applyFill="1" applyBorder="1" applyAlignment="1">
      <alignment horizontal="center" vertical="center" wrapText="1"/>
    </xf>
    <xf numFmtId="0" fontId="36" fillId="12" borderId="74" xfId="0" applyFont="1" applyFill="1" applyBorder="1" applyAlignment="1">
      <alignment horizontal="center" vertical="center" wrapText="1"/>
    </xf>
    <xf numFmtId="0" fontId="36" fillId="12" borderId="7" xfId="0" applyFont="1" applyFill="1" applyBorder="1" applyAlignment="1">
      <alignment horizontal="center" vertical="center" wrapText="1"/>
    </xf>
    <xf numFmtId="0" fontId="28" fillId="2" borderId="42" xfId="0" applyFont="1" applyFill="1" applyBorder="1" applyAlignment="1">
      <alignment horizontal="center" vertical="center" wrapText="1"/>
    </xf>
    <xf numFmtId="0" fontId="28" fillId="2" borderId="43" xfId="0" applyFont="1" applyFill="1" applyBorder="1" applyAlignment="1">
      <alignment horizontal="center" vertical="center" wrapText="1"/>
    </xf>
    <xf numFmtId="0" fontId="8" fillId="0" borderId="73" xfId="0" applyFont="1" applyBorder="1" applyAlignment="1">
      <alignment horizontal="center" vertical="center"/>
    </xf>
    <xf numFmtId="0" fontId="8" fillId="0" borderId="75" xfId="0" applyFont="1" applyBorder="1" applyAlignment="1">
      <alignment horizontal="center" vertical="center"/>
    </xf>
    <xf numFmtId="0" fontId="8" fillId="0" borderId="42" xfId="0" applyFont="1" applyBorder="1" applyAlignment="1">
      <alignment horizontal="center" vertical="center"/>
    </xf>
    <xf numFmtId="0" fontId="1" fillId="12" borderId="2" xfId="0" applyFont="1" applyFill="1" applyBorder="1" applyAlignment="1">
      <alignment horizontal="center" vertical="center" wrapText="1"/>
    </xf>
    <xf numFmtId="0" fontId="1" fillId="12" borderId="80" xfId="0" applyFont="1" applyFill="1" applyBorder="1" applyAlignment="1">
      <alignment horizontal="center" vertical="center" wrapText="1"/>
    </xf>
    <xf numFmtId="0" fontId="32" fillId="12" borderId="91" xfId="0" applyFont="1" applyFill="1" applyBorder="1" applyAlignment="1">
      <alignment horizontal="center" vertical="center" wrapText="1"/>
    </xf>
    <xf numFmtId="0" fontId="32" fillId="12" borderId="92" xfId="0" applyFont="1" applyFill="1" applyBorder="1" applyAlignment="1">
      <alignment horizontal="center" vertical="center" wrapText="1"/>
    </xf>
    <xf numFmtId="0" fontId="32" fillId="12" borderId="93" xfId="0" applyFont="1" applyFill="1" applyBorder="1" applyAlignment="1">
      <alignment horizontal="center" vertical="center" wrapText="1"/>
    </xf>
    <xf numFmtId="0" fontId="36" fillId="12" borderId="104" xfId="0" applyFont="1" applyFill="1" applyBorder="1" applyAlignment="1">
      <alignment horizontal="center" vertical="center" wrapText="1"/>
    </xf>
    <xf numFmtId="0" fontId="36" fillId="12" borderId="101" xfId="0" applyFont="1" applyFill="1" applyBorder="1" applyAlignment="1">
      <alignment horizontal="center" vertical="center" wrapText="1"/>
    </xf>
    <xf numFmtId="0" fontId="36" fillId="12" borderId="116" xfId="0" applyFont="1" applyFill="1" applyBorder="1" applyAlignment="1">
      <alignment horizontal="center" vertical="center" wrapText="1"/>
    </xf>
    <xf numFmtId="0" fontId="38" fillId="12" borderId="96" xfId="0" applyFont="1" applyFill="1" applyBorder="1" applyAlignment="1">
      <alignment horizontal="center" vertical="center" wrapText="1"/>
    </xf>
    <xf numFmtId="0" fontId="1" fillId="12" borderId="97" xfId="0" applyFont="1" applyFill="1" applyBorder="1" applyAlignment="1">
      <alignment horizontal="center" vertical="center" wrapText="1"/>
    </xf>
    <xf numFmtId="0" fontId="45" fillId="5" borderId="118" xfId="0" applyFont="1" applyFill="1" applyBorder="1" applyAlignment="1">
      <alignment horizontal="center" vertical="center"/>
    </xf>
    <xf numFmtId="0" fontId="45" fillId="5" borderId="119" xfId="0" applyFont="1" applyFill="1" applyBorder="1" applyAlignment="1">
      <alignment horizontal="center" vertical="center"/>
    </xf>
    <xf numFmtId="0" fontId="45" fillId="5" borderId="120" xfId="0" applyFont="1" applyFill="1" applyBorder="1" applyAlignment="1">
      <alignment horizontal="center" vertical="center"/>
    </xf>
    <xf numFmtId="0" fontId="45" fillId="5" borderId="121" xfId="0" applyFont="1" applyFill="1" applyBorder="1" applyAlignment="1">
      <alignment horizontal="center" vertical="center"/>
    </xf>
    <xf numFmtId="0" fontId="45" fillId="5" borderId="122" xfId="0" applyFont="1" applyFill="1" applyBorder="1" applyAlignment="1">
      <alignment horizontal="center" vertical="center"/>
    </xf>
    <xf numFmtId="0" fontId="10" fillId="12" borderId="73" xfId="0" applyFont="1" applyFill="1" applyBorder="1" applyAlignment="1">
      <alignment horizontal="center" vertical="center"/>
    </xf>
    <xf numFmtId="0" fontId="10" fillId="12" borderId="42" xfId="0" applyFont="1" applyFill="1" applyBorder="1" applyAlignment="1">
      <alignment horizontal="center" vertical="center"/>
    </xf>
    <xf numFmtId="0" fontId="10" fillId="12" borderId="84" xfId="0" applyFont="1" applyFill="1" applyBorder="1" applyAlignment="1">
      <alignment horizontal="center" vertical="center"/>
    </xf>
    <xf numFmtId="0" fontId="10" fillId="12" borderId="82" xfId="0" applyFont="1" applyFill="1" applyBorder="1" applyAlignment="1">
      <alignment horizontal="center" vertical="center" wrapText="1"/>
    </xf>
    <xf numFmtId="0" fontId="10" fillId="12" borderId="12" xfId="0" applyFont="1" applyFill="1" applyBorder="1" applyAlignment="1">
      <alignment horizontal="center" vertical="center" wrapText="1"/>
    </xf>
    <xf numFmtId="0" fontId="10" fillId="12" borderId="80" xfId="0" applyFont="1" applyFill="1" applyBorder="1" applyAlignment="1">
      <alignment horizontal="center" vertical="center" wrapText="1"/>
    </xf>
    <xf numFmtId="0" fontId="10" fillId="12" borderId="83"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2" borderId="81" xfId="0" applyFont="1" applyFill="1" applyBorder="1" applyAlignment="1">
      <alignment horizontal="center" vertical="center" wrapText="1"/>
    </xf>
    <xf numFmtId="0" fontId="10" fillId="12" borderId="85" xfId="0" applyFont="1" applyFill="1" applyBorder="1" applyAlignment="1">
      <alignment horizontal="center" vertical="center" wrapText="1"/>
    </xf>
    <xf numFmtId="0" fontId="4" fillId="12" borderId="71" xfId="0" applyFont="1" applyFill="1" applyBorder="1" applyAlignment="1">
      <alignment horizontal="center" vertical="center" wrapText="1"/>
    </xf>
    <xf numFmtId="0" fontId="4" fillId="12" borderId="87" xfId="0" applyFont="1" applyFill="1" applyBorder="1" applyAlignment="1">
      <alignment horizontal="center" vertical="center" wrapText="1"/>
    </xf>
    <xf numFmtId="0" fontId="36" fillId="12" borderId="103" xfId="0" applyFont="1" applyFill="1" applyBorder="1" applyAlignment="1">
      <alignment horizontal="center" vertical="center" wrapText="1"/>
    </xf>
    <xf numFmtId="0" fontId="36" fillId="12" borderId="106" xfId="0" applyFont="1" applyFill="1" applyBorder="1" applyAlignment="1">
      <alignment horizontal="center" vertical="center" wrapText="1"/>
    </xf>
    <xf numFmtId="0" fontId="36" fillId="12" borderId="115" xfId="0" applyFont="1" applyFill="1" applyBorder="1" applyAlignment="1">
      <alignment horizontal="center" vertical="center" wrapText="1"/>
    </xf>
    <xf numFmtId="0" fontId="26" fillId="12" borderId="34" xfId="0" applyFont="1" applyFill="1" applyBorder="1" applyAlignment="1">
      <alignment horizontal="center" vertical="center" wrapText="1"/>
    </xf>
    <xf numFmtId="0" fontId="26" fillId="12" borderId="35"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32" fillId="12" borderId="88" xfId="0" applyFont="1" applyFill="1" applyBorder="1" applyAlignment="1">
      <alignment horizontal="center" vertical="center" wrapText="1"/>
    </xf>
    <xf numFmtId="0" fontId="14" fillId="0" borderId="111" xfId="0" applyFont="1" applyBorder="1" applyAlignment="1">
      <alignment horizontal="left" vertical="center"/>
    </xf>
    <xf numFmtId="0" fontId="14" fillId="0" borderId="100" xfId="0" applyFont="1" applyBorder="1" applyAlignment="1">
      <alignment horizontal="left" vertical="center"/>
    </xf>
    <xf numFmtId="0" fontId="14" fillId="0" borderId="89" xfId="0" applyFont="1" applyBorder="1" applyAlignment="1">
      <alignment horizontal="left" vertical="center"/>
    </xf>
    <xf numFmtId="0" fontId="13" fillId="0" borderId="72" xfId="0" applyFont="1" applyBorder="1" applyAlignment="1">
      <alignment horizontal="left" vertical="center"/>
    </xf>
    <xf numFmtId="0" fontId="13" fillId="0" borderId="12" xfId="0" applyFont="1" applyBorder="1" applyAlignment="1">
      <alignment horizontal="left" vertical="center"/>
    </xf>
    <xf numFmtId="0" fontId="13" fillId="0" borderId="4" xfId="0" applyFont="1" applyBorder="1" applyAlignment="1">
      <alignment horizontal="left" vertical="center"/>
    </xf>
    <xf numFmtId="0" fontId="36" fillId="12" borderId="32" xfId="0" applyFont="1" applyFill="1" applyBorder="1" applyAlignment="1">
      <alignment horizontal="center" vertical="center" wrapText="1"/>
    </xf>
    <xf numFmtId="0" fontId="36" fillId="12" borderId="109" xfId="0" applyFont="1" applyFill="1" applyBorder="1" applyAlignment="1">
      <alignment horizontal="center" vertical="center" wrapText="1"/>
    </xf>
    <xf numFmtId="0" fontId="36" fillId="12" borderId="97" xfId="0" applyFont="1" applyFill="1" applyBorder="1" applyAlignment="1">
      <alignment horizontal="center" vertical="center" wrapText="1"/>
    </xf>
    <xf numFmtId="0" fontId="36" fillId="12" borderId="105" xfId="0" applyFont="1" applyFill="1" applyBorder="1" applyAlignment="1">
      <alignment horizontal="center" vertical="center" wrapText="1"/>
    </xf>
    <xf numFmtId="0" fontId="36" fillId="12" borderId="107" xfId="0" applyFont="1" applyFill="1" applyBorder="1" applyAlignment="1">
      <alignment horizontal="center" vertical="center" wrapText="1"/>
    </xf>
    <xf numFmtId="0" fontId="36" fillId="12" borderId="117" xfId="0" applyFont="1" applyFill="1" applyBorder="1" applyAlignment="1">
      <alignment horizontal="center" vertical="center" wrapText="1"/>
    </xf>
    <xf numFmtId="0" fontId="36" fillId="12" borderId="113" xfId="0" applyFont="1" applyFill="1" applyBorder="1" applyAlignment="1">
      <alignment horizontal="center" vertical="center" wrapText="1"/>
    </xf>
    <xf numFmtId="0" fontId="36" fillId="12" borderId="114" xfId="0" applyFont="1" applyFill="1" applyBorder="1" applyAlignment="1">
      <alignment horizontal="center" vertical="center" wrapText="1"/>
    </xf>
    <xf numFmtId="0" fontId="14" fillId="16" borderId="15" xfId="0" applyFont="1" applyFill="1" applyBorder="1" applyAlignment="1">
      <alignment horizontal="center" vertical="center"/>
    </xf>
    <xf numFmtId="0" fontId="14" fillId="16" borderId="0" xfId="0" applyFont="1" applyFill="1" applyAlignment="1">
      <alignment horizontal="center" vertical="center"/>
    </xf>
    <xf numFmtId="0" fontId="1" fillId="2" borderId="2" xfId="0" applyFont="1" applyFill="1" applyBorder="1" applyAlignment="1">
      <alignment vertical="center" wrapText="1"/>
    </xf>
    <xf numFmtId="0" fontId="1" fillId="2" borderId="4" xfId="0" applyFont="1" applyFill="1" applyBorder="1" applyAlignment="1">
      <alignment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vertical="center"/>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4" xfId="0" applyFont="1" applyFill="1" applyBorder="1" applyAlignment="1">
      <alignment horizontal="left" vertical="top"/>
    </xf>
    <xf numFmtId="0" fontId="1" fillId="2" borderId="12"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justify" vertical="top" wrapText="1"/>
    </xf>
    <xf numFmtId="0" fontId="1" fillId="2" borderId="12"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2" fillId="5" borderId="4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2" borderId="11" xfId="0"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0" fillId="2" borderId="4" xfId="0" applyFill="1" applyBorder="1" applyAlignment="1">
      <alignment horizontal="center" vertical="center" wrapText="1"/>
    </xf>
    <xf numFmtId="9" fontId="1" fillId="2" borderId="20" xfId="7" applyFont="1" applyFill="1" applyBorder="1" applyAlignment="1" applyProtection="1">
      <alignment horizontal="center" vertical="center" wrapText="1"/>
    </xf>
    <xf numFmtId="9" fontId="1" fillId="2" borderId="2" xfId="7" applyFont="1" applyFill="1" applyBorder="1" applyAlignment="1" applyProtection="1">
      <alignment horizontal="center" vertical="center" wrapText="1"/>
    </xf>
    <xf numFmtId="9" fontId="1" fillId="2" borderId="4" xfId="7" applyFont="1" applyFill="1" applyBorder="1" applyAlignment="1" applyProtection="1">
      <alignment horizontal="center" vertical="center" wrapText="1"/>
    </xf>
    <xf numFmtId="9" fontId="1" fillId="2" borderId="11" xfId="7" applyFont="1" applyFill="1" applyBorder="1" applyAlignment="1" applyProtection="1">
      <alignment horizontal="center" vertical="center" wrapText="1"/>
    </xf>
    <xf numFmtId="1" fontId="1" fillId="2" borderId="2"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0" fontId="55" fillId="2" borderId="2" xfId="0" applyFont="1" applyFill="1" applyBorder="1" applyAlignment="1">
      <alignment horizontal="left" vertical="center" wrapText="1"/>
    </xf>
    <xf numFmtId="0" fontId="55" fillId="2" borderId="4" xfId="0" applyFont="1" applyFill="1" applyBorder="1" applyAlignment="1">
      <alignment horizontal="left" vertical="center" wrapText="1"/>
    </xf>
    <xf numFmtId="9" fontId="1" fillId="2" borderId="2" xfId="0" applyNumberFormat="1" applyFont="1" applyFill="1" applyBorder="1" applyAlignment="1">
      <alignment horizontal="center" vertical="center" wrapText="1"/>
    </xf>
    <xf numFmtId="1" fontId="1" fillId="2" borderId="2" xfId="7" applyNumberFormat="1" applyFont="1" applyFill="1" applyBorder="1" applyAlignment="1" applyProtection="1">
      <alignment horizontal="center" vertical="center" wrapText="1"/>
    </xf>
    <xf numFmtId="1" fontId="1" fillId="2" borderId="4" xfId="7" applyNumberFormat="1" applyFont="1" applyFill="1" applyBorder="1" applyAlignment="1" applyProtection="1">
      <alignment horizontal="center" vertical="center" wrapText="1"/>
    </xf>
    <xf numFmtId="1" fontId="10" fillId="2" borderId="2" xfId="7" applyNumberFormat="1" applyFont="1" applyFill="1" applyBorder="1" applyAlignment="1" applyProtection="1">
      <alignment horizontal="center" vertical="center" wrapText="1"/>
    </xf>
    <xf numFmtId="1" fontId="10" fillId="2" borderId="4" xfId="7" applyNumberFormat="1" applyFont="1" applyFill="1" applyBorder="1" applyAlignment="1" applyProtection="1">
      <alignment horizontal="center" vertical="center" wrapText="1"/>
    </xf>
    <xf numFmtId="9" fontId="13" fillId="2" borderId="2"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1" fontId="13" fillId="2" borderId="2" xfId="7" applyNumberFormat="1" applyFont="1" applyFill="1" applyBorder="1" applyAlignment="1" applyProtection="1">
      <alignment horizontal="center" vertical="center" wrapText="1"/>
    </xf>
    <xf numFmtId="1" fontId="13" fillId="2" borderId="4" xfId="7" applyNumberFormat="1" applyFont="1" applyFill="1" applyBorder="1" applyAlignment="1" applyProtection="1">
      <alignment horizontal="center" vertical="center" wrapText="1"/>
    </xf>
    <xf numFmtId="9" fontId="13" fillId="2" borderId="20"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1" fontId="1" fillId="2" borderId="20" xfId="7" applyNumberFormat="1" applyFont="1" applyFill="1" applyBorder="1" applyAlignment="1" applyProtection="1">
      <alignment horizontal="center" vertical="center" wrapText="1"/>
    </xf>
    <xf numFmtId="1" fontId="1" fillId="2" borderId="11" xfId="7" applyNumberFormat="1" applyFont="1" applyFill="1" applyBorder="1" applyAlignment="1" applyProtection="1">
      <alignment horizontal="center" vertical="center" wrapText="1"/>
    </xf>
    <xf numFmtId="9" fontId="1" fillId="2" borderId="4"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7" fillId="0" borderId="12" xfId="0" applyFont="1" applyBorder="1" applyAlignment="1">
      <alignment horizontal="left" vertical="center" wrapText="1"/>
    </xf>
    <xf numFmtId="0" fontId="1" fillId="0" borderId="2"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1" fontId="1" fillId="2" borderId="20" xfId="0" applyNumberFormat="1" applyFont="1" applyFill="1" applyBorder="1" applyAlignment="1">
      <alignment horizontal="center" vertical="center" wrapText="1"/>
    </xf>
    <xf numFmtId="1" fontId="1" fillId="2" borderId="11" xfId="0" applyNumberFormat="1" applyFont="1" applyFill="1" applyBorder="1" applyAlignment="1">
      <alignment horizontal="center" vertical="center" wrapText="1"/>
    </xf>
    <xf numFmtId="0" fontId="1" fillId="2" borderId="2"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0" borderId="12" xfId="0" applyFont="1" applyBorder="1" applyAlignment="1">
      <alignment horizontal="center" vertical="center" wrapText="1"/>
    </xf>
    <xf numFmtId="0" fontId="2" fillId="5" borderId="1" xfId="0" applyFont="1" applyFill="1" applyBorder="1" applyAlignment="1">
      <alignment horizontal="left" vertical="center" wrapText="1"/>
    </xf>
    <xf numFmtId="0" fontId="2" fillId="5" borderId="56" xfId="0" applyFont="1" applyFill="1" applyBorder="1" applyAlignment="1">
      <alignment vertical="center" wrapText="1"/>
    </xf>
    <xf numFmtId="0" fontId="2" fillId="5" borderId="57" xfId="0" applyFont="1" applyFill="1" applyBorder="1" applyAlignment="1">
      <alignment vertical="center" wrapText="1"/>
    </xf>
    <xf numFmtId="0" fontId="2" fillId="5" borderId="56" xfId="0" applyFont="1" applyFill="1" applyBorder="1" applyAlignment="1">
      <alignment horizontal="left" vertical="center" wrapText="1"/>
    </xf>
    <xf numFmtId="0" fontId="2" fillId="5" borderId="57" xfId="0" applyFont="1" applyFill="1" applyBorder="1" applyAlignment="1">
      <alignment horizontal="left" vertical="center" wrapText="1"/>
    </xf>
    <xf numFmtId="0" fontId="0" fillId="2" borderId="12" xfId="0" applyFill="1" applyBorder="1" applyAlignment="1">
      <alignment horizontal="center" vertical="center" wrapText="1"/>
    </xf>
    <xf numFmtId="0" fontId="36" fillId="10" borderId="60" xfId="0" applyFont="1" applyFill="1" applyBorder="1" applyAlignment="1">
      <alignment horizontal="center" vertical="center" wrapText="1"/>
    </xf>
    <xf numFmtId="0" fontId="36" fillId="10" borderId="62" xfId="0" applyFont="1" applyFill="1" applyBorder="1" applyAlignment="1">
      <alignment horizontal="center" vertical="center"/>
    </xf>
    <xf numFmtId="0" fontId="36" fillId="10" borderId="59" xfId="0" applyFont="1" applyFill="1" applyBorder="1" applyAlignment="1">
      <alignment horizontal="center" vertical="center"/>
    </xf>
    <xf numFmtId="0" fontId="2" fillId="5" borderId="54"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2" fillId="5" borderId="108" xfId="0" applyFont="1" applyFill="1" applyBorder="1" applyAlignment="1">
      <alignment horizontal="center" vertical="center" wrapText="1"/>
    </xf>
    <xf numFmtId="0" fontId="2" fillId="5" borderId="78" xfId="0" applyFont="1" applyFill="1" applyBorder="1" applyAlignment="1">
      <alignment horizontal="left"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61" xfId="0" applyFont="1" applyFill="1" applyBorder="1" applyAlignment="1">
      <alignment horizontal="center" vertical="center" wrapText="1"/>
    </xf>
    <xf numFmtId="0" fontId="1" fillId="0" borderId="12" xfId="0" applyFont="1" applyBorder="1" applyAlignment="1">
      <alignment horizontal="center" vertical="center" textRotation="90" wrapText="1"/>
    </xf>
    <xf numFmtId="0" fontId="2" fillId="5" borderId="25" xfId="0" applyFont="1" applyFill="1" applyBorder="1" applyAlignment="1">
      <alignment horizontal="left" vertical="center" wrapText="1"/>
    </xf>
    <xf numFmtId="0" fontId="2" fillId="5" borderId="58" xfId="0" applyFont="1" applyFill="1" applyBorder="1" applyAlignment="1">
      <alignment horizontal="left" vertical="center" wrapText="1"/>
    </xf>
    <xf numFmtId="0" fontId="1" fillId="2" borderId="12" xfId="0" applyFont="1" applyFill="1" applyBorder="1" applyAlignment="1">
      <alignment horizontal="center" vertical="center" textRotation="90" wrapText="1"/>
    </xf>
    <xf numFmtId="0" fontId="68" fillId="17" borderId="1" xfId="0" applyFont="1" applyFill="1" applyBorder="1" applyAlignment="1">
      <alignment horizontal="center" vertical="center" wrapText="1"/>
    </xf>
    <xf numFmtId="0" fontId="4" fillId="2" borderId="2" xfId="0" applyFont="1" applyFill="1" applyBorder="1" applyAlignment="1">
      <alignment vertical="center" wrapText="1"/>
    </xf>
    <xf numFmtId="14" fontId="1" fillId="2" borderId="2" xfId="0" applyNumberFormat="1" applyFont="1" applyFill="1" applyBorder="1" applyAlignment="1">
      <alignment vertical="center" wrapText="1"/>
    </xf>
    <xf numFmtId="0" fontId="1" fillId="2" borderId="12" xfId="0" applyFont="1" applyFill="1" applyBorder="1" applyAlignment="1">
      <alignment horizontal="center" vertical="center"/>
    </xf>
  </cellXfs>
  <cellStyles count="8">
    <cellStyle name="Hipervínculo" xfId="1" builtinId="8" hidden="1"/>
    <cellStyle name="Hipervínculo" xfId="3" builtinId="8" hidden="1"/>
    <cellStyle name="Hipervínculo" xfId="6" builtinId="8"/>
    <cellStyle name="Hipervínculo visitado" xfId="2" builtinId="9" hidden="1"/>
    <cellStyle name="Hipervínculo visitado" xfId="4" builtinId="9" hidden="1"/>
    <cellStyle name="Normal" xfId="0" builtinId="0"/>
    <cellStyle name="Normal 2" xfId="5" xr:uid="{00000000-0005-0000-0000-000006000000}"/>
    <cellStyle name="Porcentaje" xfId="7" builtinId="5"/>
  </cellStyles>
  <dxfs count="27">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CF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276225</xdr:colOff>
      <xdr:row>2</xdr:row>
      <xdr:rowOff>442094</xdr:rowOff>
    </xdr:from>
    <xdr:to>
      <xdr:col>2</xdr:col>
      <xdr:colOff>783970</xdr:colOff>
      <xdr:row>5</xdr:row>
      <xdr:rowOff>152399</xdr:rowOff>
    </xdr:to>
    <xdr:pic>
      <xdr:nvPicPr>
        <xdr:cNvPr id="2" name="Imagen 4" descr="Descripción: KAREN:ANT:Documentos:Word:PNG:Word-01.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832619"/>
          <a:ext cx="1450720" cy="910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9</xdr:row>
      <xdr:rowOff>152400</xdr:rowOff>
    </xdr:from>
    <xdr:to>
      <xdr:col>5</xdr:col>
      <xdr:colOff>876300</xdr:colOff>
      <xdr:row>13</xdr:row>
      <xdr:rowOff>476250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3114675" y="3476625"/>
          <a:ext cx="1676400" cy="2762250"/>
        </a:xfrm>
        <a:prstGeom prst="rect">
          <a:avLst/>
        </a:prstGeom>
        <a:noFill/>
        <a:ln w="762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314325</xdr:colOff>
      <xdr:row>11</xdr:row>
      <xdr:rowOff>552450</xdr:rowOff>
    </xdr:from>
    <xdr:to>
      <xdr:col>5</xdr:col>
      <xdr:colOff>685800</xdr:colOff>
      <xdr:row>13</xdr:row>
      <xdr:rowOff>361950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362325" y="5095875"/>
          <a:ext cx="123825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latin typeface="Times New Roman" panose="02020603050405020304" pitchFamily="18" charset="0"/>
              <a:cs typeface="Times New Roman" panose="02020603050405020304" pitchFamily="18" charset="0"/>
            </a:rPr>
            <a:t>No aplica para los riesgos de corrupción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207169</xdr:colOff>
      <xdr:row>1</xdr:row>
      <xdr:rowOff>442095</xdr:rowOff>
    </xdr:from>
    <xdr:to>
      <xdr:col>2</xdr:col>
      <xdr:colOff>752475</xdr:colOff>
      <xdr:row>4</xdr:row>
      <xdr:rowOff>152401</xdr:rowOff>
    </xdr:to>
    <xdr:pic>
      <xdr:nvPicPr>
        <xdr:cNvPr id="2" name="Imagen 4" descr="Descripción: KAREN:ANT:Documentos:Word:PNG:Word-01.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169" y="832620"/>
          <a:ext cx="1488281" cy="910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197644</xdr:colOff>
      <xdr:row>2</xdr:row>
      <xdr:rowOff>3945</xdr:rowOff>
    </xdr:from>
    <xdr:to>
      <xdr:col>2</xdr:col>
      <xdr:colOff>742950</xdr:colOff>
      <xdr:row>4</xdr:row>
      <xdr:rowOff>123825</xdr:rowOff>
    </xdr:to>
    <xdr:pic>
      <xdr:nvPicPr>
        <xdr:cNvPr id="2" name="Imagen 4" descr="Descripción: KAREN:ANT:Documentos:Word:PNG:Word-01.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9644" y="889770"/>
          <a:ext cx="1488281" cy="82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958144</xdr:colOff>
      <xdr:row>2</xdr:row>
      <xdr:rowOff>328614</xdr:rowOff>
    </xdr:from>
    <xdr:to>
      <xdr:col>2</xdr:col>
      <xdr:colOff>1857375</xdr:colOff>
      <xdr:row>5</xdr:row>
      <xdr:rowOff>130968</xdr:rowOff>
    </xdr:to>
    <xdr:pic>
      <xdr:nvPicPr>
        <xdr:cNvPr id="2" name="Imagen 4" descr="Descripción: KAREN:ANT:Documentos:Word:PNG:Word-01.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4394" y="721520"/>
          <a:ext cx="2077950" cy="1016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64292</xdr:colOff>
      <xdr:row>1</xdr:row>
      <xdr:rowOff>269320</xdr:rowOff>
    </xdr:from>
    <xdr:to>
      <xdr:col>3</xdr:col>
      <xdr:colOff>1143000</xdr:colOff>
      <xdr:row>4</xdr:row>
      <xdr:rowOff>271840</xdr:rowOff>
    </xdr:to>
    <xdr:pic>
      <xdr:nvPicPr>
        <xdr:cNvPr id="2" name="Imagen 4" descr="Descripción: KAREN:ANT:Documentos:Word:PNG:Word-01.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3980" y="412195"/>
          <a:ext cx="2066926" cy="1216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904875</xdr:colOff>
      <xdr:row>1</xdr:row>
      <xdr:rowOff>269320</xdr:rowOff>
    </xdr:from>
    <xdr:to>
      <xdr:col>2</xdr:col>
      <xdr:colOff>738187</xdr:colOff>
      <xdr:row>4</xdr:row>
      <xdr:rowOff>280511</xdr:rowOff>
    </xdr:to>
    <xdr:pic>
      <xdr:nvPicPr>
        <xdr:cNvPr id="2" name="Imagen 4" descr="Descripción: KAREN:ANT:Documentos:Word:PNG:Word-01.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340758"/>
          <a:ext cx="2047875" cy="122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197644</xdr:colOff>
      <xdr:row>2</xdr:row>
      <xdr:rowOff>3945</xdr:rowOff>
    </xdr:from>
    <xdr:to>
      <xdr:col>2</xdr:col>
      <xdr:colOff>742950</xdr:colOff>
      <xdr:row>4</xdr:row>
      <xdr:rowOff>123825</xdr:rowOff>
    </xdr:to>
    <xdr:pic>
      <xdr:nvPicPr>
        <xdr:cNvPr id="2" name="Imagen 4" descr="Descripción: KAREN:ANT:Documentos:Word:PNG:Word-01.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994" y="623070"/>
          <a:ext cx="1488281" cy="82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lon.lozano\Downloads\MRC_202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lon.lozano\Downloads\ANT_MRC_2022_V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 CALO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 CALOR"/>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5306.402342361114" createdVersion="6" refreshedVersion="6" minRefreshableVersion="3" recordCount="52" xr:uid="{00000000-000A-0000-FFFF-FFFF0F000000}">
  <cacheSource type="worksheet">
    <worksheetSource ref="A1:C53" sheet="control1"/>
  </cacheSource>
  <cacheFields count="3">
    <cacheField name="Control" numFmtId="0">
      <sharedItems/>
    </cacheField>
    <cacheField name="Responsable" numFmtId="0">
      <sharedItems count="27">
        <s v="Consejo Directivo de la ANT"/>
        <s v="Oficina de Planeación"/>
        <s v="Subdirección de Sistemas de Información de Tierras"/>
        <s v="Secretaría General - Servicio al Ciudadano"/>
        <s v="Subdirector de Planeación Operativa"/>
        <s v="Subdirección de Procesos Agrarios y Gestión Jurídica: - Contratista – Líderes/Revisores. Subdirección de Seguridad Jurídica: - Contratista – Líderes/Revisores_x000a_Unidades de Gestión Territorial - Contratista – Líderes/Revisores"/>
        <s v="Líderes UGT"/>
        <s v="Dirección de Acceso a Tierras (Profesional de Compra Directa DAT)"/>
        <s v="Subdirección de Acceso a Tierras en Zonas Focalizadas  (Profesionales asignados)"/>
        <s v="Subdirección de Acceso a Tierras por Demanda y Descongestión   (Profesionales asignados)"/>
        <s v="Servidor público encargado en el Equipo de Adquisición de Predios "/>
        <s v="El Equipo técnico de iniciativas comunitarias de la Dirección de Asuntos Étnicos."/>
        <s v="Equipo de la Subdirección de Asuntos Étnicos"/>
        <s v="Subdirección de Administración de Tierras de la Nación  (Profesionales asignados)"/>
        <s v="Dirección de Gestión de Ordenamiento Social de La Propiedad_x000a_ ( Geografía y Topografía)"/>
        <s v="Profesionales de la Subdirección de Talento Humano que realizan verificación de requisitos mínimos"/>
        <s v="Funcionario designado para la custodia de expedientes"/>
        <s v="Oficina Jurídica - Grupo de Control Interno Disciplinario"/>
        <s v="Grupo de Conceptos - Líder"/>
        <s v="Grupo de Representación Judicial - Líder"/>
        <s v="Coordinación para la Gestión Contractual - Secretaría General"/>
        <s v="Supervisores de contratos en la ANT"/>
        <s v="Almacenista_x000a_Subdirección Administrativa y Financiera"/>
        <s v="Líder del grupo de Gestión Documental_x000a_Subdirector Administrativo y Financiero"/>
        <s v="Subdirección Administrativa y Financiera - Gestión Documental_x000a_Secretaría General - EIST"/>
        <s v="Subdirección Administrativa y Financiera "/>
        <s v="Jefe de la Oficina de Control Interno"/>
      </sharedItems>
    </cacheField>
    <cacheField name="Estado" numFmtId="0">
      <sharedItems count="3">
        <s v="Cumplida"/>
        <s v="Incumplida"/>
        <s v="Cumplida "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5306.410175578705" createdVersion="6" refreshedVersion="6" minRefreshableVersion="3" recordCount="54" xr:uid="{00000000-000A-0000-FFFF-FFFF13000000}">
  <cacheSource type="worksheet">
    <worksheetSource ref="A1:C55" sheet="Hoja4"/>
  </cacheSource>
  <cacheFields count="3">
    <cacheField name="Acciones Preventivas " numFmtId="0">
      <sharedItems/>
    </cacheField>
    <cacheField name="Responsable" numFmtId="0">
      <sharedItems count="30">
        <s v="Oficina de Planeación"/>
        <s v="Subdirección Sistemas de Información de Tierras "/>
        <s v="Subdirección Administrativa y Financiera"/>
        <s v="Secretaría General"/>
        <s v="Subdirección de Planeación Operativa"/>
        <s v="Dirección de Gestión de Ordenamiento Social de La Propiedad"/>
        <s v="Subdirección de Procesos Agrarios y Gestión Jurídica, Subdirección de Seguridad Jurídica"/>
        <s v="Dirección de Gestión Jurídica de Tierras "/>
        <s v="Líderes UGT"/>
        <s v="Dirección de Acceso a Tierras (Profesional de enlace)"/>
        <s v="Subdirección de Acceso a Tierras por Zonas Focalizadas (Profesionales  encargados de los grupos adquisición y Proyecto Productivo)"/>
        <s v="SATDD (Profesional encargado del Grupo Funcional de Revocatoria Directa)"/>
        <s v="SATZF (Profesional encargado del Grupo Funcional de Barrido predial)"/>
        <s v="Encargado del Equipo de Adquisición de Predios "/>
        <s v="El Equipo técnico de iniciativas comunitarias de la Dirección de Asuntos Étnicos"/>
        <s v="Equipo de Subdirección de Asuntos Étnicos"/>
        <s v="Dirección de Asuntos Étnicos"/>
        <s v="SATN (Profesional encargado del Grupo Funcional de Limitación a la Propiedad)"/>
        <s v="SATN (Profesional encargado del Grupo Funcional de EDP)"/>
        <s v="Dirección de Gestión de Ordenamiento Social de La Propiedad_x000a_ ( Geografía y Topografía)"/>
        <s v="Subdirector(a) de Talento Humano"/>
        <s v="Funcionario responsable de la custodia de expedientes laborales"/>
        <s v="Oficina Jurídica_x000a_Control Interno Disciplinario"/>
        <s v="Oficina Jurídica_x000a_Control Interno Disciplinario_x000a_"/>
        <s v="Líder del Grupo de Conceptos/ Jefe de Oficina Jurídica "/>
        <s v="Líder del Grupo de Conceptos / Jefe de Oficina Jurídica "/>
        <s v="Líder del Grupo de Representación Judicial / Jefe de Oficina Jurídica "/>
        <s v="Coordinación Para la Gestión Contractual"/>
        <s v="Almacenista Subdirección Administrativa y Financiera"/>
        <s v="Jefe de la Oficina de Control Interno"/>
      </sharedItems>
    </cacheField>
    <cacheField name="Estado" numFmtId="0">
      <sharedItems count="2">
        <s v="Cumplida"/>
        <s v="Incumplid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2">
  <r>
    <s v="DEST-COR-C.1.1"/>
    <x v="0"/>
    <x v="0"/>
  </r>
  <r>
    <s v="INTI-COR-C.1.1"/>
    <x v="1"/>
    <x v="1"/>
  </r>
  <r>
    <s v="INTI-COR-C.2.1"/>
    <x v="2"/>
    <x v="0"/>
  </r>
  <r>
    <s v="GEMA-COR-C.1.1"/>
    <x v="3"/>
    <x v="0"/>
  </r>
  <r>
    <s v="GEMA-COR-C.2.1"/>
    <x v="3"/>
    <x v="0"/>
  </r>
  <r>
    <s v="GEMA-COR-C.2.2"/>
    <x v="3"/>
    <x v="0"/>
  </r>
  <r>
    <s v="POSPPR-COR-C.1.1"/>
    <x v="4"/>
    <x v="0"/>
  </r>
  <r>
    <s v="POSPPR-COR-C.1.2"/>
    <x v="4"/>
    <x v="0"/>
  </r>
  <r>
    <s v="POSPPR-COR-C.2.1"/>
    <x v="2"/>
    <x v="0"/>
  </r>
  <r>
    <s v="POSPPR-COR-C.3.1"/>
    <x v="2"/>
    <x v="0"/>
  </r>
  <r>
    <s v="SEJUT-COR-C.1.1"/>
    <x v="5"/>
    <x v="0"/>
  </r>
  <r>
    <s v="SEJUT-COR-C.2.1"/>
    <x v="6"/>
    <x v="0"/>
  </r>
  <r>
    <s v="ACCTI-COR-C.1.1"/>
    <x v="7"/>
    <x v="0"/>
  </r>
  <r>
    <s v="ACCTI-COR-C.1.2"/>
    <x v="7"/>
    <x v="0"/>
  </r>
  <r>
    <s v="ACCTI-COR-C.2.1"/>
    <x v="8"/>
    <x v="0"/>
  </r>
  <r>
    <s v="ACCTI-COR-C.2.2"/>
    <x v="8"/>
    <x v="0"/>
  </r>
  <r>
    <s v="ACCTI-COR-C.3.1"/>
    <x v="9"/>
    <x v="0"/>
  </r>
  <r>
    <s v="ACCTI-COR-C.3.3"/>
    <x v="9"/>
    <x v="0"/>
  </r>
  <r>
    <s v="ACCTI-COR-C.4.1"/>
    <x v="8"/>
    <x v="0"/>
  </r>
  <r>
    <s v="ACCTI-COR-C.4.2"/>
    <x v="8"/>
    <x v="0"/>
  </r>
  <r>
    <s v="ACCTI-COR-C.5.1"/>
    <x v="10"/>
    <x v="0"/>
  </r>
  <r>
    <s v="ACCTI-COR-C.6.1"/>
    <x v="11"/>
    <x v="0"/>
  </r>
  <r>
    <s v="ACCTI-COR-C.6.2"/>
    <x v="11"/>
    <x v="0"/>
  </r>
  <r>
    <s v="ACCTI-COR-C.7.1"/>
    <x v="12"/>
    <x v="0"/>
  </r>
  <r>
    <s v="ACCTI-COR-C.8.1"/>
    <x v="12"/>
    <x v="0"/>
  </r>
  <r>
    <s v="ACCTI-COR-C.9.1"/>
    <x v="6"/>
    <x v="0"/>
  </r>
  <r>
    <s v="ADMTI-COR-C.1.1"/>
    <x v="13"/>
    <x v="0"/>
  </r>
  <r>
    <s v="ADMTI-COR-C.1.2"/>
    <x v="13"/>
    <x v="0"/>
  </r>
  <r>
    <s v="ADMTI-COR-C.2.1"/>
    <x v="13"/>
    <x v="0"/>
  </r>
  <r>
    <s v="ADMTI-COR-C.2.2"/>
    <x v="13"/>
    <x v="0"/>
  </r>
  <r>
    <s v="ADMTI-COR-C.3.1"/>
    <x v="6"/>
    <x v="0"/>
  </r>
  <r>
    <s v="GINFO-COR-C.1.1"/>
    <x v="14"/>
    <x v="0"/>
  </r>
  <r>
    <s v="GTHU-COR-C.1.1"/>
    <x v="15"/>
    <x v="0"/>
  </r>
  <r>
    <s v="GTHU-COR-C.2.1"/>
    <x v="16"/>
    <x v="0"/>
  </r>
  <r>
    <s v="GTHU-COR-C.3.1"/>
    <x v="17"/>
    <x v="0"/>
  </r>
  <r>
    <s v="GTHU-COR-C.4.1"/>
    <x v="17"/>
    <x v="0"/>
  </r>
  <r>
    <s v="GTHU-COR-C.5.1"/>
    <x v="17"/>
    <x v="0"/>
  </r>
  <r>
    <s v="GTHU-COR-C.5.2"/>
    <x v="17"/>
    <x v="0"/>
  </r>
  <r>
    <s v="APJUR-COR-C.1.1"/>
    <x v="18"/>
    <x v="0"/>
  </r>
  <r>
    <s v="APJUR-COR-C.2.1"/>
    <x v="18"/>
    <x v="0"/>
  </r>
  <r>
    <s v="APJUR-COR-C.3.1"/>
    <x v="19"/>
    <x v="0"/>
  </r>
  <r>
    <s v="APJUR-COR-C.4.1"/>
    <x v="19"/>
    <x v="0"/>
  </r>
  <r>
    <s v="ADQBS-COR-C.1.1"/>
    <x v="20"/>
    <x v="0"/>
  </r>
  <r>
    <s v="ADQBS-COR-C.1.2"/>
    <x v="20"/>
    <x v="0"/>
  </r>
  <r>
    <s v="ADQBS-COR-C.2.1"/>
    <x v="21"/>
    <x v="0"/>
  </r>
  <r>
    <s v="ADQBS-COR-C.2.2"/>
    <x v="21"/>
    <x v="0"/>
  </r>
  <r>
    <s v="ADMBS-COR-C.1.1"/>
    <x v="22"/>
    <x v="0"/>
  </r>
  <r>
    <s v="ADMBS-COR-C.2.1"/>
    <x v="23"/>
    <x v="0"/>
  </r>
  <r>
    <s v="ADMBS-COR-C.2.2"/>
    <x v="24"/>
    <x v="0"/>
  </r>
  <r>
    <s v="GEFIN-COR-C.1.1"/>
    <x v="25"/>
    <x v="0"/>
  </r>
  <r>
    <s v="SEYM-COR-C.1.1"/>
    <x v="26"/>
    <x v="0"/>
  </r>
  <r>
    <s v="SEYM-COR-C.1.2"/>
    <x v="26"/>
    <x v="0"/>
  </r>
</pivotCacheRecords>
</file>

<file path=xl/pivotCache/pivotCacheRecords2.xml><?xml version="1.0" encoding="utf-8"?>
<pivotCacheRecords xmlns="http://schemas.openxmlformats.org/spreadsheetml/2006/main" xmlns:r="http://schemas.openxmlformats.org/officeDocument/2006/relationships" count="54">
  <r>
    <s v="DEST-COR-P.1.1"/>
    <x v="0"/>
    <x v="0"/>
  </r>
  <r>
    <s v="DEST-COR-P.1.2"/>
    <x v="0"/>
    <x v="0"/>
  </r>
  <r>
    <s v="INTI-COR-P.1.1"/>
    <x v="0"/>
    <x v="1"/>
  </r>
  <r>
    <s v="INTI-COR-P.2.1"/>
    <x v="1"/>
    <x v="0"/>
  </r>
  <r>
    <s v="GEMA-COR-P.1.1"/>
    <x v="2"/>
    <x v="0"/>
  </r>
  <r>
    <s v="GEMA-COR-P.2.1"/>
    <x v="3"/>
    <x v="0"/>
  </r>
  <r>
    <s v="POSPPR-COR-P.1.1"/>
    <x v="4"/>
    <x v="0"/>
  </r>
  <r>
    <s v="POSPPR-COR-P.1.2"/>
    <x v="4"/>
    <x v="0"/>
  </r>
  <r>
    <s v="POSPPR-COR-P.2.1"/>
    <x v="5"/>
    <x v="0"/>
  </r>
  <r>
    <s v="POSPPR-COR-P.3.1"/>
    <x v="5"/>
    <x v="0"/>
  </r>
  <r>
    <s v="SEJUT-COR-P.1.1"/>
    <x v="6"/>
    <x v="0"/>
  </r>
  <r>
    <s v="SEJUT-COR-P.1.2"/>
    <x v="7"/>
    <x v="0"/>
  </r>
  <r>
    <s v="SEJUT-COR-P.1.3"/>
    <x v="7"/>
    <x v="0"/>
  </r>
  <r>
    <s v="SEJUT-COR-P.2.1"/>
    <x v="8"/>
    <x v="0"/>
  </r>
  <r>
    <s v="ACCTI-COR-P.1.1"/>
    <x v="9"/>
    <x v="0"/>
  </r>
  <r>
    <s v="ACCTI-COR-P.1.2"/>
    <x v="9"/>
    <x v="0"/>
  </r>
  <r>
    <s v="ACCTI-COR-P.2.1"/>
    <x v="9"/>
    <x v="0"/>
  </r>
  <r>
    <s v="ACCTI-COR-P.2.2"/>
    <x v="10"/>
    <x v="0"/>
  </r>
  <r>
    <s v="ACCTI-COR-P.3.1"/>
    <x v="9"/>
    <x v="0"/>
  </r>
  <r>
    <s v="ACCTI-COR-P.3.2"/>
    <x v="11"/>
    <x v="0"/>
  </r>
  <r>
    <s v="ACCTI-COR-P.4.1"/>
    <x v="9"/>
    <x v="0"/>
  </r>
  <r>
    <s v="ACCTI-COR-P.4.2"/>
    <x v="12"/>
    <x v="0"/>
  </r>
  <r>
    <s v="ACCTI-COR-P.5.1"/>
    <x v="13"/>
    <x v="0"/>
  </r>
  <r>
    <s v="ACCTI-COR-P.6.1"/>
    <x v="14"/>
    <x v="0"/>
  </r>
  <r>
    <s v="ACCTI-COR-P.6.2"/>
    <x v="14"/>
    <x v="0"/>
  </r>
  <r>
    <s v="ACCTI-COR-P.7.1"/>
    <x v="15"/>
    <x v="0"/>
  </r>
  <r>
    <s v="ACCTI-COR-P.8.1"/>
    <x v="16"/>
    <x v="1"/>
  </r>
  <r>
    <s v="ACCTI-COR-P.9.1"/>
    <x v="8"/>
    <x v="0"/>
  </r>
  <r>
    <s v="ADMTI-COR-P.1.1"/>
    <x v="9"/>
    <x v="0"/>
  </r>
  <r>
    <s v="ADMTI-COR-P.1.2"/>
    <x v="17"/>
    <x v="0"/>
  </r>
  <r>
    <s v="ADMTI-COR-P.2.1"/>
    <x v="9"/>
    <x v="0"/>
  </r>
  <r>
    <s v="ADMTI-COR-P.2.2"/>
    <x v="18"/>
    <x v="0"/>
  </r>
  <r>
    <s v="ADMTI-COR-P.3.1"/>
    <x v="8"/>
    <x v="0"/>
  </r>
  <r>
    <s v="GINFO-COR-P.1.1"/>
    <x v="19"/>
    <x v="0"/>
  </r>
  <r>
    <s v="GTHU-COR-P.1.1"/>
    <x v="20"/>
    <x v="0"/>
  </r>
  <r>
    <s v="GTHU-COR-P.2.1"/>
    <x v="21"/>
    <x v="0"/>
  </r>
  <r>
    <s v="GTHU-COR-P.3.1"/>
    <x v="22"/>
    <x v="0"/>
  </r>
  <r>
    <s v="GTHU-COR-P.4.1"/>
    <x v="22"/>
    <x v="0"/>
  </r>
  <r>
    <s v="GTHU-COR-P.5.1"/>
    <x v="23"/>
    <x v="0"/>
  </r>
  <r>
    <s v="GTHU-COR-P.5.2"/>
    <x v="23"/>
    <x v="0"/>
  </r>
  <r>
    <s v="APJUR-COR-P.1.1"/>
    <x v="24"/>
    <x v="0"/>
  </r>
  <r>
    <s v="APJUR-COR-P.2.1"/>
    <x v="25"/>
    <x v="0"/>
  </r>
  <r>
    <s v="APJUR-COR-P.3.1"/>
    <x v="26"/>
    <x v="0"/>
  </r>
  <r>
    <s v="APJUR-COR-P.4.1"/>
    <x v="26"/>
    <x v="0"/>
  </r>
  <r>
    <s v="ADQBS-COR-P.1.1"/>
    <x v="27"/>
    <x v="0"/>
  </r>
  <r>
    <s v="ADQBS-COR-P.1.2"/>
    <x v="27"/>
    <x v="0"/>
  </r>
  <r>
    <s v="ADQBS-COR-P.2.1"/>
    <x v="27"/>
    <x v="0"/>
  </r>
  <r>
    <s v="ADQBS-COR-P.2.2"/>
    <x v="27"/>
    <x v="0"/>
  </r>
  <r>
    <s v="ADMBS-COR-P.1.1"/>
    <x v="28"/>
    <x v="0"/>
  </r>
  <r>
    <s v="ADMBS-COR-P.2.1"/>
    <x v="2"/>
    <x v="0"/>
  </r>
  <r>
    <s v="GEFIN-COR-P.1.1"/>
    <x v="2"/>
    <x v="0"/>
  </r>
  <r>
    <s v="GEFIN-COR-P.1.2"/>
    <x v="2"/>
    <x v="0"/>
  </r>
  <r>
    <s v="SEYM-COR-P.1.1"/>
    <x v="29"/>
    <x v="0"/>
  </r>
  <r>
    <s v="SEYM-COR-P.1.2"/>
    <x v="29"/>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Responsable">
  <location ref="A3:D32" firstHeaderRow="1" firstDataRow="2" firstDataCol="1"/>
  <pivotFields count="3">
    <pivotField showAll="0"/>
    <pivotField axis="axisRow" showAll="0">
      <items count="28">
        <item x="22"/>
        <item x="0"/>
        <item x="20"/>
        <item x="7"/>
        <item x="14"/>
        <item x="11"/>
        <item x="12"/>
        <item x="16"/>
        <item x="18"/>
        <item x="19"/>
        <item x="26"/>
        <item x="23"/>
        <item x="6"/>
        <item x="1"/>
        <item x="17"/>
        <item x="15"/>
        <item x="3"/>
        <item x="10"/>
        <item x="25"/>
        <item x="24"/>
        <item x="8"/>
        <item x="9"/>
        <item x="13"/>
        <item x="5"/>
        <item x="2"/>
        <item x="4"/>
        <item x="21"/>
        <item t="default"/>
      </items>
    </pivotField>
    <pivotField axis="axisCol" dataField="1" showAll="0">
      <items count="4">
        <item x="0"/>
        <item m="1" x="2"/>
        <item x="1"/>
        <item t="default"/>
      </items>
    </pivotField>
  </pivotFields>
  <rowFields count="1">
    <field x="1"/>
  </rowFields>
  <rowItems count="28">
    <i>
      <x/>
    </i>
    <i>
      <x v="1"/>
    </i>
    <i>
      <x v="2"/>
    </i>
    <i>
      <x v="3"/>
    </i>
    <i>
      <x v="4"/>
    </i>
    <i>
      <x v="5"/>
    </i>
    <i>
      <x v="6"/>
    </i>
    <i>
      <x v="7"/>
    </i>
    <i>
      <x v="8"/>
    </i>
    <i>
      <x v="9"/>
    </i>
    <i>
      <x v="10"/>
    </i>
    <i>
      <x v="11"/>
    </i>
    <i>
      <x v="12"/>
    </i>
    <i>
      <x v="13"/>
    </i>
    <i>
      <x v="14"/>
    </i>
    <i>
      <x v="15"/>
    </i>
    <i>
      <x v="16"/>
    </i>
    <i>
      <x v="17"/>
    </i>
    <i>
      <x v="18"/>
    </i>
    <i>
      <x v="19"/>
    </i>
    <i>
      <x v="20"/>
    </i>
    <i>
      <x v="21"/>
    </i>
    <i>
      <x v="22"/>
    </i>
    <i>
      <x v="23"/>
    </i>
    <i>
      <x v="24"/>
    </i>
    <i>
      <x v="25"/>
    </i>
    <i>
      <x v="26"/>
    </i>
    <i t="grand">
      <x/>
    </i>
  </rowItems>
  <colFields count="1">
    <field x="2"/>
  </colFields>
  <colItems count="3">
    <i>
      <x/>
    </i>
    <i>
      <x v="2"/>
    </i>
    <i t="grand">
      <x/>
    </i>
  </colItems>
  <dataFields count="1">
    <dataField name="Cuenta de Estado" fld="2" subtotal="count" baseField="0" baseItem="0"/>
  </dataFields>
  <formats count="6">
    <format dxfId="26">
      <pivotArea collapsedLevelsAreSubtotals="1" fieldPosition="0">
        <references count="1">
          <reference field="1" count="0"/>
        </references>
      </pivotArea>
    </format>
    <format dxfId="25">
      <pivotArea dataOnly="0" labelOnly="1" fieldPosition="0">
        <references count="1">
          <reference field="1" count="0"/>
        </references>
      </pivotArea>
    </format>
    <format dxfId="24">
      <pivotArea collapsedLevelsAreSubtotals="1" fieldPosition="0">
        <references count="1">
          <reference field="1" count="0"/>
        </references>
      </pivotArea>
    </format>
    <format dxfId="23">
      <pivotArea grandRow="1" outline="0" collapsedLevelsAreSubtotals="1" fieldPosition="0"/>
    </format>
    <format dxfId="22">
      <pivotArea grandRow="1" outline="0" collapsedLevelsAreSubtotals="1" fieldPosition="0"/>
    </format>
    <format dxfId="2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D35" firstHeaderRow="1" firstDataRow="2" firstDataCol="1"/>
  <pivotFields count="3">
    <pivotField showAll="0"/>
    <pivotField axis="axisRow" showAll="0">
      <items count="31">
        <item x="28"/>
        <item x="27"/>
        <item x="9"/>
        <item x="16"/>
        <item x="5"/>
        <item x="19"/>
        <item x="7"/>
        <item x="14"/>
        <item x="13"/>
        <item x="15"/>
        <item x="21"/>
        <item x="29"/>
        <item x="25"/>
        <item x="24"/>
        <item x="26"/>
        <item x="8"/>
        <item x="0"/>
        <item x="22"/>
        <item x="23"/>
        <item x="11"/>
        <item x="18"/>
        <item x="17"/>
        <item x="12"/>
        <item x="3"/>
        <item x="2"/>
        <item x="10"/>
        <item x="4"/>
        <item x="6"/>
        <item x="1"/>
        <item x="20"/>
        <item t="default"/>
      </items>
    </pivotField>
    <pivotField axis="axisCol" dataField="1" showAll="0">
      <items count="3">
        <item x="0"/>
        <item x="1"/>
        <item t="default"/>
      </items>
    </pivotField>
  </pivotFields>
  <rowFields count="1">
    <field x="1"/>
  </rowFields>
  <rowItems count="3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t="grand">
      <x/>
    </i>
  </rowItems>
  <colFields count="1">
    <field x="2"/>
  </colFields>
  <colItems count="3">
    <i>
      <x/>
    </i>
    <i>
      <x v="1"/>
    </i>
    <i t="grand">
      <x/>
    </i>
  </colItems>
  <dataFields count="1">
    <dataField name="Cuenta de Estad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intranet.agenciadetierras.gov.co/wp-content/uploads/2019/09/DEST-Politica-003-POL%C3%8DTICA-DE-TRANSPARENCIA-Y-ANTICORRUPCI%C3%93N.pdf" TargetMode="External"/><Relationship Id="rId1" Type="http://schemas.openxmlformats.org/officeDocument/2006/relationships/hyperlink" Target="http://www.agenciadetierras.gov.co/wp-content/uploads/2018/04/DEST-PoliItica-001-Riesgos-y-Oportunidades.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128"/>
  <sheetViews>
    <sheetView zoomScale="60" zoomScaleNormal="60" workbookViewId="0">
      <selection activeCell="G21" sqref="G21"/>
    </sheetView>
  </sheetViews>
  <sheetFormatPr baseColWidth="10" defaultRowHeight="15" x14ac:dyDescent="0.25"/>
  <cols>
    <col min="1" max="1" width="11.42578125" style="1"/>
    <col min="2" max="2" width="14.140625" style="1" customWidth="1"/>
    <col min="3" max="3" width="14.85546875" style="1" customWidth="1"/>
    <col min="4" max="4" width="15" style="1" customWidth="1"/>
    <col min="5" max="5" width="13" style="1" customWidth="1"/>
    <col min="6" max="6" width="14" style="1" customWidth="1"/>
    <col min="7" max="7" width="13.5703125" style="1" customWidth="1"/>
    <col min="8" max="8" width="14.5703125" style="1" customWidth="1"/>
    <col min="9" max="9" width="14.28515625" style="1" customWidth="1"/>
    <col min="10" max="10" width="11.42578125" style="1"/>
    <col min="11" max="11" width="13" style="1" customWidth="1"/>
    <col min="12" max="12" width="11.42578125" style="1" customWidth="1"/>
    <col min="13" max="13" width="11.42578125" style="1"/>
    <col min="14" max="15" width="11.42578125" style="1" customWidth="1"/>
    <col min="16" max="16" width="11.42578125" style="1"/>
    <col min="17" max="17" width="11.42578125" style="1" customWidth="1"/>
    <col min="18" max="16384" width="11.42578125" style="1"/>
  </cols>
  <sheetData>
    <row r="2" spans="2:17" ht="15.75" thickBot="1" x14ac:dyDescent="0.3"/>
    <row r="3" spans="2:17" s="2" customFormat="1" ht="39" customHeight="1" x14ac:dyDescent="0.25">
      <c r="B3" s="287"/>
      <c r="C3" s="288"/>
      <c r="D3" s="293" t="s">
        <v>71</v>
      </c>
      <c r="E3" s="293"/>
      <c r="F3" s="259" t="s">
        <v>78</v>
      </c>
      <c r="G3" s="260"/>
      <c r="H3" s="260"/>
      <c r="I3" s="260"/>
      <c r="J3" s="260"/>
      <c r="K3" s="260"/>
      <c r="L3" s="260"/>
      <c r="M3" s="261"/>
      <c r="N3" s="293" t="s">
        <v>72</v>
      </c>
      <c r="O3" s="293"/>
      <c r="P3" s="255"/>
      <c r="Q3" s="256"/>
    </row>
    <row r="4" spans="2:17" s="2" customFormat="1" ht="27.75" customHeight="1" x14ac:dyDescent="0.25">
      <c r="B4" s="289"/>
      <c r="C4" s="290"/>
      <c r="D4" s="278" t="s">
        <v>73</v>
      </c>
      <c r="E4" s="278"/>
      <c r="F4" s="262" t="s">
        <v>74</v>
      </c>
      <c r="G4" s="263"/>
      <c r="H4" s="263"/>
      <c r="I4" s="263"/>
      <c r="J4" s="263"/>
      <c r="K4" s="263"/>
      <c r="L4" s="263"/>
      <c r="M4" s="264"/>
      <c r="N4" s="278" t="s">
        <v>75</v>
      </c>
      <c r="O4" s="278"/>
      <c r="P4" s="253"/>
      <c r="Q4" s="254"/>
    </row>
    <row r="5" spans="2:17" s="2" customFormat="1" ht="27.75" customHeight="1" x14ac:dyDescent="0.25">
      <c r="B5" s="289"/>
      <c r="C5" s="290"/>
      <c r="D5" s="278" t="s">
        <v>76</v>
      </c>
      <c r="E5" s="278"/>
      <c r="F5" s="267" t="s">
        <v>79</v>
      </c>
      <c r="G5" s="267"/>
      <c r="H5" s="267"/>
      <c r="I5" s="267"/>
      <c r="J5" s="267"/>
      <c r="K5" s="267"/>
      <c r="L5" s="267"/>
      <c r="M5" s="267"/>
      <c r="N5" s="279" t="s">
        <v>77</v>
      </c>
      <c r="O5" s="280"/>
      <c r="P5" s="283"/>
      <c r="Q5" s="284"/>
    </row>
    <row r="6" spans="2:17" s="2" customFormat="1" ht="42" customHeight="1" thickBot="1" x14ac:dyDescent="0.3">
      <c r="B6" s="291"/>
      <c r="C6" s="292"/>
      <c r="D6" s="294" t="s">
        <v>80</v>
      </c>
      <c r="E6" s="294"/>
      <c r="F6" s="268" t="s">
        <v>81</v>
      </c>
      <c r="G6" s="268"/>
      <c r="H6" s="268"/>
      <c r="I6" s="268"/>
      <c r="J6" s="268"/>
      <c r="K6" s="268"/>
      <c r="L6" s="268"/>
      <c r="M6" s="268"/>
      <c r="N6" s="281"/>
      <c r="O6" s="282"/>
      <c r="P6" s="285"/>
      <c r="Q6" s="286"/>
    </row>
    <row r="7" spans="2:17" ht="23.25" customHeight="1" thickBot="1" x14ac:dyDescent="0.3">
      <c r="B7" s="248" t="s">
        <v>95</v>
      </c>
      <c r="C7" s="249"/>
      <c r="D7" s="249"/>
      <c r="E7" s="249"/>
      <c r="F7" s="249"/>
      <c r="G7" s="249"/>
      <c r="H7" s="249"/>
      <c r="I7" s="249"/>
      <c r="J7" s="249"/>
      <c r="K7" s="249"/>
      <c r="L7" s="249"/>
      <c r="M7" s="249"/>
      <c r="N7" s="249"/>
      <c r="O7" s="249"/>
      <c r="P7" s="249"/>
      <c r="Q7" s="250"/>
    </row>
    <row r="8" spans="2:17" ht="35.25" customHeight="1" x14ac:dyDescent="0.25">
      <c r="B8" s="270" t="s">
        <v>86</v>
      </c>
      <c r="C8" s="271"/>
      <c r="D8" s="271"/>
      <c r="E8" s="271"/>
      <c r="F8" s="271"/>
      <c r="G8" s="271"/>
      <c r="H8" s="271"/>
      <c r="I8" s="271"/>
      <c r="J8" s="271"/>
      <c r="K8" s="271"/>
      <c r="L8" s="271"/>
      <c r="M8" s="271"/>
      <c r="N8" s="271"/>
      <c r="O8" s="271"/>
      <c r="P8" s="271"/>
      <c r="Q8" s="272"/>
    </row>
    <row r="9" spans="2:17" ht="27.75" customHeight="1" thickBot="1" x14ac:dyDescent="0.3">
      <c r="B9" s="3"/>
      <c r="C9" s="4"/>
      <c r="D9" s="4"/>
      <c r="E9" s="4"/>
      <c r="F9" s="4"/>
      <c r="G9" s="4"/>
      <c r="H9" s="4"/>
      <c r="I9" s="4"/>
      <c r="J9" s="4"/>
      <c r="K9" s="4"/>
      <c r="L9" s="4"/>
      <c r="M9" s="4"/>
      <c r="N9" s="4"/>
      <c r="O9" s="4"/>
      <c r="P9" s="4"/>
      <c r="Q9" s="5"/>
    </row>
    <row r="10" spans="2:17" ht="48" customHeight="1" thickTop="1" thickBot="1" x14ac:dyDescent="0.3">
      <c r="B10" s="3"/>
      <c r="C10" s="273" t="s">
        <v>82</v>
      </c>
      <c r="D10" s="6" t="s">
        <v>83</v>
      </c>
      <c r="E10" s="7"/>
      <c r="F10" s="8"/>
      <c r="G10" s="9"/>
      <c r="H10" s="9"/>
      <c r="I10" s="9"/>
      <c r="J10" s="4"/>
      <c r="K10" s="242" t="s">
        <v>113</v>
      </c>
      <c r="L10" s="243"/>
      <c r="M10" s="242" t="s">
        <v>112</v>
      </c>
      <c r="N10" s="243"/>
      <c r="O10" s="257" t="s">
        <v>114</v>
      </c>
      <c r="P10" s="257"/>
      <c r="Q10" s="5"/>
    </row>
    <row r="11" spans="2:17" ht="48" customHeight="1" thickTop="1" thickBot="1" x14ac:dyDescent="0.3">
      <c r="B11" s="3"/>
      <c r="C11" s="273"/>
      <c r="D11" s="6" t="s">
        <v>24</v>
      </c>
      <c r="E11" s="10"/>
      <c r="F11" s="8"/>
      <c r="G11" s="8"/>
      <c r="H11" s="9"/>
      <c r="I11" s="9"/>
      <c r="J11" s="4"/>
      <c r="K11" s="244" t="s">
        <v>25</v>
      </c>
      <c r="L11" s="245"/>
      <c r="M11" s="244" t="s">
        <v>33</v>
      </c>
      <c r="N11" s="245"/>
      <c r="O11" s="258" t="s">
        <v>115</v>
      </c>
      <c r="P11" s="258"/>
      <c r="Q11" s="5"/>
    </row>
    <row r="12" spans="2:17" ht="48" customHeight="1" thickTop="1" thickBot="1" x14ac:dyDescent="0.3">
      <c r="B12" s="3"/>
      <c r="C12" s="273"/>
      <c r="D12" s="6" t="s">
        <v>26</v>
      </c>
      <c r="E12" s="11"/>
      <c r="F12" s="12"/>
      <c r="G12" s="8"/>
      <c r="H12" s="9"/>
      <c r="I12" s="9"/>
      <c r="J12" s="4"/>
      <c r="K12" s="244" t="s">
        <v>25</v>
      </c>
      <c r="L12" s="245"/>
      <c r="M12" s="244" t="s">
        <v>24</v>
      </c>
      <c r="N12" s="245"/>
      <c r="O12" s="258" t="s">
        <v>115</v>
      </c>
      <c r="P12" s="258"/>
      <c r="Q12" s="5"/>
    </row>
    <row r="13" spans="2:17" ht="48" customHeight="1" thickTop="1" thickBot="1" x14ac:dyDescent="0.3">
      <c r="B13" s="3"/>
      <c r="C13" s="273"/>
      <c r="D13" s="6" t="s">
        <v>28</v>
      </c>
      <c r="E13" s="11"/>
      <c r="F13" s="13"/>
      <c r="G13" s="12"/>
      <c r="H13" s="8"/>
      <c r="I13" s="9"/>
      <c r="J13" s="4"/>
      <c r="K13" s="244" t="s">
        <v>25</v>
      </c>
      <c r="L13" s="245"/>
      <c r="M13" s="244" t="s">
        <v>26</v>
      </c>
      <c r="N13" s="245"/>
      <c r="O13" s="258" t="s">
        <v>115</v>
      </c>
      <c r="P13" s="258"/>
      <c r="Q13" s="5"/>
    </row>
    <row r="14" spans="2:17" ht="48" customHeight="1" thickTop="1" thickBot="1" x14ac:dyDescent="0.3">
      <c r="B14" s="3"/>
      <c r="C14" s="273"/>
      <c r="D14" s="6" t="s">
        <v>67</v>
      </c>
      <c r="E14" s="14"/>
      <c r="F14" s="15"/>
      <c r="G14" s="16"/>
      <c r="H14" s="17"/>
      <c r="I14" s="18"/>
      <c r="J14" s="4"/>
      <c r="K14" s="244" t="s">
        <v>25</v>
      </c>
      <c r="L14" s="245"/>
      <c r="M14" s="244" t="s">
        <v>28</v>
      </c>
      <c r="N14" s="245"/>
      <c r="O14" s="258" t="s">
        <v>115</v>
      </c>
      <c r="P14" s="258"/>
      <c r="Q14" s="5"/>
    </row>
    <row r="15" spans="2:17" ht="32.25" customHeight="1" thickTop="1" thickBot="1" x14ac:dyDescent="0.3">
      <c r="B15" s="3"/>
      <c r="C15" s="4"/>
      <c r="D15" s="4"/>
      <c r="E15" s="6" t="s">
        <v>84</v>
      </c>
      <c r="F15" s="6" t="s">
        <v>85</v>
      </c>
      <c r="G15" s="6" t="s">
        <v>58</v>
      </c>
      <c r="H15" s="6" t="s">
        <v>29</v>
      </c>
      <c r="I15" s="6" t="s">
        <v>25</v>
      </c>
      <c r="J15" s="4"/>
      <c r="K15" s="244" t="s">
        <v>25</v>
      </c>
      <c r="L15" s="245"/>
      <c r="M15" s="244" t="s">
        <v>67</v>
      </c>
      <c r="N15" s="245"/>
      <c r="O15" s="258" t="s">
        <v>115</v>
      </c>
      <c r="P15" s="258"/>
      <c r="Q15" s="5"/>
    </row>
    <row r="16" spans="2:17" ht="33.75" customHeight="1" thickTop="1" thickBot="1" x14ac:dyDescent="0.3">
      <c r="B16" s="3"/>
      <c r="C16" s="4"/>
      <c r="D16" s="4"/>
      <c r="E16" s="274" t="s">
        <v>6</v>
      </c>
      <c r="F16" s="274"/>
      <c r="G16" s="274"/>
      <c r="H16" s="274"/>
      <c r="I16" s="274"/>
      <c r="J16" s="4"/>
      <c r="K16" s="244" t="s">
        <v>29</v>
      </c>
      <c r="L16" s="245"/>
      <c r="M16" s="244" t="s">
        <v>33</v>
      </c>
      <c r="N16" s="245"/>
      <c r="O16" s="258" t="s">
        <v>115</v>
      </c>
      <c r="P16" s="258"/>
      <c r="Q16" s="5"/>
    </row>
    <row r="17" spans="2:17" ht="33.75" customHeight="1" thickTop="1" x14ac:dyDescent="0.25">
      <c r="B17" s="3"/>
      <c r="C17" s="4"/>
      <c r="D17" s="4"/>
      <c r="E17" s="19"/>
      <c r="F17" s="19"/>
      <c r="G17" s="19"/>
      <c r="H17" s="19"/>
      <c r="I17" s="19"/>
      <c r="J17" s="4"/>
      <c r="K17" s="244" t="s">
        <v>29</v>
      </c>
      <c r="L17" s="245"/>
      <c r="M17" s="244" t="s">
        <v>24</v>
      </c>
      <c r="N17" s="245"/>
      <c r="O17" s="258" t="s">
        <v>115</v>
      </c>
      <c r="P17" s="258"/>
      <c r="Q17" s="5"/>
    </row>
    <row r="18" spans="2:17" ht="33.75" customHeight="1" x14ac:dyDescent="0.25">
      <c r="B18" s="3"/>
      <c r="C18" s="4"/>
      <c r="D18" s="4"/>
      <c r="E18" s="19"/>
      <c r="F18" s="19"/>
      <c r="G18" s="19"/>
      <c r="H18" s="19"/>
      <c r="I18" s="19"/>
      <c r="J18" s="4"/>
      <c r="K18" s="244" t="s">
        <v>29</v>
      </c>
      <c r="L18" s="245"/>
      <c r="M18" s="244" t="s">
        <v>26</v>
      </c>
      <c r="N18" s="245"/>
      <c r="O18" s="258" t="s">
        <v>115</v>
      </c>
      <c r="P18" s="258"/>
      <c r="Q18" s="5"/>
    </row>
    <row r="19" spans="2:17" ht="33.75" customHeight="1" x14ac:dyDescent="0.25">
      <c r="B19" s="3"/>
      <c r="C19" s="4"/>
      <c r="D19" s="4"/>
      <c r="E19" s="19"/>
      <c r="F19" s="19"/>
      <c r="G19" s="19"/>
      <c r="H19" s="19"/>
      <c r="I19" s="19"/>
      <c r="J19" s="4"/>
      <c r="K19" s="244" t="s">
        <v>29</v>
      </c>
      <c r="L19" s="245"/>
      <c r="M19" s="244" t="s">
        <v>28</v>
      </c>
      <c r="N19" s="245"/>
      <c r="O19" s="265" t="s">
        <v>116</v>
      </c>
      <c r="P19" s="265"/>
      <c r="Q19" s="5"/>
    </row>
    <row r="20" spans="2:17" ht="33.75" customHeight="1" x14ac:dyDescent="0.25">
      <c r="B20" s="3"/>
      <c r="C20" s="4"/>
      <c r="D20" s="4"/>
      <c r="E20" s="19"/>
      <c r="F20" s="19"/>
      <c r="G20" s="19"/>
      <c r="H20" s="19"/>
      <c r="I20" s="19"/>
      <c r="J20" s="4"/>
      <c r="K20" s="244" t="s">
        <v>29</v>
      </c>
      <c r="L20" s="245"/>
      <c r="M20" s="244" t="s">
        <v>67</v>
      </c>
      <c r="N20" s="245"/>
      <c r="O20" s="265" t="s">
        <v>116</v>
      </c>
      <c r="P20" s="265"/>
      <c r="Q20" s="5"/>
    </row>
    <row r="21" spans="2:17" ht="33.75" customHeight="1" x14ac:dyDescent="0.25">
      <c r="B21" s="3"/>
      <c r="C21" s="4"/>
      <c r="D21" s="4"/>
      <c r="E21" s="19"/>
      <c r="F21" s="19"/>
      <c r="G21" s="19"/>
      <c r="H21" s="19"/>
      <c r="I21" s="19"/>
      <c r="J21" s="4"/>
      <c r="K21" s="244" t="s">
        <v>58</v>
      </c>
      <c r="L21" s="245"/>
      <c r="M21" s="244" t="s">
        <v>33</v>
      </c>
      <c r="N21" s="245"/>
      <c r="O21" s="258" t="s">
        <v>115</v>
      </c>
      <c r="P21" s="258"/>
      <c r="Q21" s="5"/>
    </row>
    <row r="22" spans="2:17" ht="33.75" customHeight="1" x14ac:dyDescent="0.25">
      <c r="B22" s="3"/>
      <c r="C22" s="4"/>
      <c r="D22" s="4"/>
      <c r="E22" s="19"/>
      <c r="F22" s="19"/>
      <c r="G22" s="19"/>
      <c r="H22" s="19"/>
      <c r="I22" s="19"/>
      <c r="J22" s="4"/>
      <c r="K22" s="244" t="s">
        <v>58</v>
      </c>
      <c r="L22" s="245"/>
      <c r="M22" s="244" t="s">
        <v>24</v>
      </c>
      <c r="N22" s="245"/>
      <c r="O22" s="265" t="s">
        <v>116</v>
      </c>
      <c r="P22" s="265"/>
      <c r="Q22" s="5"/>
    </row>
    <row r="23" spans="2:17" ht="33.75" customHeight="1" x14ac:dyDescent="0.25">
      <c r="B23" s="3"/>
      <c r="C23" s="4"/>
      <c r="D23" s="4"/>
      <c r="E23" s="19"/>
      <c r="F23" s="19"/>
      <c r="G23" s="19"/>
      <c r="H23" s="19"/>
      <c r="I23" s="19"/>
      <c r="J23" s="4"/>
      <c r="K23" s="244" t="s">
        <v>58</v>
      </c>
      <c r="L23" s="245"/>
      <c r="M23" s="244" t="s">
        <v>26</v>
      </c>
      <c r="N23" s="245"/>
      <c r="O23" s="265" t="s">
        <v>116</v>
      </c>
      <c r="P23" s="265"/>
      <c r="Q23" s="5"/>
    </row>
    <row r="24" spans="2:17" ht="33.75" customHeight="1" x14ac:dyDescent="0.25">
      <c r="B24" s="3"/>
      <c r="C24" s="4"/>
      <c r="D24" s="4"/>
      <c r="E24" s="19"/>
      <c r="F24" s="19"/>
      <c r="G24" s="19"/>
      <c r="H24" s="19"/>
      <c r="I24" s="19"/>
      <c r="J24" s="4"/>
      <c r="K24" s="244" t="s">
        <v>58</v>
      </c>
      <c r="L24" s="245"/>
      <c r="M24" s="244" t="s">
        <v>28</v>
      </c>
      <c r="N24" s="245"/>
      <c r="O24" s="251" t="s">
        <v>117</v>
      </c>
      <c r="P24" s="252"/>
      <c r="Q24" s="5"/>
    </row>
    <row r="25" spans="2:17" ht="33.75" customHeight="1" x14ac:dyDescent="0.25">
      <c r="B25" s="3"/>
      <c r="C25" s="4"/>
      <c r="D25" s="4"/>
      <c r="E25" s="19"/>
      <c r="F25" s="19"/>
      <c r="G25" s="19"/>
      <c r="H25" s="19"/>
      <c r="I25" s="19"/>
      <c r="J25" s="4"/>
      <c r="K25" s="244" t="s">
        <v>58</v>
      </c>
      <c r="L25" s="245"/>
      <c r="M25" s="244" t="s">
        <v>67</v>
      </c>
      <c r="N25" s="245"/>
      <c r="O25" s="251" t="s">
        <v>117</v>
      </c>
      <c r="P25" s="252"/>
      <c r="Q25" s="5"/>
    </row>
    <row r="26" spans="2:17" ht="33.75" customHeight="1" x14ac:dyDescent="0.25">
      <c r="B26" s="3"/>
      <c r="C26" s="4"/>
      <c r="D26" s="4"/>
      <c r="E26" s="19"/>
      <c r="F26" s="19"/>
      <c r="G26" s="19"/>
      <c r="H26" s="19"/>
      <c r="I26" s="19"/>
      <c r="J26" s="4"/>
      <c r="K26" s="244" t="s">
        <v>85</v>
      </c>
      <c r="L26" s="245"/>
      <c r="M26" s="244" t="s">
        <v>33</v>
      </c>
      <c r="N26" s="245"/>
      <c r="O26" s="265" t="s">
        <v>116</v>
      </c>
      <c r="P26" s="265"/>
      <c r="Q26" s="5"/>
    </row>
    <row r="27" spans="2:17" ht="33.75" customHeight="1" x14ac:dyDescent="0.25">
      <c r="B27" s="3"/>
      <c r="C27" s="4"/>
      <c r="D27" s="4"/>
      <c r="E27" s="19"/>
      <c r="F27" s="19"/>
      <c r="G27" s="19"/>
      <c r="H27" s="19"/>
      <c r="I27" s="19"/>
      <c r="J27" s="4"/>
      <c r="K27" s="244" t="s">
        <v>85</v>
      </c>
      <c r="L27" s="245"/>
      <c r="M27" s="244" t="s">
        <v>24</v>
      </c>
      <c r="N27" s="245"/>
      <c r="O27" s="265" t="s">
        <v>116</v>
      </c>
      <c r="P27" s="265"/>
      <c r="Q27" s="5"/>
    </row>
    <row r="28" spans="2:17" ht="33.75" customHeight="1" x14ac:dyDescent="0.25">
      <c r="B28" s="3"/>
      <c r="C28" s="4"/>
      <c r="D28" s="4"/>
      <c r="E28" s="19"/>
      <c r="F28" s="19"/>
      <c r="G28" s="19"/>
      <c r="H28" s="19"/>
      <c r="I28" s="19"/>
      <c r="J28" s="4"/>
      <c r="K28" s="244" t="s">
        <v>85</v>
      </c>
      <c r="L28" s="245"/>
      <c r="M28" s="244" t="s">
        <v>26</v>
      </c>
      <c r="N28" s="245"/>
      <c r="O28" s="251" t="s">
        <v>117</v>
      </c>
      <c r="P28" s="252"/>
      <c r="Q28" s="5"/>
    </row>
    <row r="29" spans="2:17" ht="33.75" customHeight="1" x14ac:dyDescent="0.25">
      <c r="B29" s="3"/>
      <c r="C29" s="4"/>
      <c r="D29" s="4"/>
      <c r="E29" s="19"/>
      <c r="F29" s="19"/>
      <c r="G29" s="19"/>
      <c r="H29" s="19"/>
      <c r="I29" s="19"/>
      <c r="J29" s="4"/>
      <c r="K29" s="244" t="s">
        <v>85</v>
      </c>
      <c r="L29" s="245"/>
      <c r="M29" s="244" t="s">
        <v>28</v>
      </c>
      <c r="N29" s="245"/>
      <c r="O29" s="266" t="s">
        <v>118</v>
      </c>
      <c r="P29" s="266"/>
      <c r="Q29" s="5"/>
    </row>
    <row r="30" spans="2:17" ht="33.75" customHeight="1" x14ac:dyDescent="0.25">
      <c r="B30" s="3"/>
      <c r="C30" s="4"/>
      <c r="D30" s="4"/>
      <c r="E30" s="19"/>
      <c r="F30" s="19"/>
      <c r="G30" s="19"/>
      <c r="H30" s="19"/>
      <c r="I30" s="19"/>
      <c r="J30" s="4"/>
      <c r="K30" s="244" t="s">
        <v>85</v>
      </c>
      <c r="L30" s="245"/>
      <c r="M30" s="244" t="s">
        <v>67</v>
      </c>
      <c r="N30" s="245"/>
      <c r="O30" s="266" t="s">
        <v>118</v>
      </c>
      <c r="P30" s="266"/>
      <c r="Q30" s="5"/>
    </row>
    <row r="31" spans="2:17" ht="33.75" customHeight="1" x14ac:dyDescent="0.25">
      <c r="B31" s="3"/>
      <c r="C31" s="4"/>
      <c r="D31" s="4"/>
      <c r="E31" s="19"/>
      <c r="F31" s="19"/>
      <c r="G31" s="19"/>
      <c r="H31" s="19"/>
      <c r="I31" s="19"/>
      <c r="J31" s="4"/>
      <c r="K31" s="244" t="s">
        <v>84</v>
      </c>
      <c r="L31" s="245"/>
      <c r="M31" s="244" t="s">
        <v>33</v>
      </c>
      <c r="N31" s="245"/>
      <c r="O31" s="265" t="s">
        <v>116</v>
      </c>
      <c r="P31" s="265"/>
      <c r="Q31" s="5"/>
    </row>
    <row r="32" spans="2:17" ht="33.75" customHeight="1" x14ac:dyDescent="0.25">
      <c r="B32" s="3"/>
      <c r="C32" s="4"/>
      <c r="D32" s="4"/>
      <c r="E32" s="19"/>
      <c r="F32" s="19"/>
      <c r="G32" s="19"/>
      <c r="H32" s="19"/>
      <c r="I32" s="19"/>
      <c r="J32" s="4"/>
      <c r="K32" s="244" t="s">
        <v>84</v>
      </c>
      <c r="L32" s="245"/>
      <c r="M32" s="244" t="s">
        <v>24</v>
      </c>
      <c r="N32" s="245"/>
      <c r="O32" s="251" t="s">
        <v>117</v>
      </c>
      <c r="P32" s="252"/>
      <c r="Q32" s="5"/>
    </row>
    <row r="33" spans="2:17" ht="33.75" customHeight="1" x14ac:dyDescent="0.25">
      <c r="B33" s="3"/>
      <c r="C33" s="4"/>
      <c r="D33" s="4"/>
      <c r="E33" s="19"/>
      <c r="F33" s="19"/>
      <c r="G33" s="19"/>
      <c r="H33" s="19"/>
      <c r="I33" s="19"/>
      <c r="J33" s="4"/>
      <c r="K33" s="244" t="s">
        <v>84</v>
      </c>
      <c r="L33" s="245"/>
      <c r="M33" s="244" t="s">
        <v>26</v>
      </c>
      <c r="N33" s="245"/>
      <c r="O33" s="266" t="s">
        <v>118</v>
      </c>
      <c r="P33" s="266"/>
      <c r="Q33" s="5"/>
    </row>
    <row r="34" spans="2:17" ht="33.75" customHeight="1" x14ac:dyDescent="0.25">
      <c r="B34" s="3"/>
      <c r="C34" s="4"/>
      <c r="D34" s="4"/>
      <c r="E34" s="19"/>
      <c r="F34" s="19"/>
      <c r="G34" s="19"/>
      <c r="H34" s="19"/>
      <c r="I34" s="19"/>
      <c r="J34" s="4"/>
      <c r="K34" s="244" t="s">
        <v>84</v>
      </c>
      <c r="L34" s="245"/>
      <c r="M34" s="244" t="s">
        <v>28</v>
      </c>
      <c r="N34" s="245"/>
      <c r="O34" s="266" t="s">
        <v>118</v>
      </c>
      <c r="P34" s="266"/>
      <c r="Q34" s="5"/>
    </row>
    <row r="35" spans="2:17" ht="33.75" customHeight="1" x14ac:dyDescent="0.25">
      <c r="B35" s="3"/>
      <c r="C35" s="4"/>
      <c r="D35" s="4"/>
      <c r="E35" s="19"/>
      <c r="F35" s="19"/>
      <c r="G35" s="19"/>
      <c r="H35" s="19"/>
      <c r="I35" s="19"/>
      <c r="J35" s="4"/>
      <c r="K35" s="244" t="s">
        <v>84</v>
      </c>
      <c r="L35" s="245"/>
      <c r="M35" s="244" t="s">
        <v>67</v>
      </c>
      <c r="N35" s="245"/>
      <c r="O35" s="266" t="s">
        <v>118</v>
      </c>
      <c r="P35" s="266"/>
      <c r="Q35" s="5"/>
    </row>
    <row r="36" spans="2:17" ht="33.75" customHeight="1" x14ac:dyDescent="0.25">
      <c r="B36" s="3"/>
      <c r="C36" s="4"/>
      <c r="D36" s="4"/>
      <c r="E36" s="19"/>
      <c r="F36" s="19"/>
      <c r="G36" s="19"/>
      <c r="H36" s="19"/>
      <c r="I36" s="19"/>
      <c r="J36" s="4"/>
      <c r="K36" s="20"/>
      <c r="L36" s="20"/>
      <c r="M36" s="20"/>
      <c r="N36" s="20"/>
      <c r="O36" s="21"/>
      <c r="P36" s="21"/>
      <c r="Q36" s="5"/>
    </row>
    <row r="37" spans="2:17" ht="33.75" customHeight="1" thickBot="1" x14ac:dyDescent="0.3">
      <c r="B37" s="3"/>
      <c r="C37" s="4"/>
      <c r="D37" s="4"/>
      <c r="E37" s="19"/>
      <c r="F37" s="19"/>
      <c r="G37" s="19"/>
      <c r="H37" s="19"/>
      <c r="I37" s="19"/>
      <c r="J37" s="4"/>
      <c r="K37" s="20"/>
      <c r="L37" s="20"/>
      <c r="M37" s="20"/>
      <c r="N37" s="20"/>
      <c r="O37" s="21"/>
      <c r="P37" s="21"/>
      <c r="Q37" s="5"/>
    </row>
    <row r="38" spans="2:17" ht="23.25" customHeight="1" thickBot="1" x14ac:dyDescent="0.3">
      <c r="B38" s="248" t="s">
        <v>221</v>
      </c>
      <c r="C38" s="249"/>
      <c r="D38" s="249"/>
      <c r="E38" s="249"/>
      <c r="F38" s="249"/>
      <c r="G38" s="249"/>
      <c r="H38" s="249"/>
      <c r="I38" s="249"/>
      <c r="J38" s="249"/>
      <c r="K38" s="249"/>
      <c r="L38" s="249"/>
      <c r="M38" s="249"/>
      <c r="N38" s="249"/>
      <c r="O38" s="249"/>
      <c r="P38" s="249"/>
      <c r="Q38" s="250"/>
    </row>
    <row r="39" spans="2:17" ht="15.75" thickBot="1" x14ac:dyDescent="0.3">
      <c r="B39" s="3"/>
      <c r="C39" s="4"/>
      <c r="D39" s="4"/>
      <c r="E39" s="4"/>
      <c r="F39" s="4"/>
      <c r="G39" s="4"/>
      <c r="H39" s="4"/>
      <c r="I39" s="4"/>
      <c r="J39" s="4"/>
      <c r="K39" s="4"/>
      <c r="L39" s="4"/>
      <c r="M39" s="4"/>
      <c r="N39" s="4"/>
      <c r="O39" s="4"/>
      <c r="P39" s="4"/>
      <c r="Q39" s="5"/>
    </row>
    <row r="40" spans="2:17" ht="18.75" customHeight="1" x14ac:dyDescent="0.25">
      <c r="B40" s="3"/>
      <c r="C40" s="307" t="s">
        <v>212</v>
      </c>
      <c r="D40" s="308"/>
      <c r="E40" s="308"/>
      <c r="F40" s="308"/>
      <c r="G40" s="309"/>
      <c r="H40" s="4"/>
      <c r="I40" s="303" t="s">
        <v>218</v>
      </c>
      <c r="J40" s="304"/>
      <c r="K40" s="304"/>
      <c r="L40" s="304"/>
      <c r="M40" s="304"/>
      <c r="N40" s="304"/>
      <c r="O40" s="304"/>
      <c r="P40" s="305"/>
      <c r="Q40" s="5"/>
    </row>
    <row r="41" spans="2:17" ht="17.25" customHeight="1" thickBot="1" x14ac:dyDescent="0.3">
      <c r="B41" s="3"/>
      <c r="C41" s="22" t="s">
        <v>198</v>
      </c>
      <c r="D41" s="23" t="s">
        <v>199</v>
      </c>
      <c r="E41" s="319" t="s">
        <v>200</v>
      </c>
      <c r="F41" s="319"/>
      <c r="G41" s="24" t="s">
        <v>201</v>
      </c>
      <c r="H41" s="4"/>
      <c r="I41" s="301" t="s">
        <v>62</v>
      </c>
      <c r="J41" s="340" t="s">
        <v>217</v>
      </c>
      <c r="K41" s="340"/>
      <c r="L41" s="340"/>
      <c r="M41" s="340"/>
      <c r="N41" s="340"/>
      <c r="O41" s="326" t="s">
        <v>213</v>
      </c>
      <c r="P41" s="327"/>
      <c r="Q41" s="5"/>
    </row>
    <row r="42" spans="2:17" ht="33" customHeight="1" thickBot="1" x14ac:dyDescent="0.3">
      <c r="B42" s="3"/>
      <c r="C42" s="25">
        <v>5</v>
      </c>
      <c r="D42" s="26" t="s">
        <v>33</v>
      </c>
      <c r="E42" s="320" t="s">
        <v>202</v>
      </c>
      <c r="F42" s="320"/>
      <c r="G42" s="27" t="s">
        <v>203</v>
      </c>
      <c r="H42" s="4"/>
      <c r="I42" s="302"/>
      <c r="J42" s="341"/>
      <c r="K42" s="341"/>
      <c r="L42" s="341"/>
      <c r="M42" s="341"/>
      <c r="N42" s="341"/>
      <c r="O42" s="28" t="s">
        <v>128</v>
      </c>
      <c r="P42" s="29" t="s">
        <v>185</v>
      </c>
      <c r="Q42" s="5"/>
    </row>
    <row r="43" spans="2:17" ht="14.25" customHeight="1" x14ac:dyDescent="0.3">
      <c r="B43" s="3"/>
      <c r="C43" s="323">
        <v>4</v>
      </c>
      <c r="D43" s="324" t="s">
        <v>24</v>
      </c>
      <c r="E43" s="321" t="s">
        <v>204</v>
      </c>
      <c r="F43" s="321"/>
      <c r="G43" s="306" t="s">
        <v>205</v>
      </c>
      <c r="H43" s="4"/>
      <c r="I43" s="30">
        <v>1</v>
      </c>
      <c r="J43" s="328" t="s">
        <v>133</v>
      </c>
      <c r="K43" s="328"/>
      <c r="L43" s="328"/>
      <c r="M43" s="328"/>
      <c r="N43" s="328"/>
      <c r="O43" s="31"/>
      <c r="P43" s="32"/>
      <c r="Q43" s="5"/>
    </row>
    <row r="44" spans="2:17" ht="17.25" customHeight="1" x14ac:dyDescent="0.3">
      <c r="B44" s="3"/>
      <c r="C44" s="323"/>
      <c r="D44" s="324"/>
      <c r="E44" s="321"/>
      <c r="F44" s="321"/>
      <c r="G44" s="306"/>
      <c r="H44" s="4"/>
      <c r="I44" s="33">
        <v>2</v>
      </c>
      <c r="J44" s="296" t="s">
        <v>134</v>
      </c>
      <c r="K44" s="296"/>
      <c r="L44" s="296"/>
      <c r="M44" s="296"/>
      <c r="N44" s="296"/>
      <c r="O44" s="34"/>
      <c r="P44" s="35"/>
      <c r="Q44" s="5"/>
    </row>
    <row r="45" spans="2:17" ht="30" customHeight="1" x14ac:dyDescent="0.3">
      <c r="B45" s="3"/>
      <c r="C45" s="36">
        <v>3</v>
      </c>
      <c r="D45" s="37" t="s">
        <v>26</v>
      </c>
      <c r="E45" s="321" t="s">
        <v>206</v>
      </c>
      <c r="F45" s="321"/>
      <c r="G45" s="38" t="s">
        <v>207</v>
      </c>
      <c r="H45" s="4"/>
      <c r="I45" s="33">
        <v>3</v>
      </c>
      <c r="J45" s="296" t="s">
        <v>135</v>
      </c>
      <c r="K45" s="296"/>
      <c r="L45" s="296"/>
      <c r="M45" s="296"/>
      <c r="N45" s="296"/>
      <c r="O45" s="34"/>
      <c r="P45" s="35"/>
      <c r="Q45" s="5"/>
    </row>
    <row r="46" spans="2:17" ht="26.25" customHeight="1" x14ac:dyDescent="0.3">
      <c r="B46" s="3"/>
      <c r="C46" s="36">
        <v>2</v>
      </c>
      <c r="D46" s="37" t="s">
        <v>28</v>
      </c>
      <c r="E46" s="321" t="s">
        <v>208</v>
      </c>
      <c r="F46" s="321"/>
      <c r="G46" s="38" t="s">
        <v>209</v>
      </c>
      <c r="H46" s="4"/>
      <c r="I46" s="33">
        <v>4</v>
      </c>
      <c r="J46" s="296" t="s">
        <v>136</v>
      </c>
      <c r="K46" s="296"/>
      <c r="L46" s="296"/>
      <c r="M46" s="296"/>
      <c r="N46" s="296"/>
      <c r="O46" s="34"/>
      <c r="P46" s="35"/>
      <c r="Q46" s="5"/>
    </row>
    <row r="47" spans="2:17" ht="40.5" customHeight="1" thickBot="1" x14ac:dyDescent="0.35">
      <c r="B47" s="3"/>
      <c r="C47" s="39">
        <v>1</v>
      </c>
      <c r="D47" s="40" t="s">
        <v>67</v>
      </c>
      <c r="E47" s="322" t="s">
        <v>210</v>
      </c>
      <c r="F47" s="322"/>
      <c r="G47" s="41" t="s">
        <v>211</v>
      </c>
      <c r="H47" s="4"/>
      <c r="I47" s="33">
        <v>5</v>
      </c>
      <c r="J47" s="296" t="s">
        <v>137</v>
      </c>
      <c r="K47" s="296"/>
      <c r="L47" s="296"/>
      <c r="M47" s="296"/>
      <c r="N47" s="296"/>
      <c r="O47" s="34"/>
      <c r="P47" s="35"/>
      <c r="Q47" s="5"/>
    </row>
    <row r="48" spans="2:17" ht="17.25" customHeight="1" x14ac:dyDescent="0.3">
      <c r="B48" s="3"/>
      <c r="C48" s="4"/>
      <c r="D48" s="4"/>
      <c r="E48" s="4"/>
      <c r="F48" s="4"/>
      <c r="G48" s="4"/>
      <c r="H48" s="4"/>
      <c r="I48" s="33">
        <v>6</v>
      </c>
      <c r="J48" s="296" t="s">
        <v>138</v>
      </c>
      <c r="K48" s="296"/>
      <c r="L48" s="296"/>
      <c r="M48" s="296"/>
      <c r="N48" s="296"/>
      <c r="O48" s="34"/>
      <c r="P48" s="35"/>
      <c r="Q48" s="5"/>
    </row>
    <row r="49" spans="2:17" ht="16.5" customHeight="1" thickBot="1" x14ac:dyDescent="0.35">
      <c r="B49" s="3"/>
      <c r="C49" s="4"/>
      <c r="D49" s="4"/>
      <c r="E49" s="4"/>
      <c r="F49" s="4"/>
      <c r="G49" s="4"/>
      <c r="H49" s="4"/>
      <c r="I49" s="33">
        <v>7</v>
      </c>
      <c r="J49" s="296" t="s">
        <v>139</v>
      </c>
      <c r="K49" s="296"/>
      <c r="L49" s="296"/>
      <c r="M49" s="296"/>
      <c r="N49" s="296"/>
      <c r="O49" s="34"/>
      <c r="P49" s="35"/>
      <c r="Q49" s="5"/>
    </row>
    <row r="50" spans="2:17" ht="28.5" customHeight="1" x14ac:dyDescent="0.3">
      <c r="B50" s="3"/>
      <c r="C50" s="307" t="s">
        <v>370</v>
      </c>
      <c r="D50" s="308"/>
      <c r="E50" s="308"/>
      <c r="F50" s="308"/>
      <c r="G50" s="309"/>
      <c r="H50" s="4"/>
      <c r="I50" s="33">
        <v>8</v>
      </c>
      <c r="J50" s="296" t="s">
        <v>140</v>
      </c>
      <c r="K50" s="296"/>
      <c r="L50" s="296"/>
      <c r="M50" s="296"/>
      <c r="N50" s="296"/>
      <c r="O50" s="34"/>
      <c r="P50" s="35"/>
      <c r="Q50" s="5"/>
    </row>
    <row r="51" spans="2:17" ht="17.25" customHeight="1" thickBot="1" x14ac:dyDescent="0.35">
      <c r="B51" s="3"/>
      <c r="C51" s="22" t="s">
        <v>371</v>
      </c>
      <c r="D51" s="310" t="s">
        <v>200</v>
      </c>
      <c r="E51" s="311"/>
      <c r="F51" s="311"/>
      <c r="G51" s="312"/>
      <c r="H51" s="4"/>
      <c r="I51" s="33">
        <v>9</v>
      </c>
      <c r="J51" s="296" t="s">
        <v>141</v>
      </c>
      <c r="K51" s="296"/>
      <c r="L51" s="296"/>
      <c r="M51" s="296"/>
      <c r="N51" s="296"/>
      <c r="O51" s="34"/>
      <c r="P51" s="35"/>
      <c r="Q51" s="5"/>
    </row>
    <row r="52" spans="2:17" ht="29.25" customHeight="1" x14ac:dyDescent="0.3">
      <c r="B52" s="3"/>
      <c r="C52" s="42" t="s">
        <v>372</v>
      </c>
      <c r="D52" s="313" t="s">
        <v>375</v>
      </c>
      <c r="E52" s="314"/>
      <c r="F52" s="314"/>
      <c r="G52" s="315"/>
      <c r="H52" s="4"/>
      <c r="I52" s="33">
        <v>10</v>
      </c>
      <c r="J52" s="296" t="s">
        <v>142</v>
      </c>
      <c r="K52" s="296"/>
      <c r="L52" s="296"/>
      <c r="M52" s="296"/>
      <c r="N52" s="296"/>
      <c r="O52" s="34"/>
      <c r="P52" s="35"/>
      <c r="Q52" s="5"/>
    </row>
    <row r="53" spans="2:17" ht="24.75" customHeight="1" x14ac:dyDescent="0.3">
      <c r="B53" s="3"/>
      <c r="C53" s="43" t="s">
        <v>9</v>
      </c>
      <c r="D53" s="316" t="s">
        <v>376</v>
      </c>
      <c r="E53" s="317"/>
      <c r="F53" s="317"/>
      <c r="G53" s="318"/>
      <c r="H53" s="4"/>
      <c r="I53" s="33">
        <v>11</v>
      </c>
      <c r="J53" s="296" t="s">
        <v>143</v>
      </c>
      <c r="K53" s="296"/>
      <c r="L53" s="296"/>
      <c r="M53" s="296"/>
      <c r="N53" s="296"/>
      <c r="O53" s="34"/>
      <c r="P53" s="35"/>
      <c r="Q53" s="5"/>
    </row>
    <row r="54" spans="2:17" ht="27" customHeight="1" x14ac:dyDescent="0.3">
      <c r="B54" s="3"/>
      <c r="C54" s="43" t="s">
        <v>373</v>
      </c>
      <c r="D54" s="316" t="s">
        <v>377</v>
      </c>
      <c r="E54" s="317"/>
      <c r="F54" s="317"/>
      <c r="G54" s="318"/>
      <c r="H54" s="4"/>
      <c r="I54" s="33">
        <v>12</v>
      </c>
      <c r="J54" s="296" t="s">
        <v>144</v>
      </c>
      <c r="K54" s="296"/>
      <c r="L54" s="296"/>
      <c r="M54" s="296"/>
      <c r="N54" s="296"/>
      <c r="O54" s="34"/>
      <c r="P54" s="35"/>
      <c r="Q54" s="5"/>
    </row>
    <row r="55" spans="2:17" ht="35.25" customHeight="1" x14ac:dyDescent="0.3">
      <c r="B55" s="3"/>
      <c r="C55" s="43" t="s">
        <v>374</v>
      </c>
      <c r="D55" s="316" t="s">
        <v>378</v>
      </c>
      <c r="E55" s="317"/>
      <c r="F55" s="317"/>
      <c r="G55" s="325"/>
      <c r="H55" s="4"/>
      <c r="I55" s="33">
        <v>13</v>
      </c>
      <c r="J55" s="296" t="s">
        <v>145</v>
      </c>
      <c r="K55" s="296"/>
      <c r="L55" s="296"/>
      <c r="M55" s="296"/>
      <c r="N55" s="296"/>
      <c r="O55" s="34"/>
      <c r="P55" s="35"/>
      <c r="Q55" s="5"/>
    </row>
    <row r="56" spans="2:17" ht="17.25" customHeight="1" x14ac:dyDescent="0.3">
      <c r="B56" s="3"/>
      <c r="C56" s="4"/>
      <c r="D56" s="4"/>
      <c r="E56" s="4"/>
      <c r="F56" s="4"/>
      <c r="G56" s="4"/>
      <c r="H56" s="4"/>
      <c r="I56" s="33">
        <v>14</v>
      </c>
      <c r="J56" s="296" t="s">
        <v>146</v>
      </c>
      <c r="K56" s="296"/>
      <c r="L56" s="296"/>
      <c r="M56" s="296"/>
      <c r="N56" s="296"/>
      <c r="O56" s="34"/>
      <c r="P56" s="35"/>
      <c r="Q56" s="5"/>
    </row>
    <row r="57" spans="2:17" ht="17.25" customHeight="1" x14ac:dyDescent="0.3">
      <c r="B57" s="3"/>
      <c r="C57" s="4"/>
      <c r="D57" s="4"/>
      <c r="E57" s="4"/>
      <c r="F57" s="4"/>
      <c r="G57" s="4"/>
      <c r="H57" s="4"/>
      <c r="I57" s="33">
        <v>15</v>
      </c>
      <c r="J57" s="296" t="s">
        <v>147</v>
      </c>
      <c r="K57" s="296"/>
      <c r="L57" s="296"/>
      <c r="M57" s="296"/>
      <c r="N57" s="296"/>
      <c r="O57" s="34"/>
      <c r="P57" s="35"/>
      <c r="Q57" s="5"/>
    </row>
    <row r="58" spans="2:17" ht="17.25" customHeight="1" x14ac:dyDescent="0.3">
      <c r="B58" s="3"/>
      <c r="C58" s="4"/>
      <c r="D58" s="4"/>
      <c r="E58" s="4"/>
      <c r="F58" s="4"/>
      <c r="G58" s="4"/>
      <c r="H58" s="4"/>
      <c r="I58" s="33">
        <v>16</v>
      </c>
      <c r="J58" s="296" t="s">
        <v>148</v>
      </c>
      <c r="K58" s="296"/>
      <c r="L58" s="296"/>
      <c r="M58" s="296"/>
      <c r="N58" s="296"/>
      <c r="O58" s="34"/>
      <c r="P58" s="35"/>
      <c r="Q58" s="5"/>
    </row>
    <row r="59" spans="2:17" ht="17.25" customHeight="1" x14ac:dyDescent="0.3">
      <c r="B59" s="3"/>
      <c r="C59" s="4"/>
      <c r="D59" s="4"/>
      <c r="E59" s="4"/>
      <c r="F59" s="4"/>
      <c r="G59" s="4"/>
      <c r="H59" s="4"/>
      <c r="I59" s="33">
        <v>17</v>
      </c>
      <c r="J59" s="296" t="s">
        <v>149</v>
      </c>
      <c r="K59" s="296"/>
      <c r="L59" s="296"/>
      <c r="M59" s="296"/>
      <c r="N59" s="296"/>
      <c r="O59" s="34"/>
      <c r="P59" s="35"/>
      <c r="Q59" s="5"/>
    </row>
    <row r="60" spans="2:17" ht="17.25" customHeight="1" x14ac:dyDescent="0.3">
      <c r="B60" s="3"/>
      <c r="C60" s="4"/>
      <c r="D60" s="4"/>
      <c r="E60" s="4"/>
      <c r="F60" s="4"/>
      <c r="G60" s="4"/>
      <c r="H60" s="4"/>
      <c r="I60" s="33">
        <v>18</v>
      </c>
      <c r="J60" s="296" t="s">
        <v>150</v>
      </c>
      <c r="K60" s="296"/>
      <c r="L60" s="296"/>
      <c r="M60" s="296"/>
      <c r="N60" s="296"/>
      <c r="O60" s="34"/>
      <c r="P60" s="35"/>
      <c r="Q60" s="5"/>
    </row>
    <row r="61" spans="2:17" ht="17.25" customHeight="1" x14ac:dyDescent="0.3">
      <c r="B61" s="3"/>
      <c r="C61" s="4"/>
      <c r="D61" s="4"/>
      <c r="E61" s="4"/>
      <c r="F61" s="4"/>
      <c r="G61" s="4"/>
      <c r="H61" s="4"/>
      <c r="I61" s="33">
        <v>19</v>
      </c>
      <c r="J61" s="296" t="s">
        <v>151</v>
      </c>
      <c r="K61" s="296"/>
      <c r="L61" s="296"/>
      <c r="M61" s="296"/>
      <c r="N61" s="296"/>
      <c r="O61" s="34"/>
      <c r="P61" s="35"/>
      <c r="Q61" s="5"/>
    </row>
    <row r="62" spans="2:17" ht="15" customHeight="1" x14ac:dyDescent="0.3">
      <c r="B62" s="3"/>
      <c r="C62" s="4"/>
      <c r="D62" s="4"/>
      <c r="E62" s="4"/>
      <c r="F62" s="4"/>
      <c r="G62" s="4"/>
      <c r="H62" s="4"/>
      <c r="I62" s="297" t="s">
        <v>219</v>
      </c>
      <c r="J62" s="298"/>
      <c r="K62" s="298"/>
      <c r="L62" s="298"/>
      <c r="M62" s="298"/>
      <c r="N62" s="298"/>
      <c r="O62" s="44"/>
      <c r="P62" s="45"/>
      <c r="Q62" s="5"/>
    </row>
    <row r="63" spans="2:17" ht="57.75" customHeight="1" x14ac:dyDescent="0.3">
      <c r="B63" s="3"/>
      <c r="C63" s="4"/>
      <c r="D63" s="4"/>
      <c r="E63" s="4"/>
      <c r="F63" s="4"/>
      <c r="G63" s="4"/>
      <c r="H63" s="4"/>
      <c r="I63" s="299" t="s">
        <v>220</v>
      </c>
      <c r="J63" s="300"/>
      <c r="K63" s="300"/>
      <c r="L63" s="300"/>
      <c r="M63" s="300"/>
      <c r="N63" s="300"/>
      <c r="O63" s="34"/>
      <c r="P63" s="35"/>
      <c r="Q63" s="5"/>
    </row>
    <row r="64" spans="2:17" ht="15.75" customHeight="1" x14ac:dyDescent="0.25">
      <c r="B64" s="3"/>
      <c r="C64" s="4"/>
      <c r="D64" s="4"/>
      <c r="E64" s="4"/>
      <c r="F64" s="4"/>
      <c r="G64" s="4"/>
      <c r="H64" s="4"/>
      <c r="I64" s="46" t="s">
        <v>58</v>
      </c>
      <c r="J64" s="332" t="s">
        <v>214</v>
      </c>
      <c r="K64" s="333"/>
      <c r="L64" s="333"/>
      <c r="M64" s="333"/>
      <c r="N64" s="334"/>
      <c r="O64" s="330"/>
      <c r="P64" s="331"/>
      <c r="Q64" s="5"/>
    </row>
    <row r="65" spans="2:17" ht="18" x14ac:dyDescent="0.25">
      <c r="B65" s="3"/>
      <c r="C65" s="4"/>
      <c r="D65" s="4"/>
      <c r="E65" s="4"/>
      <c r="F65" s="4"/>
      <c r="G65" s="4"/>
      <c r="H65" s="4"/>
      <c r="I65" s="46" t="s">
        <v>29</v>
      </c>
      <c r="J65" s="332" t="s">
        <v>215</v>
      </c>
      <c r="K65" s="333"/>
      <c r="L65" s="333"/>
      <c r="M65" s="333"/>
      <c r="N65" s="334"/>
      <c r="O65" s="330"/>
      <c r="P65" s="331"/>
      <c r="Q65" s="5"/>
    </row>
    <row r="66" spans="2:17" ht="18.75" thickBot="1" x14ac:dyDescent="0.3">
      <c r="B66" s="3"/>
      <c r="C66" s="4"/>
      <c r="D66" s="4"/>
      <c r="E66" s="4"/>
      <c r="F66" s="4"/>
      <c r="G66" s="4"/>
      <c r="H66" s="4"/>
      <c r="I66" s="47" t="s">
        <v>25</v>
      </c>
      <c r="J66" s="335" t="s">
        <v>216</v>
      </c>
      <c r="K66" s="336"/>
      <c r="L66" s="336"/>
      <c r="M66" s="336"/>
      <c r="N66" s="337"/>
      <c r="O66" s="338"/>
      <c r="P66" s="339"/>
      <c r="Q66" s="5"/>
    </row>
    <row r="67" spans="2:17" ht="16.5" thickBot="1" x14ac:dyDescent="0.3">
      <c r="B67" s="3"/>
      <c r="C67" s="48"/>
      <c r="D67" s="48"/>
      <c r="E67" s="48"/>
      <c r="F67" s="48"/>
      <c r="G67" s="48"/>
      <c r="H67" s="48"/>
      <c r="I67" s="48"/>
      <c r="J67" s="48"/>
      <c r="K67" s="48"/>
      <c r="L67" s="48"/>
      <c r="M67" s="49"/>
      <c r="N67" s="4"/>
      <c r="O67" s="4"/>
      <c r="P67" s="4"/>
      <c r="Q67" s="5"/>
    </row>
    <row r="68" spans="2:17" ht="23.25" customHeight="1" thickBot="1" x14ac:dyDescent="0.3">
      <c r="B68" s="248" t="s">
        <v>222</v>
      </c>
      <c r="C68" s="249"/>
      <c r="D68" s="249"/>
      <c r="E68" s="249"/>
      <c r="F68" s="249"/>
      <c r="G68" s="249"/>
      <c r="H68" s="249"/>
      <c r="I68" s="249"/>
      <c r="J68" s="249"/>
      <c r="K68" s="249"/>
      <c r="L68" s="249"/>
      <c r="M68" s="249"/>
      <c r="N68" s="249"/>
      <c r="O68" s="249"/>
      <c r="P68" s="249"/>
      <c r="Q68" s="250"/>
    </row>
    <row r="69" spans="2:17" ht="15.75" thickBot="1" x14ac:dyDescent="0.3">
      <c r="B69" s="3"/>
      <c r="C69" s="4"/>
      <c r="D69" s="4"/>
      <c r="E69" s="4"/>
      <c r="F69" s="4"/>
      <c r="G69" s="4"/>
      <c r="H69" s="4"/>
      <c r="I69" s="4"/>
      <c r="J69" s="4"/>
      <c r="K69" s="4"/>
      <c r="L69" s="4"/>
      <c r="M69" s="4"/>
      <c r="N69" s="4"/>
      <c r="O69" s="4"/>
      <c r="P69" s="4"/>
      <c r="Q69" s="5"/>
    </row>
    <row r="70" spans="2:17" ht="15.75" x14ac:dyDescent="0.25">
      <c r="B70" s="3"/>
      <c r="C70" s="368" t="s">
        <v>247</v>
      </c>
      <c r="D70" s="369"/>
      <c r="E70" s="369"/>
      <c r="F70" s="369"/>
      <c r="G70" s="370"/>
      <c r="H70" s="4"/>
      <c r="I70" s="368" t="s">
        <v>238</v>
      </c>
      <c r="J70" s="369"/>
      <c r="K70" s="369"/>
      <c r="L70" s="370"/>
      <c r="M70" s="4"/>
      <c r="N70" s="4"/>
      <c r="O70" s="4"/>
      <c r="P70" s="4"/>
      <c r="Q70" s="5"/>
    </row>
    <row r="71" spans="2:17" ht="66.75" thickBot="1" x14ac:dyDescent="0.3">
      <c r="B71" s="3"/>
      <c r="C71" s="50" t="s">
        <v>242</v>
      </c>
      <c r="D71" s="341" t="s">
        <v>243</v>
      </c>
      <c r="E71" s="341"/>
      <c r="F71" s="341"/>
      <c r="G71" s="375"/>
      <c r="H71" s="4"/>
      <c r="I71" s="302" t="s">
        <v>223</v>
      </c>
      <c r="J71" s="341"/>
      <c r="K71" s="51" t="s">
        <v>224</v>
      </c>
      <c r="L71" s="52" t="s">
        <v>225</v>
      </c>
      <c r="M71" s="4"/>
      <c r="N71" s="4"/>
      <c r="O71" s="4"/>
      <c r="P71" s="4"/>
      <c r="Q71" s="5"/>
    </row>
    <row r="72" spans="2:17" ht="32.25" customHeight="1" x14ac:dyDescent="0.3">
      <c r="B72" s="3"/>
      <c r="C72" s="53" t="s">
        <v>64</v>
      </c>
      <c r="D72" s="371" t="s">
        <v>244</v>
      </c>
      <c r="E72" s="371"/>
      <c r="F72" s="371"/>
      <c r="G72" s="372"/>
      <c r="H72" s="4"/>
      <c r="I72" s="373" t="s">
        <v>226</v>
      </c>
      <c r="J72" s="374"/>
      <c r="K72" s="54" t="s">
        <v>186</v>
      </c>
      <c r="L72" s="55">
        <v>15</v>
      </c>
      <c r="M72" s="4"/>
      <c r="N72" s="4"/>
      <c r="O72" s="4"/>
      <c r="P72" s="4"/>
      <c r="Q72" s="5"/>
    </row>
    <row r="73" spans="2:17" ht="18" x14ac:dyDescent="0.3">
      <c r="B73" s="3"/>
      <c r="C73" s="56" t="s">
        <v>58</v>
      </c>
      <c r="D73" s="376" t="s">
        <v>245</v>
      </c>
      <c r="E73" s="376"/>
      <c r="F73" s="376"/>
      <c r="G73" s="377"/>
      <c r="H73" s="4"/>
      <c r="I73" s="323"/>
      <c r="J73" s="329"/>
      <c r="K73" s="57" t="s">
        <v>227</v>
      </c>
      <c r="L73" s="58">
        <v>0</v>
      </c>
      <c r="M73" s="4"/>
      <c r="N73" s="4"/>
      <c r="O73" s="4"/>
      <c r="P73" s="4"/>
      <c r="Q73" s="5"/>
    </row>
    <row r="74" spans="2:17" ht="18.75" thickBot="1" x14ac:dyDescent="0.35">
      <c r="B74" s="3"/>
      <c r="C74" s="59" t="s">
        <v>65</v>
      </c>
      <c r="D74" s="378" t="s">
        <v>246</v>
      </c>
      <c r="E74" s="378"/>
      <c r="F74" s="378"/>
      <c r="G74" s="379"/>
      <c r="H74" s="4"/>
      <c r="I74" s="323" t="s">
        <v>228</v>
      </c>
      <c r="J74" s="329"/>
      <c r="K74" s="57" t="s">
        <v>187</v>
      </c>
      <c r="L74" s="58">
        <v>15</v>
      </c>
      <c r="M74" s="4"/>
      <c r="N74" s="4"/>
      <c r="O74" s="4"/>
      <c r="P74" s="4"/>
      <c r="Q74" s="5"/>
    </row>
    <row r="75" spans="2:17" ht="16.5" x14ac:dyDescent="0.25">
      <c r="B75" s="3"/>
      <c r="C75" s="4"/>
      <c r="D75" s="4"/>
      <c r="E75" s="4"/>
      <c r="F75" s="4"/>
      <c r="G75" s="4"/>
      <c r="H75" s="4"/>
      <c r="I75" s="323"/>
      <c r="J75" s="329"/>
      <c r="K75" s="57" t="s">
        <v>197</v>
      </c>
      <c r="L75" s="58">
        <v>0</v>
      </c>
      <c r="M75" s="4"/>
      <c r="N75" s="4"/>
      <c r="O75" s="4"/>
      <c r="P75" s="4"/>
      <c r="Q75" s="5"/>
    </row>
    <row r="76" spans="2:17" ht="16.5" x14ac:dyDescent="0.25">
      <c r="B76" s="3"/>
      <c r="C76" s="4"/>
      <c r="D76" s="4"/>
      <c r="E76" s="4"/>
      <c r="F76" s="4"/>
      <c r="G76" s="4"/>
      <c r="H76" s="4"/>
      <c r="I76" s="323" t="s">
        <v>229</v>
      </c>
      <c r="J76" s="329"/>
      <c r="K76" s="57" t="s">
        <v>188</v>
      </c>
      <c r="L76" s="58">
        <v>15</v>
      </c>
      <c r="M76" s="4"/>
      <c r="N76" s="4"/>
      <c r="O76" s="4"/>
      <c r="P76" s="4"/>
      <c r="Q76" s="5"/>
    </row>
    <row r="77" spans="2:17" ht="16.5" x14ac:dyDescent="0.25">
      <c r="B77" s="3"/>
      <c r="C77" s="4"/>
      <c r="D77" s="4"/>
      <c r="E77" s="4"/>
      <c r="F77" s="4"/>
      <c r="G77" s="4"/>
      <c r="H77" s="4"/>
      <c r="I77" s="323"/>
      <c r="J77" s="329"/>
      <c r="K77" s="57" t="s">
        <v>230</v>
      </c>
      <c r="L77" s="58">
        <v>0</v>
      </c>
      <c r="M77" s="4"/>
      <c r="N77" s="4"/>
      <c r="O77" s="4"/>
      <c r="P77" s="4"/>
      <c r="Q77" s="5"/>
    </row>
    <row r="78" spans="2:17" ht="16.5" x14ac:dyDescent="0.25">
      <c r="B78" s="3"/>
      <c r="C78" s="4"/>
      <c r="D78" s="4"/>
      <c r="E78" s="4"/>
      <c r="F78" s="4"/>
      <c r="G78" s="4"/>
      <c r="H78" s="4"/>
      <c r="I78" s="323" t="s">
        <v>231</v>
      </c>
      <c r="J78" s="329"/>
      <c r="K78" s="57" t="s">
        <v>61</v>
      </c>
      <c r="L78" s="58">
        <v>15</v>
      </c>
      <c r="M78" s="4"/>
      <c r="N78" s="4"/>
      <c r="O78" s="4"/>
      <c r="P78" s="4"/>
      <c r="Q78" s="5"/>
    </row>
    <row r="79" spans="2:17" ht="16.5" x14ac:dyDescent="0.25">
      <c r="B79" s="3"/>
      <c r="C79" s="4"/>
      <c r="D79" s="4"/>
      <c r="E79" s="4"/>
      <c r="F79" s="4"/>
      <c r="G79" s="4"/>
      <c r="H79" s="4"/>
      <c r="I79" s="323"/>
      <c r="J79" s="329"/>
      <c r="K79" s="57" t="s">
        <v>192</v>
      </c>
      <c r="L79" s="58">
        <v>10</v>
      </c>
      <c r="M79" s="4"/>
      <c r="N79" s="4"/>
      <c r="O79" s="4"/>
      <c r="P79" s="4"/>
      <c r="Q79" s="5"/>
    </row>
    <row r="80" spans="2:17" ht="33" x14ac:dyDescent="0.25">
      <c r="B80" s="3"/>
      <c r="C80" s="4"/>
      <c r="D80" s="4"/>
      <c r="E80" s="4"/>
      <c r="F80" s="4"/>
      <c r="G80" s="4"/>
      <c r="H80" s="4"/>
      <c r="I80" s="323"/>
      <c r="J80" s="329"/>
      <c r="K80" s="57" t="s">
        <v>232</v>
      </c>
      <c r="L80" s="58">
        <v>0</v>
      </c>
      <c r="M80" s="4"/>
      <c r="N80" s="4"/>
      <c r="O80" s="4"/>
      <c r="P80" s="4"/>
      <c r="Q80" s="5"/>
    </row>
    <row r="81" spans="2:17" ht="16.5" x14ac:dyDescent="0.25">
      <c r="B81" s="3"/>
      <c r="C81" s="4"/>
      <c r="D81" s="4"/>
      <c r="E81" s="4"/>
      <c r="F81" s="4"/>
      <c r="G81" s="4"/>
      <c r="H81" s="4"/>
      <c r="I81" s="323" t="s">
        <v>233</v>
      </c>
      <c r="J81" s="329"/>
      <c r="K81" s="57" t="s">
        <v>189</v>
      </c>
      <c r="L81" s="58">
        <v>15</v>
      </c>
      <c r="M81" s="4"/>
      <c r="N81" s="4"/>
      <c r="O81" s="4"/>
      <c r="P81" s="4"/>
      <c r="Q81" s="5"/>
    </row>
    <row r="82" spans="2:17" ht="16.5" x14ac:dyDescent="0.25">
      <c r="B82" s="3"/>
      <c r="C82" s="4"/>
      <c r="D82" s="4"/>
      <c r="E82" s="4"/>
      <c r="F82" s="4"/>
      <c r="G82" s="4"/>
      <c r="H82" s="4"/>
      <c r="I82" s="323"/>
      <c r="J82" s="329"/>
      <c r="K82" s="57" t="s">
        <v>234</v>
      </c>
      <c r="L82" s="58">
        <v>0</v>
      </c>
      <c r="M82" s="4"/>
      <c r="N82" s="4"/>
      <c r="O82" s="4"/>
      <c r="P82" s="4"/>
      <c r="Q82" s="5"/>
    </row>
    <row r="83" spans="2:17" ht="49.5" x14ac:dyDescent="0.25">
      <c r="B83" s="3"/>
      <c r="C83" s="4"/>
      <c r="D83" s="4"/>
      <c r="E83" s="4"/>
      <c r="F83" s="4"/>
      <c r="G83" s="4"/>
      <c r="H83" s="4"/>
      <c r="I83" s="323" t="s">
        <v>235</v>
      </c>
      <c r="J83" s="329"/>
      <c r="K83" s="57" t="s">
        <v>190</v>
      </c>
      <c r="L83" s="58">
        <v>15</v>
      </c>
      <c r="M83" s="4"/>
      <c r="N83" s="4"/>
      <c r="O83" s="4"/>
      <c r="P83" s="4"/>
      <c r="Q83" s="5"/>
    </row>
    <row r="84" spans="2:17" ht="66" x14ac:dyDescent="0.25">
      <c r="B84" s="3"/>
      <c r="C84" s="4"/>
      <c r="D84" s="4"/>
      <c r="E84" s="4"/>
      <c r="F84" s="4"/>
      <c r="G84" s="4"/>
      <c r="H84" s="4"/>
      <c r="I84" s="323"/>
      <c r="J84" s="329"/>
      <c r="K84" s="57" t="s">
        <v>194</v>
      </c>
      <c r="L84" s="58">
        <v>0</v>
      </c>
      <c r="M84" s="4"/>
      <c r="N84" s="4"/>
      <c r="O84" s="4"/>
      <c r="P84" s="4"/>
      <c r="Q84" s="5"/>
    </row>
    <row r="85" spans="2:17" ht="16.5" x14ac:dyDescent="0.25">
      <c r="B85" s="3"/>
      <c r="C85" s="4"/>
      <c r="D85" s="4"/>
      <c r="E85" s="4"/>
      <c r="F85" s="4"/>
      <c r="G85" s="4"/>
      <c r="H85" s="4"/>
      <c r="I85" s="323" t="s">
        <v>236</v>
      </c>
      <c r="J85" s="329"/>
      <c r="K85" s="57" t="s">
        <v>191</v>
      </c>
      <c r="L85" s="58">
        <v>10</v>
      </c>
      <c r="M85" s="4"/>
      <c r="N85" s="4"/>
      <c r="O85" s="4"/>
      <c r="P85" s="4"/>
      <c r="Q85" s="5"/>
    </row>
    <row r="86" spans="2:17" ht="16.5" x14ac:dyDescent="0.25">
      <c r="B86" s="3"/>
      <c r="C86" s="4"/>
      <c r="D86" s="4"/>
      <c r="E86" s="4"/>
      <c r="F86" s="4"/>
      <c r="G86" s="4"/>
      <c r="H86" s="4"/>
      <c r="I86" s="323"/>
      <c r="J86" s="329"/>
      <c r="K86" s="57" t="s">
        <v>193</v>
      </c>
      <c r="L86" s="58">
        <v>5</v>
      </c>
      <c r="M86" s="4"/>
      <c r="N86" s="4"/>
      <c r="O86" s="4"/>
      <c r="P86" s="4"/>
      <c r="Q86" s="5"/>
    </row>
    <row r="87" spans="2:17" ht="17.25" thickBot="1" x14ac:dyDescent="0.3">
      <c r="B87" s="3"/>
      <c r="C87" s="4"/>
      <c r="D87" s="4"/>
      <c r="E87" s="4"/>
      <c r="F87" s="4"/>
      <c r="G87" s="4"/>
      <c r="H87" s="4"/>
      <c r="I87" s="366"/>
      <c r="J87" s="367"/>
      <c r="K87" s="60" t="s">
        <v>237</v>
      </c>
      <c r="L87" s="61">
        <v>0</v>
      </c>
      <c r="M87" s="4"/>
      <c r="N87" s="4"/>
      <c r="O87" s="4"/>
      <c r="P87" s="4"/>
      <c r="Q87" s="5"/>
    </row>
    <row r="88" spans="2:17" ht="18" x14ac:dyDescent="0.25">
      <c r="B88" s="3"/>
      <c r="C88" s="4"/>
      <c r="D88" s="4"/>
      <c r="E88" s="4"/>
      <c r="F88" s="4"/>
      <c r="G88" s="4"/>
      <c r="H88" s="4"/>
      <c r="I88" s="62" t="s">
        <v>64</v>
      </c>
      <c r="J88" s="360" t="s">
        <v>239</v>
      </c>
      <c r="K88" s="360"/>
      <c r="L88" s="361"/>
      <c r="M88" s="4"/>
      <c r="N88" s="4"/>
      <c r="O88" s="4"/>
      <c r="P88" s="4"/>
      <c r="Q88" s="5"/>
    </row>
    <row r="89" spans="2:17" ht="18" x14ac:dyDescent="0.25">
      <c r="B89" s="3"/>
      <c r="C89" s="4"/>
      <c r="D89" s="4"/>
      <c r="E89" s="4"/>
      <c r="F89" s="4"/>
      <c r="G89" s="4"/>
      <c r="H89" s="4"/>
      <c r="I89" s="56" t="s">
        <v>58</v>
      </c>
      <c r="J89" s="362" t="s">
        <v>240</v>
      </c>
      <c r="K89" s="362"/>
      <c r="L89" s="363"/>
      <c r="M89" s="4"/>
      <c r="N89" s="4"/>
      <c r="O89" s="4"/>
      <c r="P89" s="4"/>
      <c r="Q89" s="5"/>
    </row>
    <row r="90" spans="2:17" ht="18.75" thickBot="1" x14ac:dyDescent="0.3">
      <c r="B90" s="3"/>
      <c r="C90" s="4"/>
      <c r="D90" s="4"/>
      <c r="E90" s="4"/>
      <c r="F90" s="4"/>
      <c r="G90" s="4"/>
      <c r="H90" s="4"/>
      <c r="I90" s="59" t="s">
        <v>65</v>
      </c>
      <c r="J90" s="364" t="s">
        <v>241</v>
      </c>
      <c r="K90" s="364"/>
      <c r="L90" s="365"/>
      <c r="M90" s="4"/>
      <c r="N90" s="4"/>
      <c r="O90" s="4"/>
      <c r="P90" s="4"/>
      <c r="Q90" s="5"/>
    </row>
    <row r="91" spans="2:17" ht="15.75" thickBot="1" x14ac:dyDescent="0.3">
      <c r="B91" s="3"/>
      <c r="C91" s="4"/>
      <c r="D91" s="4"/>
      <c r="E91" s="4"/>
      <c r="F91" s="4"/>
      <c r="G91" s="4"/>
      <c r="H91" s="4"/>
      <c r="I91" s="4"/>
      <c r="J91" s="4"/>
      <c r="K91" s="4"/>
      <c r="L91" s="4"/>
      <c r="M91" s="4"/>
      <c r="N91" s="4"/>
      <c r="O91" s="4"/>
      <c r="P91" s="4"/>
      <c r="Q91" s="5"/>
    </row>
    <row r="92" spans="2:17" ht="23.25" customHeight="1" thickBot="1" x14ac:dyDescent="0.3">
      <c r="B92" s="248" t="s">
        <v>248</v>
      </c>
      <c r="C92" s="249"/>
      <c r="D92" s="249"/>
      <c r="E92" s="249"/>
      <c r="F92" s="249"/>
      <c r="G92" s="249"/>
      <c r="H92" s="249"/>
      <c r="I92" s="249"/>
      <c r="J92" s="249"/>
      <c r="K92" s="249"/>
      <c r="L92" s="249"/>
      <c r="M92" s="249"/>
      <c r="N92" s="249"/>
      <c r="O92" s="249"/>
      <c r="P92" s="249"/>
      <c r="Q92" s="250"/>
    </row>
    <row r="93" spans="2:17" ht="15.75" thickBot="1" x14ac:dyDescent="0.3">
      <c r="B93" s="3"/>
      <c r="C93" s="4"/>
      <c r="D93" s="4"/>
      <c r="E93" s="4"/>
      <c r="F93" s="4"/>
      <c r="G93" s="4"/>
      <c r="H93" s="4"/>
      <c r="I93" s="4"/>
      <c r="J93" s="4"/>
      <c r="K93" s="4"/>
      <c r="L93" s="4"/>
      <c r="M93" s="4"/>
      <c r="N93" s="4"/>
      <c r="O93" s="4"/>
      <c r="P93" s="4"/>
      <c r="Q93" s="5"/>
    </row>
    <row r="94" spans="2:17" ht="45" customHeight="1" x14ac:dyDescent="0.25">
      <c r="B94" s="3"/>
      <c r="C94" s="342" t="s">
        <v>249</v>
      </c>
      <c r="D94" s="343"/>
      <c r="E94" s="344"/>
      <c r="F94" s="4"/>
      <c r="G94" s="4"/>
      <c r="H94" s="4"/>
      <c r="I94" s="345" t="s">
        <v>253</v>
      </c>
      <c r="J94" s="346"/>
      <c r="K94" s="346"/>
      <c r="L94" s="346"/>
      <c r="M94" s="346"/>
      <c r="N94" s="346"/>
      <c r="O94" s="346"/>
      <c r="P94" s="347"/>
      <c r="Q94" s="5"/>
    </row>
    <row r="95" spans="2:17" ht="33" customHeight="1" thickBot="1" x14ac:dyDescent="0.3">
      <c r="B95" s="3"/>
      <c r="C95" s="63" t="s">
        <v>250</v>
      </c>
      <c r="D95" s="64" t="s">
        <v>251</v>
      </c>
      <c r="E95" s="65" t="s">
        <v>252</v>
      </c>
      <c r="F95" s="4"/>
      <c r="G95" s="4"/>
      <c r="H95" s="4"/>
      <c r="I95" s="348"/>
      <c r="J95" s="349"/>
      <c r="K95" s="349"/>
      <c r="L95" s="349"/>
      <c r="M95" s="349"/>
      <c r="N95" s="349"/>
      <c r="O95" s="349"/>
      <c r="P95" s="350"/>
      <c r="Q95" s="5"/>
    </row>
    <row r="96" spans="2:17" ht="18" x14ac:dyDescent="0.3">
      <c r="B96" s="3"/>
      <c r="C96" s="66" t="s">
        <v>64</v>
      </c>
      <c r="D96" s="67" t="s">
        <v>64</v>
      </c>
      <c r="E96" s="68" t="s">
        <v>64</v>
      </c>
      <c r="F96" s="4"/>
      <c r="G96" s="4"/>
      <c r="H96" s="4"/>
      <c r="I96" s="53" t="s">
        <v>64</v>
      </c>
      <c r="J96" s="357" t="s">
        <v>254</v>
      </c>
      <c r="K96" s="358"/>
      <c r="L96" s="358"/>
      <c r="M96" s="358"/>
      <c r="N96" s="358"/>
      <c r="O96" s="358"/>
      <c r="P96" s="359"/>
      <c r="Q96" s="5"/>
    </row>
    <row r="97" spans="2:17" ht="18" x14ac:dyDescent="0.3">
      <c r="B97" s="3"/>
      <c r="C97" s="66" t="s">
        <v>64</v>
      </c>
      <c r="D97" s="67" t="s">
        <v>58</v>
      </c>
      <c r="E97" s="68" t="s">
        <v>58</v>
      </c>
      <c r="F97" s="4"/>
      <c r="G97" s="4"/>
      <c r="H97" s="4"/>
      <c r="I97" s="56" t="s">
        <v>58</v>
      </c>
      <c r="J97" s="351" t="s">
        <v>255</v>
      </c>
      <c r="K97" s="352"/>
      <c r="L97" s="352"/>
      <c r="M97" s="352"/>
      <c r="N97" s="352"/>
      <c r="O97" s="352"/>
      <c r="P97" s="353"/>
      <c r="Q97" s="5"/>
    </row>
    <row r="98" spans="2:17" ht="18.75" thickBot="1" x14ac:dyDescent="0.35">
      <c r="B98" s="3"/>
      <c r="C98" s="66" t="s">
        <v>64</v>
      </c>
      <c r="D98" s="67" t="s">
        <v>65</v>
      </c>
      <c r="E98" s="68" t="s">
        <v>65</v>
      </c>
      <c r="F98" s="4"/>
      <c r="G98" s="4"/>
      <c r="H98" s="4"/>
      <c r="I98" s="59" t="s">
        <v>65</v>
      </c>
      <c r="J98" s="354" t="s">
        <v>256</v>
      </c>
      <c r="K98" s="355"/>
      <c r="L98" s="355"/>
      <c r="M98" s="355"/>
      <c r="N98" s="355"/>
      <c r="O98" s="355"/>
      <c r="P98" s="356"/>
      <c r="Q98" s="5"/>
    </row>
    <row r="99" spans="2:17" ht="18" x14ac:dyDescent="0.25">
      <c r="B99" s="3"/>
      <c r="C99" s="66" t="s">
        <v>58</v>
      </c>
      <c r="D99" s="67" t="s">
        <v>64</v>
      </c>
      <c r="E99" s="68" t="s">
        <v>58</v>
      </c>
      <c r="F99" s="4"/>
      <c r="G99" s="4"/>
      <c r="H99" s="4"/>
      <c r="I99" s="4"/>
      <c r="J99" s="4"/>
      <c r="K99" s="4"/>
      <c r="L99" s="4"/>
      <c r="M99" s="4"/>
      <c r="N99" s="4"/>
      <c r="O99" s="4"/>
      <c r="P99" s="4"/>
      <c r="Q99" s="5"/>
    </row>
    <row r="100" spans="2:17" ht="18" x14ac:dyDescent="0.25">
      <c r="B100" s="3"/>
      <c r="C100" s="66" t="s">
        <v>58</v>
      </c>
      <c r="D100" s="67" t="s">
        <v>58</v>
      </c>
      <c r="E100" s="68" t="s">
        <v>58</v>
      </c>
      <c r="F100" s="4"/>
      <c r="G100" s="4"/>
      <c r="H100" s="4"/>
      <c r="I100" s="4" t="s">
        <v>379</v>
      </c>
      <c r="J100" s="4"/>
      <c r="K100" s="4"/>
      <c r="L100" s="4"/>
      <c r="M100" s="4"/>
      <c r="N100" s="4"/>
      <c r="O100" s="4"/>
      <c r="P100" s="4"/>
      <c r="Q100" s="5"/>
    </row>
    <row r="101" spans="2:17" ht="18" x14ac:dyDescent="0.25">
      <c r="B101" s="3"/>
      <c r="C101" s="66" t="s">
        <v>58</v>
      </c>
      <c r="D101" s="67" t="s">
        <v>65</v>
      </c>
      <c r="E101" s="68" t="s">
        <v>65</v>
      </c>
      <c r="F101" s="4"/>
      <c r="G101" s="4"/>
      <c r="H101" s="4"/>
      <c r="I101" s="4">
        <v>0</v>
      </c>
      <c r="J101" s="4"/>
      <c r="K101" s="4"/>
      <c r="L101" s="4"/>
      <c r="M101" s="4"/>
      <c r="N101" s="4"/>
      <c r="O101" s="4"/>
      <c r="P101" s="4"/>
      <c r="Q101" s="5"/>
    </row>
    <row r="102" spans="2:17" ht="18" x14ac:dyDescent="0.25">
      <c r="B102" s="3"/>
      <c r="C102" s="69" t="s">
        <v>65</v>
      </c>
      <c r="D102" s="70" t="s">
        <v>64</v>
      </c>
      <c r="E102" s="71" t="s">
        <v>65</v>
      </c>
      <c r="F102" s="48"/>
      <c r="G102" s="48"/>
      <c r="H102" s="48"/>
      <c r="I102" s="72">
        <v>1</v>
      </c>
      <c r="J102" s="48"/>
      <c r="K102" s="48"/>
      <c r="L102" s="48"/>
      <c r="M102" s="49"/>
      <c r="N102" s="4"/>
      <c r="O102" s="4"/>
      <c r="P102" s="4"/>
      <c r="Q102" s="5"/>
    </row>
    <row r="103" spans="2:17" ht="18.75" x14ac:dyDescent="0.25">
      <c r="B103" s="3"/>
      <c r="C103" s="69" t="s">
        <v>65</v>
      </c>
      <c r="D103" s="67" t="s">
        <v>58</v>
      </c>
      <c r="E103" s="68" t="s">
        <v>65</v>
      </c>
      <c r="F103" s="73"/>
      <c r="G103" s="73"/>
      <c r="H103" s="73"/>
      <c r="I103" s="73">
        <v>2</v>
      </c>
      <c r="J103" s="73"/>
      <c r="K103" s="73"/>
      <c r="L103" s="73"/>
      <c r="M103" s="74"/>
      <c r="N103" s="4"/>
      <c r="O103" s="4"/>
      <c r="P103" s="4"/>
      <c r="Q103" s="5"/>
    </row>
    <row r="104" spans="2:17" ht="19.5" thickBot="1" x14ac:dyDescent="0.3">
      <c r="B104" s="3"/>
      <c r="C104" s="75" t="s">
        <v>65</v>
      </c>
      <c r="D104" s="76" t="s">
        <v>65</v>
      </c>
      <c r="E104" s="77" t="s">
        <v>65</v>
      </c>
      <c r="F104" s="73"/>
      <c r="G104" s="73"/>
      <c r="H104" s="73"/>
      <c r="I104" s="73"/>
      <c r="J104" s="73"/>
      <c r="K104" s="73"/>
      <c r="L104" s="73"/>
      <c r="M104" s="74"/>
      <c r="N104" s="4"/>
      <c r="O104" s="4"/>
      <c r="P104" s="4"/>
      <c r="Q104" s="5"/>
    </row>
    <row r="105" spans="2:17" ht="19.5" thickBot="1" x14ac:dyDescent="0.35">
      <c r="B105" s="3"/>
      <c r="C105" s="78"/>
      <c r="D105" s="78"/>
      <c r="E105" s="73"/>
      <c r="F105" s="73"/>
      <c r="G105" s="73"/>
      <c r="H105" s="73"/>
      <c r="I105" s="73"/>
      <c r="J105" s="73"/>
      <c r="K105" s="73"/>
      <c r="L105" s="73"/>
      <c r="M105" s="74"/>
      <c r="N105" s="4"/>
      <c r="O105" s="4"/>
      <c r="P105" s="4"/>
      <c r="Q105" s="5"/>
    </row>
    <row r="106" spans="2:17" ht="23.25" customHeight="1" thickBot="1" x14ac:dyDescent="0.3">
      <c r="B106" s="248" t="s">
        <v>96</v>
      </c>
      <c r="C106" s="249"/>
      <c r="D106" s="249"/>
      <c r="E106" s="249"/>
      <c r="F106" s="249"/>
      <c r="G106" s="249"/>
      <c r="H106" s="249"/>
      <c r="I106" s="249"/>
      <c r="J106" s="249"/>
      <c r="K106" s="249"/>
      <c r="L106" s="249"/>
      <c r="M106" s="249"/>
      <c r="N106" s="249"/>
      <c r="O106" s="249"/>
      <c r="P106" s="249"/>
      <c r="Q106" s="250"/>
    </row>
    <row r="107" spans="2:17" x14ac:dyDescent="0.25">
      <c r="B107" s="3"/>
      <c r="C107" s="4"/>
      <c r="D107" s="4"/>
      <c r="E107" s="4"/>
      <c r="F107" s="4"/>
      <c r="G107" s="4"/>
      <c r="H107" s="4"/>
      <c r="I107" s="4"/>
      <c r="J107" s="4"/>
      <c r="K107" s="4"/>
      <c r="L107" s="4"/>
      <c r="M107" s="4"/>
      <c r="N107" s="4"/>
      <c r="O107" s="4"/>
      <c r="P107" s="4"/>
      <c r="Q107" s="5"/>
    </row>
    <row r="108" spans="2:17" ht="72.75" customHeight="1" x14ac:dyDescent="0.25">
      <c r="B108" s="3"/>
      <c r="C108" s="275" t="s">
        <v>87</v>
      </c>
      <c r="D108" s="275"/>
      <c r="E108" s="275" t="s">
        <v>88</v>
      </c>
      <c r="F108" s="275"/>
      <c r="G108" s="275" t="s">
        <v>89</v>
      </c>
      <c r="H108" s="275"/>
      <c r="I108" s="275" t="s">
        <v>90</v>
      </c>
      <c r="J108" s="275"/>
      <c r="K108" s="276" t="s">
        <v>91</v>
      </c>
      <c r="L108" s="277"/>
      <c r="M108" s="49"/>
      <c r="N108" s="4"/>
      <c r="O108" s="4"/>
      <c r="P108" s="4"/>
      <c r="Q108" s="5"/>
    </row>
    <row r="109" spans="2:17" ht="18.75" x14ac:dyDescent="0.3">
      <c r="B109" s="3"/>
      <c r="C109" s="295" t="s">
        <v>64</v>
      </c>
      <c r="D109" s="295"/>
      <c r="E109" s="269" t="s">
        <v>92</v>
      </c>
      <c r="F109" s="269"/>
      <c r="G109" s="269" t="s">
        <v>92</v>
      </c>
      <c r="H109" s="269"/>
      <c r="I109" s="269">
        <v>2</v>
      </c>
      <c r="J109" s="269"/>
      <c r="K109" s="246">
        <v>2</v>
      </c>
      <c r="L109" s="247"/>
      <c r="M109" s="74"/>
      <c r="N109" s="4"/>
      <c r="O109" s="4"/>
      <c r="P109" s="4"/>
      <c r="Q109" s="5"/>
    </row>
    <row r="110" spans="2:17" ht="18.75" x14ac:dyDescent="0.3">
      <c r="B110" s="3"/>
      <c r="C110" s="295" t="s">
        <v>64</v>
      </c>
      <c r="D110" s="295"/>
      <c r="E110" s="269" t="s">
        <v>92</v>
      </c>
      <c r="F110" s="269"/>
      <c r="G110" s="269" t="s">
        <v>93</v>
      </c>
      <c r="H110" s="269"/>
      <c r="I110" s="269">
        <v>2</v>
      </c>
      <c r="J110" s="269"/>
      <c r="K110" s="246">
        <v>1</v>
      </c>
      <c r="L110" s="247"/>
      <c r="M110" s="74"/>
      <c r="N110" s="79" t="s">
        <v>92</v>
      </c>
      <c r="O110" s="79"/>
      <c r="P110" s="4"/>
      <c r="Q110" s="5"/>
    </row>
    <row r="111" spans="2:17" ht="18.75" x14ac:dyDescent="0.3">
      <c r="B111" s="3"/>
      <c r="C111" s="295" t="s">
        <v>64</v>
      </c>
      <c r="D111" s="295"/>
      <c r="E111" s="269" t="s">
        <v>92</v>
      </c>
      <c r="F111" s="269"/>
      <c r="G111" s="269" t="s">
        <v>94</v>
      </c>
      <c r="H111" s="269"/>
      <c r="I111" s="269">
        <v>2</v>
      </c>
      <c r="J111" s="269"/>
      <c r="K111" s="246">
        <v>0</v>
      </c>
      <c r="L111" s="247"/>
      <c r="M111" s="74"/>
      <c r="N111" s="79" t="s">
        <v>94</v>
      </c>
      <c r="O111" s="79"/>
      <c r="P111" s="4"/>
      <c r="Q111" s="5"/>
    </row>
    <row r="112" spans="2:17" ht="18.75" x14ac:dyDescent="0.3">
      <c r="B112" s="3"/>
      <c r="C112" s="295" t="s">
        <v>64</v>
      </c>
      <c r="D112" s="295"/>
      <c r="E112" s="269" t="s">
        <v>94</v>
      </c>
      <c r="F112" s="269"/>
      <c r="G112" s="269" t="s">
        <v>92</v>
      </c>
      <c r="H112" s="269"/>
      <c r="I112" s="269">
        <v>0</v>
      </c>
      <c r="J112" s="269"/>
      <c r="K112" s="246">
        <v>2</v>
      </c>
      <c r="L112" s="247"/>
      <c r="M112" s="74"/>
      <c r="N112" s="4"/>
      <c r="O112" s="4"/>
      <c r="P112" s="4"/>
      <c r="Q112" s="5"/>
    </row>
    <row r="113" spans="2:17" ht="18.75" x14ac:dyDescent="0.3">
      <c r="B113" s="3"/>
      <c r="C113" s="295" t="s">
        <v>58</v>
      </c>
      <c r="D113" s="295"/>
      <c r="E113" s="269" t="s">
        <v>92</v>
      </c>
      <c r="F113" s="269"/>
      <c r="G113" s="269" t="s">
        <v>92</v>
      </c>
      <c r="H113" s="269"/>
      <c r="I113" s="269">
        <v>1</v>
      </c>
      <c r="J113" s="269"/>
      <c r="K113" s="246">
        <v>1</v>
      </c>
      <c r="L113" s="247"/>
      <c r="M113" s="74"/>
      <c r="N113" s="79" t="s">
        <v>92</v>
      </c>
      <c r="O113" s="79"/>
      <c r="P113" s="4"/>
      <c r="Q113" s="5"/>
    </row>
    <row r="114" spans="2:17" ht="18.75" x14ac:dyDescent="0.3">
      <c r="B114" s="3"/>
      <c r="C114" s="295" t="s">
        <v>58</v>
      </c>
      <c r="D114" s="295"/>
      <c r="E114" s="269" t="s">
        <v>92</v>
      </c>
      <c r="F114" s="269"/>
      <c r="G114" s="269" t="s">
        <v>93</v>
      </c>
      <c r="H114" s="269"/>
      <c r="I114" s="269">
        <v>1</v>
      </c>
      <c r="J114" s="269"/>
      <c r="K114" s="246">
        <v>0</v>
      </c>
      <c r="L114" s="247"/>
      <c r="M114" s="74"/>
      <c r="N114" s="79" t="s">
        <v>93</v>
      </c>
      <c r="O114" s="79"/>
      <c r="P114" s="4"/>
      <c r="Q114" s="5"/>
    </row>
    <row r="115" spans="2:17" ht="18.75" x14ac:dyDescent="0.3">
      <c r="B115" s="3"/>
      <c r="C115" s="295" t="s">
        <v>58</v>
      </c>
      <c r="D115" s="295"/>
      <c r="E115" s="269" t="s">
        <v>92</v>
      </c>
      <c r="F115" s="269"/>
      <c r="G115" s="269" t="s">
        <v>94</v>
      </c>
      <c r="H115" s="269"/>
      <c r="I115" s="269">
        <v>1</v>
      </c>
      <c r="J115" s="269"/>
      <c r="K115" s="246">
        <v>0</v>
      </c>
      <c r="L115" s="247"/>
      <c r="M115" s="74"/>
      <c r="N115" s="79" t="s">
        <v>94</v>
      </c>
      <c r="O115" s="79"/>
      <c r="P115" s="4"/>
      <c r="Q115" s="5"/>
    </row>
    <row r="116" spans="2:17" ht="18.75" x14ac:dyDescent="0.3">
      <c r="B116" s="3"/>
      <c r="C116" s="295" t="s">
        <v>58</v>
      </c>
      <c r="D116" s="295"/>
      <c r="E116" s="269" t="s">
        <v>94</v>
      </c>
      <c r="F116" s="269"/>
      <c r="G116" s="269" t="s">
        <v>92</v>
      </c>
      <c r="H116" s="269"/>
      <c r="I116" s="269">
        <v>0</v>
      </c>
      <c r="J116" s="269"/>
      <c r="K116" s="246">
        <v>1</v>
      </c>
      <c r="L116" s="247"/>
      <c r="M116" s="74"/>
      <c r="N116" s="4"/>
      <c r="O116" s="4"/>
      <c r="P116" s="4"/>
      <c r="Q116" s="5"/>
    </row>
    <row r="117" spans="2:17" x14ac:dyDescent="0.25">
      <c r="B117" s="3"/>
      <c r="C117" s="4"/>
      <c r="D117" s="4"/>
      <c r="E117" s="4"/>
      <c r="F117" s="4"/>
      <c r="G117" s="4"/>
      <c r="H117" s="4"/>
      <c r="I117" s="4"/>
      <c r="J117" s="4"/>
      <c r="K117" s="4"/>
      <c r="L117" s="4"/>
      <c r="M117" s="4"/>
      <c r="N117" s="4"/>
      <c r="O117" s="4"/>
      <c r="P117" s="4"/>
      <c r="Q117" s="5"/>
    </row>
    <row r="118" spans="2:17" x14ac:dyDescent="0.25">
      <c r="B118" s="3"/>
      <c r="C118" s="4"/>
      <c r="D118" s="4"/>
      <c r="E118" s="80" t="s">
        <v>386</v>
      </c>
      <c r="F118" s="80"/>
      <c r="G118" s="80"/>
      <c r="H118" s="4"/>
      <c r="I118" s="4"/>
      <c r="J118" s="4"/>
      <c r="K118" s="4"/>
      <c r="L118" s="4"/>
      <c r="M118" s="4"/>
      <c r="N118" s="4"/>
      <c r="O118" s="4"/>
      <c r="P118" s="4"/>
      <c r="Q118" s="5"/>
    </row>
    <row r="119" spans="2:17" ht="15.75" x14ac:dyDescent="0.25">
      <c r="B119" s="3"/>
      <c r="C119" s="4"/>
      <c r="D119" s="4"/>
      <c r="E119" s="81" t="s">
        <v>294</v>
      </c>
      <c r="F119" s="82"/>
      <c r="G119" s="82"/>
      <c r="H119" s="4"/>
      <c r="I119" s="4"/>
      <c r="J119" s="4"/>
      <c r="K119" s="4"/>
      <c r="L119" s="4"/>
      <c r="M119" s="4"/>
      <c r="N119" s="4"/>
      <c r="O119" s="4"/>
      <c r="P119" s="4"/>
      <c r="Q119" s="5"/>
    </row>
    <row r="120" spans="2:17" ht="15.75" x14ac:dyDescent="0.25">
      <c r="B120" s="3"/>
      <c r="C120" s="4"/>
      <c r="D120" s="4"/>
      <c r="E120" s="81" t="s">
        <v>295</v>
      </c>
      <c r="F120" s="82"/>
      <c r="G120" s="82"/>
      <c r="H120" s="4"/>
      <c r="I120" s="4"/>
      <c r="J120" s="4"/>
      <c r="K120" s="4"/>
      <c r="L120" s="4"/>
      <c r="M120" s="4"/>
      <c r="N120" s="4"/>
      <c r="O120" s="4"/>
      <c r="P120" s="4"/>
      <c r="Q120" s="5"/>
    </row>
    <row r="121" spans="2:17" ht="15.75" x14ac:dyDescent="0.25">
      <c r="B121" s="3"/>
      <c r="C121" s="4"/>
      <c r="D121" s="4"/>
      <c r="E121" s="81" t="s">
        <v>296</v>
      </c>
      <c r="F121" s="82"/>
      <c r="G121" s="82"/>
      <c r="H121" s="4"/>
      <c r="I121" s="4"/>
      <c r="J121" s="4"/>
      <c r="K121" s="4"/>
      <c r="L121" s="4"/>
      <c r="M121" s="4"/>
      <c r="N121" s="4"/>
      <c r="O121" s="4"/>
      <c r="P121" s="4"/>
      <c r="Q121" s="5"/>
    </row>
    <row r="122" spans="2:17" x14ac:dyDescent="0.25">
      <c r="B122" s="3"/>
      <c r="C122" s="4"/>
      <c r="D122" s="4"/>
      <c r="E122" s="4"/>
      <c r="F122" s="4"/>
      <c r="G122" s="4"/>
      <c r="H122" s="4"/>
      <c r="I122" s="4"/>
      <c r="J122" s="4"/>
      <c r="K122" s="4"/>
      <c r="L122" s="4"/>
      <c r="M122" s="4"/>
      <c r="N122" s="4"/>
      <c r="O122" s="4"/>
      <c r="P122" s="4"/>
      <c r="Q122" s="5"/>
    </row>
    <row r="123" spans="2:17" x14ac:dyDescent="0.25">
      <c r="B123" s="3"/>
      <c r="C123" s="4"/>
      <c r="D123" s="4"/>
      <c r="E123" s="4"/>
      <c r="F123" s="4"/>
      <c r="G123" s="4"/>
      <c r="H123" s="4"/>
      <c r="I123" s="4"/>
      <c r="J123" s="4"/>
      <c r="K123" s="4"/>
      <c r="L123" s="4"/>
      <c r="M123" s="4"/>
      <c r="N123" s="4"/>
      <c r="O123" s="4"/>
      <c r="P123" s="4"/>
      <c r="Q123" s="5"/>
    </row>
    <row r="124" spans="2:17" x14ac:dyDescent="0.25">
      <c r="B124" s="3"/>
      <c r="C124" s="4"/>
      <c r="D124" s="4"/>
      <c r="E124" s="4"/>
      <c r="F124" s="4"/>
      <c r="G124" s="4"/>
      <c r="H124" s="4"/>
      <c r="I124" s="4"/>
      <c r="J124" s="4"/>
      <c r="K124" s="4"/>
      <c r="L124" s="4"/>
      <c r="M124" s="4"/>
      <c r="N124" s="4"/>
      <c r="O124" s="4"/>
      <c r="P124" s="4"/>
      <c r="Q124" s="5"/>
    </row>
    <row r="125" spans="2:17" x14ac:dyDescent="0.25">
      <c r="B125" s="3"/>
      <c r="C125" s="4"/>
      <c r="D125" s="4"/>
      <c r="E125" s="4"/>
      <c r="F125" s="4"/>
      <c r="G125" s="4"/>
      <c r="H125" s="4"/>
      <c r="I125" s="4"/>
      <c r="J125" s="4"/>
      <c r="K125" s="4"/>
      <c r="L125" s="4"/>
      <c r="M125" s="4"/>
      <c r="N125" s="4"/>
      <c r="O125" s="4"/>
      <c r="P125" s="4"/>
      <c r="Q125" s="5"/>
    </row>
    <row r="126" spans="2:17" x14ac:dyDescent="0.25">
      <c r="B126" s="3"/>
      <c r="C126" s="4"/>
      <c r="D126" s="4"/>
      <c r="E126" s="4"/>
      <c r="F126" s="4"/>
      <c r="G126" s="4"/>
      <c r="H126" s="4"/>
      <c r="I126" s="4"/>
      <c r="J126" s="4"/>
      <c r="K126" s="4"/>
      <c r="L126" s="4"/>
      <c r="M126" s="4"/>
      <c r="N126" s="4"/>
      <c r="O126" s="4"/>
      <c r="P126" s="4"/>
      <c r="Q126" s="5"/>
    </row>
    <row r="127" spans="2:17" x14ac:dyDescent="0.25">
      <c r="B127" s="3"/>
      <c r="C127" s="4"/>
      <c r="D127" s="4"/>
      <c r="E127" s="4"/>
      <c r="F127" s="4"/>
      <c r="G127" s="4"/>
      <c r="H127" s="4"/>
      <c r="I127" s="4"/>
      <c r="J127" s="4"/>
      <c r="K127" s="4"/>
      <c r="L127" s="4"/>
      <c r="M127" s="4"/>
      <c r="N127" s="4"/>
      <c r="O127" s="4"/>
      <c r="P127" s="4"/>
      <c r="Q127" s="5"/>
    </row>
    <row r="128" spans="2:17" ht="15.75" thickBot="1" x14ac:dyDescent="0.3">
      <c r="B128" s="83"/>
      <c r="C128" s="84"/>
      <c r="D128" s="84"/>
      <c r="E128" s="84"/>
      <c r="F128" s="84"/>
      <c r="G128" s="84"/>
      <c r="H128" s="84"/>
      <c r="I128" s="84"/>
      <c r="J128" s="84"/>
      <c r="K128" s="84"/>
      <c r="L128" s="84"/>
      <c r="M128" s="84"/>
      <c r="N128" s="84"/>
      <c r="O128" s="84"/>
      <c r="P128" s="84"/>
      <c r="Q128" s="85"/>
    </row>
  </sheetData>
  <sheetProtection algorithmName="SHA-512" hashValue="45yKgvlTsn2LbKhOvHqYevVKFHJXG78GSylaElt3TBu0Dj5u8PFAwTd3XXwOJBy5coxeIF1bfNqGD0b1f2XJwg==" saltValue="tTVMX0TE6RfxEyz/nwDhNA==" spinCount="100000" sheet="1" objects="1" scenarios="1" formatCells="0" formatColumns="0" formatRows="0"/>
  <mergeCells count="215">
    <mergeCell ref="C70:G70"/>
    <mergeCell ref="D72:G72"/>
    <mergeCell ref="I71:J71"/>
    <mergeCell ref="I72:J73"/>
    <mergeCell ref="I74:J75"/>
    <mergeCell ref="I76:J77"/>
    <mergeCell ref="I78:J80"/>
    <mergeCell ref="D71:G71"/>
    <mergeCell ref="D73:G73"/>
    <mergeCell ref="D74:G74"/>
    <mergeCell ref="I70:L70"/>
    <mergeCell ref="I83:J84"/>
    <mergeCell ref="C94:E94"/>
    <mergeCell ref="I94:P95"/>
    <mergeCell ref="J97:P97"/>
    <mergeCell ref="J98:P98"/>
    <mergeCell ref="J96:P96"/>
    <mergeCell ref="J88:L88"/>
    <mergeCell ref="J89:L89"/>
    <mergeCell ref="J90:L90"/>
    <mergeCell ref="I85:J87"/>
    <mergeCell ref="O41:P41"/>
    <mergeCell ref="J43:N43"/>
    <mergeCell ref="J44:N44"/>
    <mergeCell ref="J45:N45"/>
    <mergeCell ref="J46:N46"/>
    <mergeCell ref="J47:N47"/>
    <mergeCell ref="J48:N48"/>
    <mergeCell ref="J49:N49"/>
    <mergeCell ref="I81:J82"/>
    <mergeCell ref="O64:P64"/>
    <mergeCell ref="O65:P65"/>
    <mergeCell ref="J64:N64"/>
    <mergeCell ref="J65:N65"/>
    <mergeCell ref="J66:N66"/>
    <mergeCell ref="O66:P66"/>
    <mergeCell ref="J51:N51"/>
    <mergeCell ref="J52:N52"/>
    <mergeCell ref="J53:N53"/>
    <mergeCell ref="J54:N54"/>
    <mergeCell ref="J55:N55"/>
    <mergeCell ref="J56:N56"/>
    <mergeCell ref="J57:N57"/>
    <mergeCell ref="J60:N60"/>
    <mergeCell ref="J41:N42"/>
    <mergeCell ref="J61:N61"/>
    <mergeCell ref="I62:N62"/>
    <mergeCell ref="I63:N63"/>
    <mergeCell ref="J58:N58"/>
    <mergeCell ref="J59:N59"/>
    <mergeCell ref="I41:I42"/>
    <mergeCell ref="I40:P40"/>
    <mergeCell ref="G43:G44"/>
    <mergeCell ref="C50:G50"/>
    <mergeCell ref="D51:G51"/>
    <mergeCell ref="D52:G52"/>
    <mergeCell ref="D53:G53"/>
    <mergeCell ref="D54:G54"/>
    <mergeCell ref="E41:F41"/>
    <mergeCell ref="E42:F42"/>
    <mergeCell ref="E43:F44"/>
    <mergeCell ref="E45:F45"/>
    <mergeCell ref="E46:F46"/>
    <mergeCell ref="E47:F47"/>
    <mergeCell ref="C40:G40"/>
    <mergeCell ref="C43:C44"/>
    <mergeCell ref="D43:D44"/>
    <mergeCell ref="D55:G55"/>
    <mergeCell ref="J50:N50"/>
    <mergeCell ref="B38:Q38"/>
    <mergeCell ref="B68:Q68"/>
    <mergeCell ref="D3:E3"/>
    <mergeCell ref="N3:O3"/>
    <mergeCell ref="D4:E4"/>
    <mergeCell ref="N4:O4"/>
    <mergeCell ref="D6:E6"/>
    <mergeCell ref="C115:D115"/>
    <mergeCell ref="C116:D116"/>
    <mergeCell ref="E109:F109"/>
    <mergeCell ref="E110:F110"/>
    <mergeCell ref="E111:F111"/>
    <mergeCell ref="E112:F112"/>
    <mergeCell ref="E113:F113"/>
    <mergeCell ref="E114:F114"/>
    <mergeCell ref="E115:F115"/>
    <mergeCell ref="E116:F116"/>
    <mergeCell ref="C109:D109"/>
    <mergeCell ref="C110:D110"/>
    <mergeCell ref="C111:D111"/>
    <mergeCell ref="C112:D112"/>
    <mergeCell ref="C113:D113"/>
    <mergeCell ref="C114:D114"/>
    <mergeCell ref="G116:H116"/>
    <mergeCell ref="I109:J109"/>
    <mergeCell ref="I110:J110"/>
    <mergeCell ref="I111:J111"/>
    <mergeCell ref="I112:J112"/>
    <mergeCell ref="I113:J113"/>
    <mergeCell ref="I114:J114"/>
    <mergeCell ref="I115:J115"/>
    <mergeCell ref="I116:J116"/>
    <mergeCell ref="G109:H109"/>
    <mergeCell ref="G110:H110"/>
    <mergeCell ref="G111:H111"/>
    <mergeCell ref="G112:H112"/>
    <mergeCell ref="G113:H113"/>
    <mergeCell ref="G114:H114"/>
    <mergeCell ref="F5:M5"/>
    <mergeCell ref="F6:M6"/>
    <mergeCell ref="K115:L115"/>
    <mergeCell ref="K109:L109"/>
    <mergeCell ref="K110:L110"/>
    <mergeCell ref="K111:L111"/>
    <mergeCell ref="K112:L112"/>
    <mergeCell ref="K113:L113"/>
    <mergeCell ref="K114:L114"/>
    <mergeCell ref="G115:H115"/>
    <mergeCell ref="B7:Q7"/>
    <mergeCell ref="B8:Q8"/>
    <mergeCell ref="C10:C14"/>
    <mergeCell ref="E16:I16"/>
    <mergeCell ref="B106:Q106"/>
    <mergeCell ref="C108:D108"/>
    <mergeCell ref="E108:F108"/>
    <mergeCell ref="G108:H108"/>
    <mergeCell ref="I108:J108"/>
    <mergeCell ref="K108:L108"/>
    <mergeCell ref="D5:E5"/>
    <mergeCell ref="N5:O6"/>
    <mergeCell ref="P5:Q6"/>
    <mergeCell ref="B3:C6"/>
    <mergeCell ref="M34:N34"/>
    <mergeCell ref="M35:N35"/>
    <mergeCell ref="O14:P14"/>
    <mergeCell ref="O15:P15"/>
    <mergeCell ref="O16:P16"/>
    <mergeCell ref="O17:P17"/>
    <mergeCell ref="O18:P18"/>
    <mergeCell ref="O19:P19"/>
    <mergeCell ref="O20:P20"/>
    <mergeCell ref="O21:P21"/>
    <mergeCell ref="M21:N21"/>
    <mergeCell ref="M22:N22"/>
    <mergeCell ref="M29:N29"/>
    <mergeCell ref="M30:N30"/>
    <mergeCell ref="M31:N31"/>
    <mergeCell ref="M32:N32"/>
    <mergeCell ref="M33:N33"/>
    <mergeCell ref="M14:N14"/>
    <mergeCell ref="M15:N15"/>
    <mergeCell ref="M16:N16"/>
    <mergeCell ref="M17:N17"/>
    <mergeCell ref="M18:N18"/>
    <mergeCell ref="M19:N19"/>
    <mergeCell ref="M20:N20"/>
    <mergeCell ref="O26:P26"/>
    <mergeCell ref="O27:P27"/>
    <mergeCell ref="O28:P28"/>
    <mergeCell ref="O34:P34"/>
    <mergeCell ref="O35:P35"/>
    <mergeCell ref="O23:P23"/>
    <mergeCell ref="O22:P22"/>
    <mergeCell ref="O29:P29"/>
    <mergeCell ref="O30:P30"/>
    <mergeCell ref="O31:P31"/>
    <mergeCell ref="O32:P32"/>
    <mergeCell ref="O33:P33"/>
    <mergeCell ref="P4:Q4"/>
    <mergeCell ref="P3:Q3"/>
    <mergeCell ref="M10:N10"/>
    <mergeCell ref="M13:N13"/>
    <mergeCell ref="M12:N12"/>
    <mergeCell ref="M11:N11"/>
    <mergeCell ref="M23:N23"/>
    <mergeCell ref="K13:L13"/>
    <mergeCell ref="K12:L12"/>
    <mergeCell ref="K21:L21"/>
    <mergeCell ref="K22:L22"/>
    <mergeCell ref="K20:L20"/>
    <mergeCell ref="K14:L14"/>
    <mergeCell ref="K15:L15"/>
    <mergeCell ref="K16:L16"/>
    <mergeCell ref="K17:L17"/>
    <mergeCell ref="K18:L18"/>
    <mergeCell ref="K19:L19"/>
    <mergeCell ref="O10:P10"/>
    <mergeCell ref="O11:P11"/>
    <mergeCell ref="O12:P12"/>
    <mergeCell ref="O13:P13"/>
    <mergeCell ref="F3:M3"/>
    <mergeCell ref="F4:M4"/>
    <mergeCell ref="K10:L10"/>
    <mergeCell ref="K11:L11"/>
    <mergeCell ref="K28:L28"/>
    <mergeCell ref="K27:L27"/>
    <mergeCell ref="K26:L26"/>
    <mergeCell ref="K25:L25"/>
    <mergeCell ref="K24:L24"/>
    <mergeCell ref="K23:L23"/>
    <mergeCell ref="K116:L116"/>
    <mergeCell ref="K33:L33"/>
    <mergeCell ref="K34:L34"/>
    <mergeCell ref="K35:L35"/>
    <mergeCell ref="K29:L29"/>
    <mergeCell ref="K30:L30"/>
    <mergeCell ref="K31:L31"/>
    <mergeCell ref="K32:L32"/>
    <mergeCell ref="B92:Q92"/>
    <mergeCell ref="M24:N24"/>
    <mergeCell ref="M25:N25"/>
    <mergeCell ref="M26:N26"/>
    <mergeCell ref="M27:N27"/>
    <mergeCell ref="M28:N28"/>
    <mergeCell ref="O24:P24"/>
    <mergeCell ref="O25:P25"/>
  </mergeCells>
  <pageMargins left="0.7" right="0.7" top="0.75" bottom="0.75" header="0.3" footer="0.3"/>
  <pageSetup paperSize="1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5"/>
  <sheetViews>
    <sheetView workbookViewId="0">
      <selection sqref="A1:C55"/>
    </sheetView>
  </sheetViews>
  <sheetFormatPr baseColWidth="10" defaultRowHeight="15" x14ac:dyDescent="0.25"/>
  <cols>
    <col min="1" max="1" width="25.5703125" customWidth="1"/>
    <col min="2" max="2" width="42.28515625" customWidth="1"/>
    <col min="3" max="3" width="41.85546875" customWidth="1"/>
  </cols>
  <sheetData>
    <row r="1" spans="1:3" x14ac:dyDescent="0.25">
      <c r="A1" s="186" t="s">
        <v>1</v>
      </c>
      <c r="B1" s="186" t="s">
        <v>36</v>
      </c>
      <c r="C1" s="186" t="s">
        <v>1364</v>
      </c>
    </row>
    <row r="2" spans="1:3" x14ac:dyDescent="0.25">
      <c r="A2" t="s">
        <v>1105</v>
      </c>
      <c r="B2" t="s">
        <v>628</v>
      </c>
      <c r="C2" t="s">
        <v>1297</v>
      </c>
    </row>
    <row r="3" spans="1:3" x14ac:dyDescent="0.25">
      <c r="A3" t="s">
        <v>1106</v>
      </c>
      <c r="B3" t="s">
        <v>628</v>
      </c>
      <c r="C3" t="s">
        <v>1297</v>
      </c>
    </row>
    <row r="4" spans="1:3" x14ac:dyDescent="0.25">
      <c r="A4" t="s">
        <v>1107</v>
      </c>
      <c r="B4" t="s">
        <v>628</v>
      </c>
      <c r="C4" t="s">
        <v>1298</v>
      </c>
    </row>
    <row r="5" spans="1:3" x14ac:dyDescent="0.25">
      <c r="A5" t="s">
        <v>971</v>
      </c>
      <c r="B5" t="s">
        <v>973</v>
      </c>
      <c r="C5" t="s">
        <v>1297</v>
      </c>
    </row>
    <row r="6" spans="1:3" x14ac:dyDescent="0.25">
      <c r="A6" t="s">
        <v>1114</v>
      </c>
      <c r="B6" t="s">
        <v>1116</v>
      </c>
      <c r="C6" t="s">
        <v>1297</v>
      </c>
    </row>
    <row r="7" spans="1:3" x14ac:dyDescent="0.25">
      <c r="A7" t="s">
        <v>1118</v>
      </c>
      <c r="B7" t="s">
        <v>1120</v>
      </c>
      <c r="C7" t="s">
        <v>1297</v>
      </c>
    </row>
    <row r="8" spans="1:3" x14ac:dyDescent="0.25">
      <c r="A8" t="s">
        <v>979</v>
      </c>
      <c r="B8" t="s">
        <v>977</v>
      </c>
      <c r="C8" t="s">
        <v>1297</v>
      </c>
    </row>
    <row r="9" spans="1:3" x14ac:dyDescent="0.25">
      <c r="A9" t="s">
        <v>981</v>
      </c>
      <c r="B9" t="s">
        <v>977</v>
      </c>
      <c r="C9" t="s">
        <v>1297</v>
      </c>
    </row>
    <row r="10" spans="1:3" x14ac:dyDescent="0.25">
      <c r="A10" t="s">
        <v>985</v>
      </c>
      <c r="B10" t="s">
        <v>987</v>
      </c>
      <c r="C10" t="s">
        <v>1297</v>
      </c>
    </row>
    <row r="11" spans="1:3" x14ac:dyDescent="0.25">
      <c r="A11" t="s">
        <v>990</v>
      </c>
      <c r="B11" t="s">
        <v>987</v>
      </c>
      <c r="C11" t="s">
        <v>1297</v>
      </c>
    </row>
    <row r="12" spans="1:3" x14ac:dyDescent="0.25">
      <c r="A12" t="s">
        <v>1121</v>
      </c>
      <c r="B12" t="s">
        <v>1138</v>
      </c>
      <c r="C12" t="s">
        <v>1297</v>
      </c>
    </row>
    <row r="13" spans="1:3" x14ac:dyDescent="0.25">
      <c r="A13" t="s">
        <v>1122</v>
      </c>
      <c r="B13" t="s">
        <v>1141</v>
      </c>
      <c r="C13" t="s">
        <v>1297</v>
      </c>
    </row>
    <row r="14" spans="1:3" x14ac:dyDescent="0.25">
      <c r="A14" t="s">
        <v>1123</v>
      </c>
      <c r="B14" t="s">
        <v>1141</v>
      </c>
      <c r="C14" t="s">
        <v>1297</v>
      </c>
    </row>
    <row r="15" spans="1:3" x14ac:dyDescent="0.25">
      <c r="A15" t="s">
        <v>1124</v>
      </c>
      <c r="B15" t="s">
        <v>680</v>
      </c>
      <c r="C15" t="s">
        <v>1297</v>
      </c>
    </row>
    <row r="16" spans="1:3" x14ac:dyDescent="0.25">
      <c r="A16" t="s">
        <v>1125</v>
      </c>
      <c r="B16" t="s">
        <v>1147</v>
      </c>
      <c r="C16" t="s">
        <v>1297</v>
      </c>
    </row>
    <row r="17" spans="1:3" x14ac:dyDescent="0.25">
      <c r="A17" t="s">
        <v>1126</v>
      </c>
      <c r="B17" t="s">
        <v>1147</v>
      </c>
      <c r="C17" t="s">
        <v>1297</v>
      </c>
    </row>
    <row r="18" spans="1:3" x14ac:dyDescent="0.25">
      <c r="A18" t="s">
        <v>1127</v>
      </c>
      <c r="B18" t="s">
        <v>1147</v>
      </c>
      <c r="C18" t="s">
        <v>1297</v>
      </c>
    </row>
    <row r="19" spans="1:3" x14ac:dyDescent="0.25">
      <c r="A19" t="s">
        <v>1128</v>
      </c>
      <c r="B19" t="s">
        <v>1154</v>
      </c>
      <c r="C19" t="s">
        <v>1297</v>
      </c>
    </row>
    <row r="20" spans="1:3" x14ac:dyDescent="0.25">
      <c r="A20" t="s">
        <v>1129</v>
      </c>
      <c r="B20" t="s">
        <v>1147</v>
      </c>
      <c r="C20" t="s">
        <v>1297</v>
      </c>
    </row>
    <row r="21" spans="1:3" x14ac:dyDescent="0.25">
      <c r="A21" t="s">
        <v>1130</v>
      </c>
      <c r="B21" t="s">
        <v>1159</v>
      </c>
      <c r="C21" t="s">
        <v>1297</v>
      </c>
    </row>
    <row r="22" spans="1:3" x14ac:dyDescent="0.25">
      <c r="A22" t="s">
        <v>1131</v>
      </c>
      <c r="B22" t="s">
        <v>1147</v>
      </c>
      <c r="C22" t="s">
        <v>1297</v>
      </c>
    </row>
    <row r="23" spans="1:3" x14ac:dyDescent="0.25">
      <c r="A23" t="s">
        <v>1132</v>
      </c>
      <c r="B23" t="s">
        <v>1164</v>
      </c>
      <c r="C23" t="s">
        <v>1297</v>
      </c>
    </row>
    <row r="24" spans="1:3" x14ac:dyDescent="0.25">
      <c r="A24" t="s">
        <v>1133</v>
      </c>
      <c r="B24" t="s">
        <v>1166</v>
      </c>
      <c r="C24" t="s">
        <v>1297</v>
      </c>
    </row>
    <row r="25" spans="1:3" x14ac:dyDescent="0.25">
      <c r="A25" t="s">
        <v>1134</v>
      </c>
      <c r="B25" t="s">
        <v>1169</v>
      </c>
      <c r="C25" t="s">
        <v>1297</v>
      </c>
    </row>
    <row r="26" spans="1:3" x14ac:dyDescent="0.25">
      <c r="A26" t="s">
        <v>1135</v>
      </c>
      <c r="B26" t="s">
        <v>1169</v>
      </c>
      <c r="C26" t="s">
        <v>1297</v>
      </c>
    </row>
    <row r="27" spans="1:3" x14ac:dyDescent="0.25">
      <c r="A27" t="s">
        <v>1136</v>
      </c>
      <c r="B27" t="s">
        <v>1174</v>
      </c>
      <c r="C27" t="s">
        <v>1297</v>
      </c>
    </row>
    <row r="28" spans="1:3" x14ac:dyDescent="0.25">
      <c r="A28" t="s">
        <v>1176</v>
      </c>
      <c r="B28" t="s">
        <v>897</v>
      </c>
      <c r="C28" t="s">
        <v>1298</v>
      </c>
    </row>
    <row r="29" spans="1:3" x14ac:dyDescent="0.25">
      <c r="A29" t="s">
        <v>1177</v>
      </c>
      <c r="B29" t="s">
        <v>680</v>
      </c>
      <c r="C29" t="s">
        <v>1297</v>
      </c>
    </row>
    <row r="30" spans="1:3" x14ac:dyDescent="0.25">
      <c r="A30" t="s">
        <v>1178</v>
      </c>
      <c r="B30" t="s">
        <v>1147</v>
      </c>
      <c r="C30" t="s">
        <v>1297</v>
      </c>
    </row>
    <row r="31" spans="1:3" x14ac:dyDescent="0.25">
      <c r="A31" t="s">
        <v>1181</v>
      </c>
      <c r="B31" t="s">
        <v>1183</v>
      </c>
      <c r="C31" t="s">
        <v>1297</v>
      </c>
    </row>
    <row r="32" spans="1:3" x14ac:dyDescent="0.25">
      <c r="A32" t="s">
        <v>1185</v>
      </c>
      <c r="B32" t="s">
        <v>1147</v>
      </c>
      <c r="C32" t="s">
        <v>1297</v>
      </c>
    </row>
    <row r="33" spans="1:3" x14ac:dyDescent="0.25">
      <c r="A33" t="s">
        <v>1188</v>
      </c>
      <c r="B33" t="s">
        <v>1190</v>
      </c>
      <c r="C33" t="s">
        <v>1297</v>
      </c>
    </row>
    <row r="34" spans="1:3" x14ac:dyDescent="0.25">
      <c r="A34" t="s">
        <v>1192</v>
      </c>
      <c r="B34" t="s">
        <v>680</v>
      </c>
      <c r="C34" t="s">
        <v>1297</v>
      </c>
    </row>
    <row r="35" spans="1:3" x14ac:dyDescent="0.25">
      <c r="A35" t="s">
        <v>995</v>
      </c>
      <c r="B35" t="s">
        <v>994</v>
      </c>
      <c r="C35" t="s">
        <v>1297</v>
      </c>
    </row>
    <row r="36" spans="1:3" x14ac:dyDescent="0.25">
      <c r="A36" t="s">
        <v>913</v>
      </c>
      <c r="B36" t="s">
        <v>1194</v>
      </c>
      <c r="C36" t="s">
        <v>1297</v>
      </c>
    </row>
    <row r="37" spans="1:3" x14ac:dyDescent="0.25">
      <c r="A37" t="s">
        <v>914</v>
      </c>
      <c r="B37" t="s">
        <v>1197</v>
      </c>
      <c r="C37" t="s">
        <v>1297</v>
      </c>
    </row>
    <row r="38" spans="1:3" x14ac:dyDescent="0.25">
      <c r="A38" t="s">
        <v>915</v>
      </c>
      <c r="B38" t="s">
        <v>925</v>
      </c>
      <c r="C38" t="s">
        <v>1297</v>
      </c>
    </row>
    <row r="39" spans="1:3" x14ac:dyDescent="0.25">
      <c r="A39" t="s">
        <v>916</v>
      </c>
      <c r="B39" t="s">
        <v>925</v>
      </c>
      <c r="C39" t="s">
        <v>1297</v>
      </c>
    </row>
    <row r="40" spans="1:3" x14ac:dyDescent="0.25">
      <c r="A40" t="s">
        <v>917</v>
      </c>
      <c r="B40" t="s">
        <v>926</v>
      </c>
      <c r="C40" t="s">
        <v>1297</v>
      </c>
    </row>
    <row r="41" spans="1:3" x14ac:dyDescent="0.25">
      <c r="A41" t="s">
        <v>918</v>
      </c>
      <c r="B41" t="s">
        <v>926</v>
      </c>
      <c r="C41" t="s">
        <v>1297</v>
      </c>
    </row>
    <row r="42" spans="1:3" x14ac:dyDescent="0.25">
      <c r="A42" t="s">
        <v>940</v>
      </c>
      <c r="B42" t="s">
        <v>941</v>
      </c>
      <c r="C42" t="s">
        <v>1297</v>
      </c>
    </row>
    <row r="43" spans="1:3" x14ac:dyDescent="0.25">
      <c r="A43" t="s">
        <v>942</v>
      </c>
      <c r="B43" t="s">
        <v>943</v>
      </c>
      <c r="C43" t="s">
        <v>1297</v>
      </c>
    </row>
    <row r="44" spans="1:3" x14ac:dyDescent="0.25">
      <c r="A44" t="s">
        <v>944</v>
      </c>
      <c r="B44" t="s">
        <v>945</v>
      </c>
      <c r="C44" t="s">
        <v>1297</v>
      </c>
    </row>
    <row r="45" spans="1:3" x14ac:dyDescent="0.25">
      <c r="A45" t="s">
        <v>947</v>
      </c>
      <c r="B45" t="s">
        <v>945</v>
      </c>
      <c r="C45" t="s">
        <v>1297</v>
      </c>
    </row>
    <row r="46" spans="1:3" x14ac:dyDescent="0.25">
      <c r="A46" t="s">
        <v>1199</v>
      </c>
      <c r="B46" t="s">
        <v>1201</v>
      </c>
      <c r="C46" t="s">
        <v>1297</v>
      </c>
    </row>
    <row r="47" spans="1:3" x14ac:dyDescent="0.25">
      <c r="A47" t="s">
        <v>1203</v>
      </c>
      <c r="B47" t="s">
        <v>1201</v>
      </c>
      <c r="C47" t="s">
        <v>1297</v>
      </c>
    </row>
    <row r="48" spans="1:3" x14ac:dyDescent="0.25">
      <c r="A48" t="s">
        <v>1204</v>
      </c>
      <c r="B48" t="s">
        <v>1201</v>
      </c>
      <c r="C48" t="s">
        <v>1297</v>
      </c>
    </row>
    <row r="49" spans="1:3" x14ac:dyDescent="0.25">
      <c r="A49" t="s">
        <v>1207</v>
      </c>
      <c r="B49" t="s">
        <v>1201</v>
      </c>
      <c r="C49" t="s">
        <v>1297</v>
      </c>
    </row>
    <row r="50" spans="1:3" x14ac:dyDescent="0.25">
      <c r="A50" t="s">
        <v>1209</v>
      </c>
      <c r="B50" t="s">
        <v>1211</v>
      </c>
      <c r="C50" t="s">
        <v>1297</v>
      </c>
    </row>
    <row r="51" spans="1:3" x14ac:dyDescent="0.25">
      <c r="A51" t="s">
        <v>1213</v>
      </c>
      <c r="B51" t="s">
        <v>1116</v>
      </c>
      <c r="C51" t="s">
        <v>1297</v>
      </c>
    </row>
    <row r="52" spans="1:3" x14ac:dyDescent="0.25">
      <c r="A52" t="s">
        <v>1215</v>
      </c>
      <c r="B52" t="s">
        <v>1116</v>
      </c>
      <c r="C52" t="s">
        <v>1297</v>
      </c>
    </row>
    <row r="53" spans="1:3" x14ac:dyDescent="0.25">
      <c r="A53" t="s">
        <v>1218</v>
      </c>
      <c r="B53" t="s">
        <v>1116</v>
      </c>
      <c r="C53" t="s">
        <v>1297</v>
      </c>
    </row>
    <row r="54" spans="1:3" x14ac:dyDescent="0.25">
      <c r="A54" t="s">
        <v>1221</v>
      </c>
      <c r="B54" t="s">
        <v>862</v>
      </c>
      <c r="C54" t="s">
        <v>1297</v>
      </c>
    </row>
    <row r="55" spans="1:3" x14ac:dyDescent="0.25">
      <c r="A55" t="s">
        <v>1224</v>
      </c>
      <c r="B55" t="s">
        <v>862</v>
      </c>
      <c r="C55" t="s">
        <v>1297</v>
      </c>
    </row>
  </sheetData>
  <autoFilter ref="A1:AL1"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A1:C53"/>
  <sheetViews>
    <sheetView workbookViewId="0">
      <selection activeCell="C34" sqref="C34"/>
    </sheetView>
  </sheetViews>
  <sheetFormatPr baseColWidth="10" defaultRowHeight="15" x14ac:dyDescent="0.25"/>
  <cols>
    <col min="1" max="1" width="19.85546875" style="180" customWidth="1"/>
    <col min="2" max="2" width="47.140625" style="180" customWidth="1"/>
    <col min="3" max="3" width="65" style="180" customWidth="1"/>
    <col min="4" max="16384" width="11.42578125" style="180"/>
  </cols>
  <sheetData>
    <row r="1" spans="1:3" x14ac:dyDescent="0.25">
      <c r="A1" s="181" t="s">
        <v>1388</v>
      </c>
      <c r="B1" s="181" t="s">
        <v>36</v>
      </c>
      <c r="C1" s="181" t="s">
        <v>1364</v>
      </c>
    </row>
    <row r="2" spans="1:3" x14ac:dyDescent="0.25">
      <c r="A2" s="180" t="s">
        <v>1031</v>
      </c>
      <c r="B2" s="180" t="s">
        <v>621</v>
      </c>
      <c r="C2" s="180" t="s">
        <v>1297</v>
      </c>
    </row>
    <row r="3" spans="1:3" hidden="1" x14ac:dyDescent="0.25">
      <c r="A3" s="180" t="s">
        <v>1032</v>
      </c>
      <c r="B3" s="180" t="s">
        <v>628</v>
      </c>
      <c r="C3" s="180" t="s">
        <v>1298</v>
      </c>
    </row>
    <row r="4" spans="1:3" x14ac:dyDescent="0.25">
      <c r="A4" s="180" t="s">
        <v>1033</v>
      </c>
      <c r="B4" s="180" t="s">
        <v>635</v>
      </c>
      <c r="C4" s="180" t="s">
        <v>1297</v>
      </c>
    </row>
    <row r="5" spans="1:3" x14ac:dyDescent="0.25">
      <c r="A5" s="180" t="s">
        <v>1034</v>
      </c>
      <c r="B5" s="180" t="s">
        <v>642</v>
      </c>
      <c r="C5" s="180" t="s">
        <v>1297</v>
      </c>
    </row>
    <row r="6" spans="1:3" x14ac:dyDescent="0.25">
      <c r="A6" s="180" t="s">
        <v>1035</v>
      </c>
      <c r="B6" s="180" t="s">
        <v>642</v>
      </c>
      <c r="C6" s="180" t="s">
        <v>1297</v>
      </c>
    </row>
    <row r="7" spans="1:3" x14ac:dyDescent="0.25">
      <c r="A7" s="180" t="s">
        <v>1036</v>
      </c>
      <c r="B7" s="180" t="s">
        <v>642</v>
      </c>
      <c r="C7" s="180" t="s">
        <v>1297</v>
      </c>
    </row>
    <row r="8" spans="1:3" x14ac:dyDescent="0.25">
      <c r="A8" s="180" t="s">
        <v>1037</v>
      </c>
      <c r="B8" s="180" t="s">
        <v>658</v>
      </c>
      <c r="C8" s="180" t="s">
        <v>1297</v>
      </c>
    </row>
    <row r="9" spans="1:3" x14ac:dyDescent="0.25">
      <c r="A9" s="180" t="s">
        <v>1038</v>
      </c>
      <c r="B9" s="180" t="s">
        <v>658</v>
      </c>
      <c r="C9" s="180" t="s">
        <v>1297</v>
      </c>
    </row>
    <row r="10" spans="1:3" x14ac:dyDescent="0.25">
      <c r="A10" s="180" t="s">
        <v>1039</v>
      </c>
      <c r="B10" s="180" t="s">
        <v>635</v>
      </c>
      <c r="C10" s="180" t="s">
        <v>1297</v>
      </c>
    </row>
    <row r="11" spans="1:3" x14ac:dyDescent="0.25">
      <c r="A11" s="180" t="s">
        <v>1040</v>
      </c>
      <c r="B11" s="180" t="s">
        <v>635</v>
      </c>
      <c r="C11" s="180" t="s">
        <v>1297</v>
      </c>
    </row>
    <row r="12" spans="1:3" x14ac:dyDescent="0.25">
      <c r="A12" s="180" t="s">
        <v>1041</v>
      </c>
      <c r="B12" s="180" t="s">
        <v>682</v>
      </c>
      <c r="C12" s="180" t="s">
        <v>1297</v>
      </c>
    </row>
    <row r="13" spans="1:3" x14ac:dyDescent="0.25">
      <c r="A13" s="180" t="s">
        <v>1042</v>
      </c>
      <c r="B13" s="180" t="s">
        <v>680</v>
      </c>
      <c r="C13" s="180" t="s">
        <v>1297</v>
      </c>
    </row>
    <row r="14" spans="1:3" x14ac:dyDescent="0.25">
      <c r="A14" s="180" t="s">
        <v>1043</v>
      </c>
      <c r="B14" s="180" t="s">
        <v>695</v>
      </c>
      <c r="C14" s="180" t="s">
        <v>1297</v>
      </c>
    </row>
    <row r="15" spans="1:3" x14ac:dyDescent="0.25">
      <c r="A15" s="180" t="s">
        <v>1044</v>
      </c>
      <c r="B15" s="180" t="s">
        <v>695</v>
      </c>
      <c r="C15" s="180" t="s">
        <v>1297</v>
      </c>
    </row>
    <row r="16" spans="1:3" x14ac:dyDescent="0.25">
      <c r="A16" s="180" t="s">
        <v>1045</v>
      </c>
      <c r="B16" s="180" t="s">
        <v>705</v>
      </c>
      <c r="C16" s="180" t="s">
        <v>1297</v>
      </c>
    </row>
    <row r="17" spans="1:3" x14ac:dyDescent="0.25">
      <c r="A17" s="180" t="s">
        <v>1046</v>
      </c>
      <c r="B17" s="180" t="s">
        <v>705</v>
      </c>
      <c r="C17" s="180" t="s">
        <v>1297</v>
      </c>
    </row>
    <row r="18" spans="1:3" x14ac:dyDescent="0.25">
      <c r="A18" s="180" t="s">
        <v>1047</v>
      </c>
      <c r="B18" s="180" t="s">
        <v>715</v>
      </c>
      <c r="C18" s="180" t="s">
        <v>1297</v>
      </c>
    </row>
    <row r="19" spans="1:3" x14ac:dyDescent="0.25">
      <c r="A19" s="180" t="s">
        <v>1048</v>
      </c>
      <c r="B19" s="180" t="s">
        <v>715</v>
      </c>
      <c r="C19" s="180" t="s">
        <v>1297</v>
      </c>
    </row>
    <row r="20" spans="1:3" x14ac:dyDescent="0.25">
      <c r="A20" s="180" t="s">
        <v>1049</v>
      </c>
      <c r="B20" s="180" t="s">
        <v>705</v>
      </c>
      <c r="C20" s="180" t="s">
        <v>1297</v>
      </c>
    </row>
    <row r="21" spans="1:3" x14ac:dyDescent="0.25">
      <c r="A21" s="180" t="s">
        <v>1050</v>
      </c>
      <c r="B21" s="180" t="s">
        <v>705</v>
      </c>
      <c r="C21" s="180" t="s">
        <v>1297</v>
      </c>
    </row>
    <row r="22" spans="1:3" x14ac:dyDescent="0.25">
      <c r="A22" s="180" t="s">
        <v>1051</v>
      </c>
      <c r="B22" s="180" t="s">
        <v>736</v>
      </c>
      <c r="C22" s="180" t="s">
        <v>1297</v>
      </c>
    </row>
    <row r="23" spans="1:3" x14ac:dyDescent="0.25">
      <c r="A23" s="180" t="s">
        <v>1052</v>
      </c>
      <c r="B23" s="180" t="s">
        <v>743</v>
      </c>
      <c r="C23" s="180" t="s">
        <v>1297</v>
      </c>
    </row>
    <row r="24" spans="1:3" x14ac:dyDescent="0.25">
      <c r="A24" s="180" t="s">
        <v>1053</v>
      </c>
      <c r="B24" s="180" t="s">
        <v>743</v>
      </c>
      <c r="C24" s="180" t="s">
        <v>1297</v>
      </c>
    </row>
    <row r="25" spans="1:3" x14ac:dyDescent="0.25">
      <c r="A25" s="180" t="s">
        <v>1054</v>
      </c>
      <c r="B25" s="180" t="s">
        <v>755</v>
      </c>
      <c r="C25" s="180" t="s">
        <v>1297</v>
      </c>
    </row>
    <row r="26" spans="1:3" x14ac:dyDescent="0.25">
      <c r="A26" s="180" t="s">
        <v>1055</v>
      </c>
      <c r="B26" s="180" t="s">
        <v>755</v>
      </c>
      <c r="C26" s="180" t="s">
        <v>1297</v>
      </c>
    </row>
    <row r="27" spans="1:3" x14ac:dyDescent="0.25">
      <c r="A27" s="180" t="s">
        <v>1056</v>
      </c>
      <c r="B27" s="180" t="s">
        <v>680</v>
      </c>
      <c r="C27" s="180" t="s">
        <v>1297</v>
      </c>
    </row>
    <row r="28" spans="1:3" x14ac:dyDescent="0.25">
      <c r="A28" s="180" t="s">
        <v>1057</v>
      </c>
      <c r="B28" s="180" t="s">
        <v>767</v>
      </c>
      <c r="C28" s="180" t="s">
        <v>1297</v>
      </c>
    </row>
    <row r="29" spans="1:3" x14ac:dyDescent="0.25">
      <c r="A29" s="180" t="s">
        <v>1058</v>
      </c>
      <c r="B29" s="180" t="s">
        <v>767</v>
      </c>
      <c r="C29" s="180" t="s">
        <v>1297</v>
      </c>
    </row>
    <row r="30" spans="1:3" x14ac:dyDescent="0.25">
      <c r="A30" s="180" t="s">
        <v>1059</v>
      </c>
      <c r="B30" s="180" t="s">
        <v>767</v>
      </c>
      <c r="C30" s="180" t="s">
        <v>1297</v>
      </c>
    </row>
    <row r="31" spans="1:3" x14ac:dyDescent="0.25">
      <c r="A31" s="180" t="s">
        <v>1060</v>
      </c>
      <c r="B31" s="180" t="s">
        <v>767</v>
      </c>
      <c r="C31" s="180" t="s">
        <v>1297</v>
      </c>
    </row>
    <row r="32" spans="1:3" x14ac:dyDescent="0.25">
      <c r="A32" s="180" t="s">
        <v>1061</v>
      </c>
      <c r="B32" s="180" t="s">
        <v>680</v>
      </c>
      <c r="C32" s="180" t="s">
        <v>1297</v>
      </c>
    </row>
    <row r="33" spans="1:3" x14ac:dyDescent="0.25">
      <c r="A33" s="180" t="s">
        <v>1062</v>
      </c>
      <c r="B33" s="180" t="s">
        <v>994</v>
      </c>
      <c r="C33" s="180" t="s">
        <v>1297</v>
      </c>
    </row>
    <row r="34" spans="1:3" x14ac:dyDescent="0.25">
      <c r="A34" s="180" t="s">
        <v>907</v>
      </c>
      <c r="B34" s="180" t="s">
        <v>793</v>
      </c>
      <c r="C34" s="180" t="s">
        <v>1297</v>
      </c>
    </row>
    <row r="35" spans="1:3" x14ac:dyDescent="0.25">
      <c r="A35" s="180" t="s">
        <v>908</v>
      </c>
      <c r="B35" s="180" t="s">
        <v>799</v>
      </c>
      <c r="C35" s="180" t="s">
        <v>1297</v>
      </c>
    </row>
    <row r="36" spans="1:3" x14ac:dyDescent="0.25">
      <c r="A36" s="180" t="s">
        <v>909</v>
      </c>
      <c r="B36" s="180" t="s">
        <v>890</v>
      </c>
      <c r="C36" s="180" t="s">
        <v>1297</v>
      </c>
    </row>
    <row r="37" spans="1:3" x14ac:dyDescent="0.25">
      <c r="A37" s="180" t="s">
        <v>910</v>
      </c>
      <c r="B37" s="180" t="s">
        <v>890</v>
      </c>
      <c r="C37" s="180" t="s">
        <v>1297</v>
      </c>
    </row>
    <row r="38" spans="1:3" x14ac:dyDescent="0.25">
      <c r="A38" s="180" t="s">
        <v>911</v>
      </c>
      <c r="B38" s="180" t="s">
        <v>890</v>
      </c>
      <c r="C38" s="180" t="s">
        <v>1297</v>
      </c>
    </row>
    <row r="39" spans="1:3" x14ac:dyDescent="0.25">
      <c r="A39" s="180" t="s">
        <v>912</v>
      </c>
      <c r="B39" s="180" t="s">
        <v>890</v>
      </c>
      <c r="C39" s="180" t="s">
        <v>1297</v>
      </c>
    </row>
    <row r="40" spans="1:3" x14ac:dyDescent="0.25">
      <c r="A40" s="180" t="s">
        <v>933</v>
      </c>
      <c r="B40" s="180" t="s">
        <v>805</v>
      </c>
      <c r="C40" s="180" t="s">
        <v>1297</v>
      </c>
    </row>
    <row r="41" spans="1:3" x14ac:dyDescent="0.25">
      <c r="A41" s="180" t="s">
        <v>934</v>
      </c>
      <c r="B41" s="180" t="s">
        <v>805</v>
      </c>
      <c r="C41" s="180" t="s">
        <v>1297</v>
      </c>
    </row>
    <row r="42" spans="1:3" x14ac:dyDescent="0.25">
      <c r="A42" s="180" t="s">
        <v>935</v>
      </c>
      <c r="B42" s="180" t="s">
        <v>811</v>
      </c>
      <c r="C42" s="180" t="s">
        <v>1297</v>
      </c>
    </row>
    <row r="43" spans="1:3" x14ac:dyDescent="0.25">
      <c r="A43" s="180" t="s">
        <v>936</v>
      </c>
      <c r="B43" s="180" t="s">
        <v>811</v>
      </c>
      <c r="C43" s="180" t="s">
        <v>1297</v>
      </c>
    </row>
    <row r="44" spans="1:3" x14ac:dyDescent="0.25">
      <c r="A44" s="180" t="s">
        <v>1063</v>
      </c>
      <c r="B44" s="180" t="s">
        <v>819</v>
      </c>
      <c r="C44" s="180" t="s">
        <v>1297</v>
      </c>
    </row>
    <row r="45" spans="1:3" x14ac:dyDescent="0.25">
      <c r="A45" s="180" t="s">
        <v>1064</v>
      </c>
      <c r="B45" s="180" t="s">
        <v>819</v>
      </c>
      <c r="C45" s="180" t="s">
        <v>1297</v>
      </c>
    </row>
    <row r="46" spans="1:3" x14ac:dyDescent="0.25">
      <c r="A46" s="180" t="s">
        <v>1065</v>
      </c>
      <c r="B46" s="180" t="s">
        <v>828</v>
      </c>
      <c r="C46" s="180" t="s">
        <v>1297</v>
      </c>
    </row>
    <row r="47" spans="1:3" x14ac:dyDescent="0.25">
      <c r="A47" s="180" t="s">
        <v>1066</v>
      </c>
      <c r="B47" s="180" t="s">
        <v>828</v>
      </c>
      <c r="C47" s="180" t="s">
        <v>1297</v>
      </c>
    </row>
    <row r="48" spans="1:3" x14ac:dyDescent="0.25">
      <c r="A48" s="180" t="s">
        <v>1067</v>
      </c>
      <c r="B48" s="180" t="s">
        <v>838</v>
      </c>
      <c r="C48" s="180" t="s">
        <v>1297</v>
      </c>
    </row>
    <row r="49" spans="1:3" x14ac:dyDescent="0.25">
      <c r="A49" s="180" t="s">
        <v>1068</v>
      </c>
      <c r="B49" s="180" t="s">
        <v>844</v>
      </c>
      <c r="C49" s="180" t="s">
        <v>1297</v>
      </c>
    </row>
    <row r="50" spans="1:3" x14ac:dyDescent="0.25">
      <c r="A50" s="180" t="s">
        <v>1069</v>
      </c>
      <c r="B50" s="180" t="s">
        <v>850</v>
      </c>
      <c r="C50" s="180" t="s">
        <v>1297</v>
      </c>
    </row>
    <row r="51" spans="1:3" x14ac:dyDescent="0.25">
      <c r="A51" s="180" t="s">
        <v>1070</v>
      </c>
      <c r="B51" s="180" t="s">
        <v>856</v>
      </c>
      <c r="C51" s="180" t="s">
        <v>1297</v>
      </c>
    </row>
    <row r="52" spans="1:3" x14ac:dyDescent="0.25">
      <c r="A52" s="180" t="s">
        <v>1071</v>
      </c>
      <c r="B52" s="180" t="s">
        <v>862</v>
      </c>
      <c r="C52" s="180" t="s">
        <v>1297</v>
      </c>
    </row>
    <row r="53" spans="1:3" x14ac:dyDescent="0.25">
      <c r="A53" s="180" t="s">
        <v>1072</v>
      </c>
      <c r="B53" s="180" t="s">
        <v>862</v>
      </c>
      <c r="C53" s="180" t="s">
        <v>1297</v>
      </c>
    </row>
  </sheetData>
  <autoFilter ref="A1:C53" xr:uid="{00000000-0009-0000-0000-00000A000000}">
    <filterColumn colId="2">
      <filters>
        <filter val="Cumplida"/>
      </filters>
    </filterColumn>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24"/>
  <sheetViews>
    <sheetView topLeftCell="A15" zoomScale="70" zoomScaleNormal="70" workbookViewId="0">
      <selection activeCell="H17" sqref="H17"/>
    </sheetView>
  </sheetViews>
  <sheetFormatPr baseColWidth="10" defaultRowHeight="15" x14ac:dyDescent="0.25"/>
  <cols>
    <col min="1" max="1" width="2" style="1" customWidth="1"/>
    <col min="2" max="2" width="14.140625" style="1" customWidth="1"/>
    <col min="3" max="3" width="14.85546875" style="1" customWidth="1"/>
    <col min="4" max="4" width="11.42578125" style="1"/>
    <col min="5" max="5" width="13" style="1" customWidth="1"/>
    <col min="6" max="7" width="38.7109375" style="1" customWidth="1"/>
    <col min="8" max="8" width="121.7109375" style="1" customWidth="1"/>
    <col min="9" max="9" width="80.7109375" style="1" customWidth="1"/>
    <col min="10" max="10" width="48.7109375" style="1" customWidth="1"/>
    <col min="11" max="11" width="47.5703125" style="1" customWidth="1"/>
    <col min="12" max="12" width="4.28515625" style="1" customWidth="1"/>
    <col min="13" max="13" width="41.85546875" style="1" customWidth="1"/>
    <col min="14" max="16384" width="11.42578125" style="1"/>
  </cols>
  <sheetData>
    <row r="1" spans="2:13" ht="9.75" customHeight="1" thickBot="1" x14ac:dyDescent="0.3"/>
    <row r="2" spans="2:13" s="2" customFormat="1" ht="39" customHeight="1" x14ac:dyDescent="0.25">
      <c r="B2" s="287"/>
      <c r="C2" s="288"/>
      <c r="D2" s="293" t="s">
        <v>71</v>
      </c>
      <c r="E2" s="293"/>
      <c r="F2" s="259" t="s">
        <v>78</v>
      </c>
      <c r="G2" s="260"/>
      <c r="H2" s="260"/>
      <c r="I2" s="260"/>
      <c r="J2" s="261"/>
      <c r="K2" s="424" t="s">
        <v>72</v>
      </c>
      <c r="L2" s="425"/>
      <c r="M2" s="94"/>
    </row>
    <row r="3" spans="2:13" s="2" customFormat="1" ht="27.75" customHeight="1" x14ac:dyDescent="0.25">
      <c r="B3" s="289"/>
      <c r="C3" s="290"/>
      <c r="D3" s="278" t="s">
        <v>73</v>
      </c>
      <c r="E3" s="278"/>
      <c r="F3" s="262" t="s">
        <v>74</v>
      </c>
      <c r="G3" s="263"/>
      <c r="H3" s="263"/>
      <c r="I3" s="263"/>
      <c r="J3" s="264"/>
      <c r="K3" s="426" t="s">
        <v>75</v>
      </c>
      <c r="L3" s="427"/>
      <c r="M3" s="95"/>
    </row>
    <row r="4" spans="2:13" s="2" customFormat="1" ht="27.75" customHeight="1" x14ac:dyDescent="0.25">
      <c r="B4" s="289"/>
      <c r="C4" s="290"/>
      <c r="D4" s="278" t="s">
        <v>76</v>
      </c>
      <c r="E4" s="278"/>
      <c r="F4" s="431" t="s">
        <v>79</v>
      </c>
      <c r="G4" s="432"/>
      <c r="H4" s="432"/>
      <c r="I4" s="432"/>
      <c r="J4" s="433"/>
      <c r="K4" s="279" t="s">
        <v>77</v>
      </c>
      <c r="L4" s="428"/>
      <c r="M4" s="284"/>
    </row>
    <row r="5" spans="2:13" s="2" customFormat="1" ht="42" customHeight="1" thickBot="1" x14ac:dyDescent="0.3">
      <c r="B5" s="291"/>
      <c r="C5" s="292"/>
      <c r="D5" s="294" t="s">
        <v>80</v>
      </c>
      <c r="E5" s="294"/>
      <c r="F5" s="434" t="s">
        <v>81</v>
      </c>
      <c r="G5" s="435"/>
      <c r="H5" s="435"/>
      <c r="I5" s="435"/>
      <c r="J5" s="436"/>
      <c r="K5" s="429"/>
      <c r="L5" s="430"/>
      <c r="M5" s="423"/>
    </row>
    <row r="6" spans="2:13" ht="23.25" customHeight="1" thickBot="1" x14ac:dyDescent="0.3">
      <c r="B6" s="248" t="s">
        <v>291</v>
      </c>
      <c r="C6" s="249"/>
      <c r="D6" s="249"/>
      <c r="E6" s="249"/>
      <c r="F6" s="249"/>
      <c r="G6" s="249"/>
      <c r="H6" s="249"/>
      <c r="I6" s="249"/>
      <c r="J6" s="249"/>
      <c r="K6" s="249"/>
      <c r="L6" s="249"/>
      <c r="M6" s="250"/>
    </row>
    <row r="7" spans="2:13" ht="82.5" customHeight="1" x14ac:dyDescent="0.25">
      <c r="B7" s="420" t="s">
        <v>292</v>
      </c>
      <c r="C7" s="421"/>
      <c r="D7" s="421"/>
      <c r="E7" s="421"/>
      <c r="F7" s="421"/>
      <c r="G7" s="421"/>
      <c r="H7" s="421"/>
      <c r="I7" s="421"/>
      <c r="J7" s="421"/>
      <c r="K7" s="421"/>
      <c r="L7" s="421"/>
      <c r="M7" s="422"/>
    </row>
    <row r="8" spans="2:13" ht="42" customHeight="1" x14ac:dyDescent="0.25">
      <c r="B8" s="146"/>
      <c r="C8" s="147"/>
      <c r="D8" s="147"/>
      <c r="E8" s="147"/>
      <c r="F8" s="147"/>
      <c r="G8" s="147"/>
      <c r="H8" s="147"/>
      <c r="I8" s="147"/>
      <c r="J8" s="147"/>
      <c r="K8" s="147"/>
      <c r="L8" s="147"/>
      <c r="M8" s="148"/>
    </row>
    <row r="9" spans="2:13" ht="42" customHeight="1" x14ac:dyDescent="0.25">
      <c r="B9" s="146"/>
      <c r="C9" s="147"/>
      <c r="D9" s="147"/>
      <c r="E9" s="135" t="s">
        <v>62</v>
      </c>
      <c r="F9" s="135" t="s">
        <v>297</v>
      </c>
      <c r="G9" s="135" t="s">
        <v>293</v>
      </c>
      <c r="H9" s="135" t="s">
        <v>298</v>
      </c>
      <c r="I9" s="135" t="s">
        <v>299</v>
      </c>
      <c r="J9" s="135" t="s">
        <v>300</v>
      </c>
      <c r="K9" s="135" t="s">
        <v>301</v>
      </c>
      <c r="L9" s="147"/>
      <c r="M9" s="148"/>
    </row>
    <row r="10" spans="2:13" ht="78.75" customHeight="1" x14ac:dyDescent="0.25">
      <c r="B10" s="146"/>
      <c r="C10" s="147"/>
      <c r="D10" s="147"/>
      <c r="E10" s="174">
        <v>1</v>
      </c>
      <c r="F10" s="70" t="s">
        <v>892</v>
      </c>
      <c r="G10" s="70" t="s">
        <v>294</v>
      </c>
      <c r="H10" s="70" t="s">
        <v>893</v>
      </c>
      <c r="I10" s="70" t="s">
        <v>894</v>
      </c>
      <c r="J10" s="175" t="s">
        <v>1233</v>
      </c>
      <c r="K10" s="175" t="s">
        <v>1233</v>
      </c>
      <c r="L10" s="147"/>
      <c r="M10" s="148"/>
    </row>
    <row r="11" spans="2:13" ht="92.25" customHeight="1" x14ac:dyDescent="0.25">
      <c r="B11" s="146"/>
      <c r="C11" s="147"/>
      <c r="D11" s="147"/>
      <c r="E11" s="174">
        <v>2</v>
      </c>
      <c r="F11" s="70" t="s">
        <v>895</v>
      </c>
      <c r="G11" s="70" t="s">
        <v>294</v>
      </c>
      <c r="H11" s="70" t="s">
        <v>927</v>
      </c>
      <c r="I11" s="70" t="s">
        <v>1232</v>
      </c>
      <c r="J11" s="175" t="s">
        <v>1233</v>
      </c>
      <c r="K11" s="175" t="s">
        <v>1233</v>
      </c>
      <c r="L11" s="147"/>
      <c r="M11" s="148"/>
    </row>
    <row r="12" spans="2:13" ht="47.25" x14ac:dyDescent="0.25">
      <c r="B12" s="146"/>
      <c r="C12" s="147"/>
      <c r="D12" s="147"/>
      <c r="E12" s="174">
        <v>3</v>
      </c>
      <c r="F12" s="70" t="s">
        <v>895</v>
      </c>
      <c r="G12" s="70" t="s">
        <v>296</v>
      </c>
      <c r="H12" s="70" t="s">
        <v>955</v>
      </c>
      <c r="I12" s="70" t="s">
        <v>956</v>
      </c>
      <c r="J12" s="175" t="s">
        <v>1233</v>
      </c>
      <c r="K12" s="175" t="s">
        <v>1233</v>
      </c>
      <c r="L12" s="147"/>
      <c r="M12" s="148"/>
    </row>
    <row r="13" spans="2:13" ht="47.25" x14ac:dyDescent="0.25">
      <c r="B13" s="146"/>
      <c r="C13" s="147"/>
      <c r="D13" s="147"/>
      <c r="E13" s="174">
        <v>4</v>
      </c>
      <c r="F13" s="70" t="s">
        <v>957</v>
      </c>
      <c r="G13" s="70" t="s">
        <v>295</v>
      </c>
      <c r="H13" s="70" t="s">
        <v>958</v>
      </c>
      <c r="I13" s="70" t="s">
        <v>959</v>
      </c>
      <c r="J13" s="175" t="s">
        <v>1233</v>
      </c>
      <c r="K13" s="175" t="s">
        <v>1233</v>
      </c>
      <c r="L13" s="147"/>
      <c r="M13" s="148"/>
    </row>
    <row r="14" spans="2:13" ht="149.25" customHeight="1" x14ac:dyDescent="0.25">
      <c r="B14" s="146"/>
      <c r="C14" s="147"/>
      <c r="D14" s="147"/>
      <c r="E14" s="174">
        <v>5</v>
      </c>
      <c r="F14" s="70" t="s">
        <v>966</v>
      </c>
      <c r="G14" s="70" t="s">
        <v>960</v>
      </c>
      <c r="H14" s="176" t="s">
        <v>1226</v>
      </c>
      <c r="I14" s="176" t="s">
        <v>961</v>
      </c>
      <c r="J14" s="175" t="s">
        <v>1233</v>
      </c>
      <c r="K14" s="175" t="s">
        <v>1233</v>
      </c>
      <c r="L14" s="147"/>
      <c r="M14" s="148"/>
    </row>
    <row r="15" spans="2:13" ht="244.5" customHeight="1" x14ac:dyDescent="0.25">
      <c r="B15" s="146"/>
      <c r="C15" s="147"/>
      <c r="D15" s="147"/>
      <c r="E15" s="174">
        <v>6</v>
      </c>
      <c r="F15" s="70" t="s">
        <v>967</v>
      </c>
      <c r="G15" s="70" t="s">
        <v>960</v>
      </c>
      <c r="H15" s="176" t="s">
        <v>1227</v>
      </c>
      <c r="I15" s="176" t="s">
        <v>962</v>
      </c>
      <c r="J15" s="175" t="s">
        <v>1233</v>
      </c>
      <c r="K15" s="175" t="s">
        <v>1233</v>
      </c>
      <c r="L15" s="147"/>
      <c r="M15" s="148"/>
    </row>
    <row r="16" spans="2:13" ht="192" customHeight="1" x14ac:dyDescent="0.25">
      <c r="B16" s="146"/>
      <c r="C16" s="147"/>
      <c r="D16" s="147"/>
      <c r="E16" s="174">
        <v>7</v>
      </c>
      <c r="F16" s="70" t="s">
        <v>967</v>
      </c>
      <c r="G16" s="70" t="s">
        <v>960</v>
      </c>
      <c r="H16" s="176" t="s">
        <v>1228</v>
      </c>
      <c r="I16" s="176" t="s">
        <v>963</v>
      </c>
      <c r="J16" s="175" t="s">
        <v>1233</v>
      </c>
      <c r="K16" s="175" t="s">
        <v>1233</v>
      </c>
      <c r="L16" s="147"/>
      <c r="M16" s="148"/>
    </row>
    <row r="17" spans="2:13" ht="187.5" customHeight="1" x14ac:dyDescent="0.25">
      <c r="B17" s="146"/>
      <c r="C17" s="147"/>
      <c r="D17" s="147"/>
      <c r="E17" s="174">
        <v>8</v>
      </c>
      <c r="F17" s="70" t="s">
        <v>968</v>
      </c>
      <c r="G17" s="70" t="s">
        <v>960</v>
      </c>
      <c r="H17" s="176" t="s">
        <v>1229</v>
      </c>
      <c r="I17" s="176" t="s">
        <v>964</v>
      </c>
      <c r="J17" s="175" t="s">
        <v>1233</v>
      </c>
      <c r="K17" s="175" t="s">
        <v>1233</v>
      </c>
      <c r="L17" s="147"/>
      <c r="M17" s="148"/>
    </row>
    <row r="18" spans="2:13" ht="163.5" customHeight="1" x14ac:dyDescent="0.25">
      <c r="B18" s="146"/>
      <c r="C18" s="147"/>
      <c r="D18" s="147"/>
      <c r="E18" s="174">
        <v>9</v>
      </c>
      <c r="F18" s="70" t="s">
        <v>968</v>
      </c>
      <c r="G18" s="70" t="s">
        <v>960</v>
      </c>
      <c r="H18" s="176" t="s">
        <v>1230</v>
      </c>
      <c r="I18" s="176" t="s">
        <v>1230</v>
      </c>
      <c r="J18" s="175" t="s">
        <v>1233</v>
      </c>
      <c r="K18" s="175" t="s">
        <v>1233</v>
      </c>
      <c r="L18" s="147"/>
      <c r="M18" s="148"/>
    </row>
    <row r="19" spans="2:13" ht="183.75" customHeight="1" x14ac:dyDescent="0.25">
      <c r="B19" s="146"/>
      <c r="C19" s="147"/>
      <c r="D19" s="147"/>
      <c r="E19" s="174">
        <v>10</v>
      </c>
      <c r="F19" s="70" t="s">
        <v>969</v>
      </c>
      <c r="G19" s="70" t="s">
        <v>960</v>
      </c>
      <c r="H19" s="176" t="s">
        <v>1231</v>
      </c>
      <c r="I19" s="176" t="s">
        <v>965</v>
      </c>
      <c r="J19" s="175" t="s">
        <v>1233</v>
      </c>
      <c r="K19" s="175" t="s">
        <v>1233</v>
      </c>
      <c r="L19" s="147"/>
      <c r="M19" s="148"/>
    </row>
    <row r="20" spans="2:13" ht="42" customHeight="1" x14ac:dyDescent="0.25">
      <c r="B20" s="146"/>
      <c r="C20" s="147"/>
      <c r="D20" s="147"/>
      <c r="E20" s="147"/>
      <c r="F20" s="147"/>
      <c r="G20" s="147"/>
      <c r="H20" s="147"/>
      <c r="I20" s="147"/>
      <c r="J20" s="147"/>
      <c r="K20" s="147"/>
      <c r="L20" s="147"/>
      <c r="M20" s="148"/>
    </row>
    <row r="21" spans="2:13" ht="27.75" customHeight="1" x14ac:dyDescent="0.25">
      <c r="B21" s="3"/>
      <c r="C21" s="4"/>
      <c r="D21" s="4"/>
      <c r="E21" s="4"/>
      <c r="F21" s="4"/>
      <c r="G21" s="4"/>
      <c r="H21" s="4"/>
      <c r="I21" s="4"/>
      <c r="J21" s="4"/>
      <c r="K21" s="4"/>
      <c r="L21" s="4"/>
      <c r="M21" s="5"/>
    </row>
    <row r="22" spans="2:13" ht="18.75" x14ac:dyDescent="0.3">
      <c r="B22" s="3"/>
      <c r="C22" s="78"/>
      <c r="D22" s="78"/>
      <c r="E22" s="73"/>
      <c r="F22" s="73"/>
      <c r="G22" s="73"/>
      <c r="H22" s="73"/>
      <c r="I22" s="73"/>
      <c r="J22" s="4"/>
      <c r="K22" s="4"/>
      <c r="L22" s="4"/>
      <c r="M22" s="5"/>
    </row>
    <row r="23" spans="2:13" x14ac:dyDescent="0.25">
      <c r="B23" s="3"/>
      <c r="C23" s="4"/>
      <c r="D23" s="4"/>
      <c r="E23" s="4"/>
      <c r="F23" s="4"/>
      <c r="G23" s="4"/>
      <c r="H23" s="4"/>
      <c r="I23" s="4"/>
      <c r="J23" s="4"/>
      <c r="K23" s="4"/>
      <c r="L23" s="4"/>
      <c r="M23" s="5"/>
    </row>
    <row r="24" spans="2:13" ht="15.75" thickBot="1" x14ac:dyDescent="0.3">
      <c r="B24" s="83"/>
      <c r="C24" s="84"/>
      <c r="D24" s="84"/>
      <c r="E24" s="84"/>
      <c r="F24" s="84"/>
      <c r="G24" s="84"/>
      <c r="H24" s="84"/>
      <c r="I24" s="84"/>
      <c r="J24" s="84"/>
      <c r="K24" s="84"/>
      <c r="L24" s="84"/>
      <c r="M24" s="85"/>
    </row>
  </sheetData>
  <sheetProtection algorithmName="SHA-512" hashValue="PvJgaT+7VYHi1Gfz4UPi6yDxhVACbU+qfOLwRaam4pxI6InYyEXxlO2L8w2Czma3rqMDqLQDP5nzb/Wj4g3/4g==" saltValue="/Bcw3M2Btk5SkyYH7/4jUw==" spinCount="100000" sheet="1" objects="1" scenarios="1" formatCells="0" formatColumns="0" formatRows="0"/>
  <mergeCells count="15">
    <mergeCell ref="M4:M5"/>
    <mergeCell ref="D5:E5"/>
    <mergeCell ref="F5:J5"/>
    <mergeCell ref="B6:M6"/>
    <mergeCell ref="B7:M7"/>
    <mergeCell ref="B2:C5"/>
    <mergeCell ref="D2:E2"/>
    <mergeCell ref="F2:J2"/>
    <mergeCell ref="K2:L2"/>
    <mergeCell ref="D3:E3"/>
    <mergeCell ref="F3:J3"/>
    <mergeCell ref="K3:L3"/>
    <mergeCell ref="D4:E4"/>
    <mergeCell ref="F4:J4"/>
    <mergeCell ref="K4:L5"/>
  </mergeCells>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'0 - CALOR'!$E$119:$E$121</xm:f>
          </x14:formula1>
          <xm:sqref>G10:G19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30"/>
  <sheetViews>
    <sheetView zoomScale="60" zoomScaleNormal="60" workbookViewId="0">
      <selection activeCell="D15" sqref="D15:P15"/>
    </sheetView>
  </sheetViews>
  <sheetFormatPr baseColWidth="10" defaultRowHeight="15" x14ac:dyDescent="0.25"/>
  <cols>
    <col min="1" max="1" width="11.42578125" style="1"/>
    <col min="2" max="2" width="14.140625" style="1" customWidth="1"/>
    <col min="3" max="3" width="14.85546875" style="1" customWidth="1"/>
    <col min="4" max="4" width="11.42578125" style="1"/>
    <col min="5" max="5" width="13" style="1" customWidth="1"/>
    <col min="6" max="6" width="14" style="1" customWidth="1"/>
    <col min="7" max="7" width="13.5703125" style="1" customWidth="1"/>
    <col min="8" max="8" width="14.5703125" style="1" customWidth="1"/>
    <col min="9" max="9" width="14.28515625" style="1" customWidth="1"/>
    <col min="10" max="16384" width="11.42578125" style="1"/>
  </cols>
  <sheetData>
    <row r="1" spans="2:16" ht="7.5" customHeight="1" thickBot="1" x14ac:dyDescent="0.3"/>
    <row r="2" spans="2:16" s="2" customFormat="1" ht="39" customHeight="1" thickTop="1" x14ac:dyDescent="0.25">
      <c r="B2" s="408"/>
      <c r="C2" s="409"/>
      <c r="D2" s="412" t="s">
        <v>71</v>
      </c>
      <c r="E2" s="412"/>
      <c r="F2" s="413" t="s">
        <v>78</v>
      </c>
      <c r="G2" s="413"/>
      <c r="H2" s="413"/>
      <c r="I2" s="413"/>
      <c r="J2" s="413"/>
      <c r="K2" s="413"/>
      <c r="L2" s="413"/>
      <c r="M2" s="412" t="s">
        <v>72</v>
      </c>
      <c r="N2" s="412"/>
      <c r="O2" s="414"/>
      <c r="P2" s="415"/>
    </row>
    <row r="3" spans="2:16" s="2" customFormat="1" ht="27.75" customHeight="1" x14ac:dyDescent="0.25">
      <c r="B3" s="410"/>
      <c r="C3" s="290"/>
      <c r="D3" s="278" t="s">
        <v>73</v>
      </c>
      <c r="E3" s="278"/>
      <c r="F3" s="267" t="s">
        <v>74</v>
      </c>
      <c r="G3" s="267"/>
      <c r="H3" s="267"/>
      <c r="I3" s="267"/>
      <c r="J3" s="267"/>
      <c r="K3" s="267"/>
      <c r="L3" s="267"/>
      <c r="M3" s="278" t="s">
        <v>75</v>
      </c>
      <c r="N3" s="278"/>
      <c r="O3" s="416"/>
      <c r="P3" s="417"/>
    </row>
    <row r="4" spans="2:16" s="2" customFormat="1" ht="27.75" customHeight="1" x14ac:dyDescent="0.25">
      <c r="B4" s="410"/>
      <c r="C4" s="290"/>
      <c r="D4" s="278" t="s">
        <v>76</v>
      </c>
      <c r="E4" s="278"/>
      <c r="F4" s="267" t="s">
        <v>79</v>
      </c>
      <c r="G4" s="267"/>
      <c r="H4" s="267"/>
      <c r="I4" s="267"/>
      <c r="J4" s="267"/>
      <c r="K4" s="267"/>
      <c r="L4" s="267"/>
      <c r="M4" s="279" t="s">
        <v>77</v>
      </c>
      <c r="N4" s="280"/>
      <c r="O4" s="283"/>
      <c r="P4" s="418"/>
    </row>
    <row r="5" spans="2:16" s="2" customFormat="1" ht="42" customHeight="1" thickBot="1" x14ac:dyDescent="0.3">
      <c r="B5" s="411"/>
      <c r="C5" s="292"/>
      <c r="D5" s="294" t="s">
        <v>80</v>
      </c>
      <c r="E5" s="294"/>
      <c r="F5" s="268" t="s">
        <v>81</v>
      </c>
      <c r="G5" s="268"/>
      <c r="H5" s="268"/>
      <c r="I5" s="268"/>
      <c r="J5" s="268"/>
      <c r="K5" s="268"/>
      <c r="L5" s="268"/>
      <c r="M5" s="281"/>
      <c r="N5" s="282"/>
      <c r="O5" s="285"/>
      <c r="P5" s="419"/>
    </row>
    <row r="6" spans="2:16" ht="27.75" customHeight="1" thickBot="1" x14ac:dyDescent="0.3">
      <c r="B6" s="386" t="s">
        <v>97</v>
      </c>
      <c r="C6" s="387"/>
      <c r="D6" s="387"/>
      <c r="E6" s="387"/>
      <c r="F6" s="387"/>
      <c r="G6" s="387"/>
      <c r="H6" s="387"/>
      <c r="I6" s="387"/>
      <c r="J6" s="387"/>
      <c r="K6" s="387"/>
      <c r="L6" s="387"/>
      <c r="M6" s="387"/>
      <c r="N6" s="387"/>
      <c r="O6" s="387"/>
      <c r="P6" s="388"/>
    </row>
    <row r="7" spans="2:16" ht="60" customHeight="1" x14ac:dyDescent="0.25">
      <c r="B7" s="401" t="s">
        <v>98</v>
      </c>
      <c r="C7" s="271"/>
      <c r="D7" s="271"/>
      <c r="E7" s="271"/>
      <c r="F7" s="271"/>
      <c r="G7" s="271"/>
      <c r="H7" s="271"/>
      <c r="I7" s="271"/>
      <c r="J7" s="271"/>
      <c r="K7" s="271"/>
      <c r="L7" s="271"/>
      <c r="M7" s="271"/>
      <c r="N7" s="271"/>
      <c r="O7" s="271"/>
      <c r="P7" s="402"/>
    </row>
    <row r="8" spans="2:16" ht="9.75" customHeight="1" x14ac:dyDescent="0.25">
      <c r="B8" s="86"/>
      <c r="C8" s="4"/>
      <c r="D8" s="4"/>
      <c r="E8" s="4"/>
      <c r="F8" s="4"/>
      <c r="G8" s="4"/>
      <c r="H8" s="4"/>
      <c r="I8" s="4"/>
      <c r="J8" s="4"/>
      <c r="K8" s="4"/>
      <c r="L8" s="4"/>
      <c r="M8" s="4"/>
      <c r="N8" s="4"/>
      <c r="O8" s="4"/>
      <c r="P8" s="87"/>
    </row>
    <row r="9" spans="2:16" ht="21.75" customHeight="1" x14ac:dyDescent="0.25">
      <c r="B9" s="389" t="s">
        <v>99</v>
      </c>
      <c r="C9" s="390"/>
      <c r="D9" s="390"/>
      <c r="E9" s="390"/>
      <c r="F9" s="390"/>
      <c r="G9" s="390"/>
      <c r="H9" s="390"/>
      <c r="I9" s="390"/>
      <c r="J9" s="390"/>
      <c r="K9" s="390"/>
      <c r="L9" s="390"/>
      <c r="M9" s="390"/>
      <c r="N9" s="390"/>
      <c r="O9" s="390"/>
      <c r="P9" s="391"/>
    </row>
    <row r="10" spans="2:16" ht="18.75" customHeight="1" x14ac:dyDescent="0.3">
      <c r="B10" s="403" t="s">
        <v>422</v>
      </c>
      <c r="C10" s="393"/>
      <c r="D10" s="393"/>
      <c r="E10" s="393"/>
      <c r="F10" s="393"/>
      <c r="G10" s="393"/>
      <c r="H10" s="393"/>
      <c r="I10" s="393"/>
      <c r="J10" s="393"/>
      <c r="K10" s="393"/>
      <c r="L10" s="393"/>
      <c r="M10" s="393"/>
      <c r="N10" s="393"/>
      <c r="O10" s="393"/>
      <c r="P10" s="394"/>
    </row>
    <row r="11" spans="2:16" ht="18.75" customHeight="1" x14ac:dyDescent="0.3">
      <c r="B11" s="88"/>
      <c r="C11" s="89"/>
      <c r="D11" s="89"/>
      <c r="E11" s="89"/>
      <c r="F11" s="89"/>
      <c r="G11" s="89"/>
      <c r="H11" s="89"/>
      <c r="I11" s="89"/>
      <c r="J11" s="89"/>
      <c r="K11" s="89"/>
      <c r="L11" s="89"/>
      <c r="M11" s="89"/>
      <c r="N11" s="89"/>
      <c r="O11" s="89"/>
      <c r="P11" s="90"/>
    </row>
    <row r="12" spans="2:16" ht="59.25" customHeight="1" x14ac:dyDescent="0.25">
      <c r="B12" s="395" t="s">
        <v>100</v>
      </c>
      <c r="C12" s="396"/>
      <c r="D12" s="397" t="s">
        <v>101</v>
      </c>
      <c r="E12" s="397"/>
      <c r="F12" s="397"/>
      <c r="G12" s="397"/>
      <c r="H12" s="397"/>
      <c r="I12" s="397"/>
      <c r="J12" s="397"/>
      <c r="K12" s="397"/>
      <c r="L12" s="397"/>
      <c r="M12" s="397"/>
      <c r="N12" s="397"/>
      <c r="O12" s="397"/>
      <c r="P12" s="398"/>
    </row>
    <row r="13" spans="2:16" ht="48" customHeight="1" x14ac:dyDescent="0.25">
      <c r="B13" s="384" t="s">
        <v>102</v>
      </c>
      <c r="C13" s="385"/>
      <c r="D13" s="382" t="s">
        <v>103</v>
      </c>
      <c r="E13" s="382"/>
      <c r="F13" s="382"/>
      <c r="G13" s="382"/>
      <c r="H13" s="382"/>
      <c r="I13" s="382"/>
      <c r="J13" s="382"/>
      <c r="K13" s="382"/>
      <c r="L13" s="382"/>
      <c r="M13" s="382"/>
      <c r="N13" s="382"/>
      <c r="O13" s="382"/>
      <c r="P13" s="383"/>
    </row>
    <row r="14" spans="2:16" ht="192" customHeight="1" x14ac:dyDescent="0.25">
      <c r="B14" s="384" t="s">
        <v>104</v>
      </c>
      <c r="C14" s="385"/>
      <c r="D14" s="404" t="s">
        <v>105</v>
      </c>
      <c r="E14" s="404"/>
      <c r="F14" s="404"/>
      <c r="G14" s="404"/>
      <c r="H14" s="404"/>
      <c r="I14" s="404"/>
      <c r="J14" s="404"/>
      <c r="K14" s="404"/>
      <c r="L14" s="404"/>
      <c r="M14" s="404"/>
      <c r="N14" s="404"/>
      <c r="O14" s="404"/>
      <c r="P14" s="405"/>
    </row>
    <row r="15" spans="2:16" ht="69" customHeight="1" x14ac:dyDescent="0.25">
      <c r="B15" s="380" t="s">
        <v>107</v>
      </c>
      <c r="C15" s="381"/>
      <c r="D15" s="406" t="s">
        <v>106</v>
      </c>
      <c r="E15" s="406"/>
      <c r="F15" s="406"/>
      <c r="G15" s="406"/>
      <c r="H15" s="406"/>
      <c r="I15" s="406"/>
      <c r="J15" s="406"/>
      <c r="K15" s="406"/>
      <c r="L15" s="406"/>
      <c r="M15" s="406"/>
      <c r="N15" s="406"/>
      <c r="O15" s="406"/>
      <c r="P15" s="407"/>
    </row>
    <row r="16" spans="2:16" ht="33.75" customHeight="1" thickBot="1" x14ac:dyDescent="0.3">
      <c r="B16" s="380" t="s">
        <v>108</v>
      </c>
      <c r="C16" s="381"/>
      <c r="D16" s="399" t="s">
        <v>109</v>
      </c>
      <c r="E16" s="399"/>
      <c r="F16" s="399"/>
      <c r="G16" s="399"/>
      <c r="H16" s="399"/>
      <c r="I16" s="399"/>
      <c r="J16" s="399"/>
      <c r="K16" s="399"/>
      <c r="L16" s="399"/>
      <c r="M16" s="399"/>
      <c r="N16" s="399"/>
      <c r="O16" s="399"/>
      <c r="P16" s="400"/>
    </row>
    <row r="17" spans="2:16" ht="36.75" customHeight="1" thickBot="1" x14ac:dyDescent="0.3">
      <c r="B17" s="386" t="s">
        <v>416</v>
      </c>
      <c r="C17" s="387"/>
      <c r="D17" s="387"/>
      <c r="E17" s="387"/>
      <c r="F17" s="387"/>
      <c r="G17" s="387"/>
      <c r="H17" s="387"/>
      <c r="I17" s="387"/>
      <c r="J17" s="387"/>
      <c r="K17" s="387"/>
      <c r="L17" s="387"/>
      <c r="M17" s="387"/>
      <c r="N17" s="387"/>
      <c r="O17" s="387"/>
      <c r="P17" s="388"/>
    </row>
    <row r="18" spans="2:16" ht="9.75" customHeight="1" x14ac:dyDescent="0.25">
      <c r="B18" s="86"/>
      <c r="C18" s="4"/>
      <c r="D18" s="4"/>
      <c r="E18" s="4"/>
      <c r="F18" s="4"/>
      <c r="G18" s="4"/>
      <c r="H18" s="4"/>
      <c r="I18" s="4"/>
      <c r="J18" s="4"/>
      <c r="K18" s="4"/>
      <c r="L18" s="4"/>
      <c r="M18" s="4"/>
      <c r="N18" s="4"/>
      <c r="O18" s="4"/>
      <c r="P18" s="87"/>
    </row>
    <row r="19" spans="2:16" ht="21.75" customHeight="1" x14ac:dyDescent="0.25">
      <c r="B19" s="389" t="s">
        <v>417</v>
      </c>
      <c r="C19" s="390"/>
      <c r="D19" s="390"/>
      <c r="E19" s="390"/>
      <c r="F19" s="390"/>
      <c r="G19" s="390"/>
      <c r="H19" s="390"/>
      <c r="I19" s="390"/>
      <c r="J19" s="390"/>
      <c r="K19" s="390"/>
      <c r="L19" s="390"/>
      <c r="M19" s="390"/>
      <c r="N19" s="390"/>
      <c r="O19" s="390"/>
      <c r="P19" s="391"/>
    </row>
    <row r="20" spans="2:16" ht="18.75" customHeight="1" x14ac:dyDescent="0.3">
      <c r="B20" s="392" t="s">
        <v>423</v>
      </c>
      <c r="C20" s="393"/>
      <c r="D20" s="393"/>
      <c r="E20" s="393"/>
      <c r="F20" s="393"/>
      <c r="G20" s="393"/>
      <c r="H20" s="393"/>
      <c r="I20" s="393"/>
      <c r="J20" s="393"/>
      <c r="K20" s="393"/>
      <c r="L20" s="393"/>
      <c r="M20" s="393"/>
      <c r="N20" s="393"/>
      <c r="O20" s="393"/>
      <c r="P20" s="394"/>
    </row>
    <row r="21" spans="2:16" ht="18.75" customHeight="1" x14ac:dyDescent="0.3">
      <c r="B21" s="88"/>
      <c r="C21" s="89"/>
      <c r="D21" s="89"/>
      <c r="E21" s="89"/>
      <c r="F21" s="89"/>
      <c r="G21" s="89"/>
      <c r="H21" s="89"/>
      <c r="I21" s="89"/>
      <c r="J21" s="89"/>
      <c r="K21" s="89"/>
      <c r="L21" s="89"/>
      <c r="M21" s="89"/>
      <c r="N21" s="89"/>
      <c r="O21" s="89"/>
      <c r="P21" s="90"/>
    </row>
    <row r="22" spans="2:16" ht="59.25" customHeight="1" x14ac:dyDescent="0.25">
      <c r="B22" s="395" t="s">
        <v>100</v>
      </c>
      <c r="C22" s="396"/>
      <c r="D22" s="397" t="s">
        <v>419</v>
      </c>
      <c r="E22" s="397"/>
      <c r="F22" s="397"/>
      <c r="G22" s="397"/>
      <c r="H22" s="397"/>
      <c r="I22" s="397"/>
      <c r="J22" s="397"/>
      <c r="K22" s="397"/>
      <c r="L22" s="397"/>
      <c r="M22" s="397"/>
      <c r="N22" s="397"/>
      <c r="O22" s="397"/>
      <c r="P22" s="398"/>
    </row>
    <row r="23" spans="2:16" ht="56.25" customHeight="1" x14ac:dyDescent="0.25">
      <c r="B23" s="384" t="s">
        <v>102</v>
      </c>
      <c r="C23" s="385"/>
      <c r="D23" s="382" t="s">
        <v>418</v>
      </c>
      <c r="E23" s="382"/>
      <c r="F23" s="382"/>
      <c r="G23" s="382"/>
      <c r="H23" s="382"/>
      <c r="I23" s="382"/>
      <c r="J23" s="382"/>
      <c r="K23" s="382"/>
      <c r="L23" s="382"/>
      <c r="M23" s="382"/>
      <c r="N23" s="382"/>
      <c r="O23" s="382"/>
      <c r="P23" s="383"/>
    </row>
    <row r="24" spans="2:16" ht="91.5" customHeight="1" x14ac:dyDescent="0.25">
      <c r="B24" s="384" t="s">
        <v>104</v>
      </c>
      <c r="C24" s="385"/>
      <c r="D24" s="382" t="s">
        <v>420</v>
      </c>
      <c r="E24" s="382"/>
      <c r="F24" s="382"/>
      <c r="G24" s="382"/>
      <c r="H24" s="382"/>
      <c r="I24" s="382"/>
      <c r="J24" s="382"/>
      <c r="K24" s="382"/>
      <c r="L24" s="382"/>
      <c r="M24" s="382"/>
      <c r="N24" s="382"/>
      <c r="O24" s="382"/>
      <c r="P24" s="383"/>
    </row>
    <row r="25" spans="2:16" ht="81.75" customHeight="1" x14ac:dyDescent="0.25">
      <c r="B25" s="380" t="s">
        <v>107</v>
      </c>
      <c r="C25" s="381"/>
      <c r="D25" s="382" t="s">
        <v>420</v>
      </c>
      <c r="E25" s="382"/>
      <c r="F25" s="382"/>
      <c r="G25" s="382"/>
      <c r="H25" s="382"/>
      <c r="I25" s="382"/>
      <c r="J25" s="382"/>
      <c r="K25" s="382"/>
      <c r="L25" s="382"/>
      <c r="M25" s="382"/>
      <c r="N25" s="382"/>
      <c r="O25" s="382"/>
      <c r="P25" s="383"/>
    </row>
    <row r="26" spans="2:16" ht="97.5" customHeight="1" x14ac:dyDescent="0.25">
      <c r="B26" s="380" t="s">
        <v>108</v>
      </c>
      <c r="C26" s="381"/>
      <c r="D26" s="382" t="s">
        <v>421</v>
      </c>
      <c r="E26" s="382"/>
      <c r="F26" s="382"/>
      <c r="G26" s="382"/>
      <c r="H26" s="382"/>
      <c r="I26" s="382"/>
      <c r="J26" s="382"/>
      <c r="K26" s="382"/>
      <c r="L26" s="382"/>
      <c r="M26" s="382"/>
      <c r="N26" s="382"/>
      <c r="O26" s="382"/>
      <c r="P26" s="383"/>
    </row>
    <row r="27" spans="2:16" ht="42" customHeight="1" x14ac:dyDescent="0.25">
      <c r="B27" s="86"/>
      <c r="C27" s="4"/>
      <c r="D27" s="4"/>
      <c r="E27" s="4"/>
      <c r="F27" s="4"/>
      <c r="G27" s="4"/>
      <c r="H27" s="4"/>
      <c r="I27" s="4"/>
      <c r="J27" s="4"/>
      <c r="K27" s="4"/>
      <c r="L27" s="4"/>
      <c r="M27" s="4"/>
      <c r="N27" s="4"/>
      <c r="O27" s="4"/>
      <c r="P27" s="87"/>
    </row>
    <row r="28" spans="2:16" x14ac:dyDescent="0.25">
      <c r="B28" s="86"/>
      <c r="C28" s="4"/>
      <c r="D28" s="4"/>
      <c r="E28" s="4"/>
      <c r="F28" s="4"/>
      <c r="G28" s="4"/>
      <c r="H28" s="4"/>
      <c r="I28" s="4"/>
      <c r="J28" s="4"/>
      <c r="K28" s="4"/>
      <c r="L28" s="4"/>
      <c r="M28" s="4"/>
      <c r="N28" s="4"/>
      <c r="O28" s="4"/>
      <c r="P28" s="87"/>
    </row>
    <row r="29" spans="2:16" ht="15.75" thickBot="1" x14ac:dyDescent="0.3">
      <c r="B29" s="91"/>
      <c r="C29" s="92"/>
      <c r="D29" s="92"/>
      <c r="E29" s="92"/>
      <c r="F29" s="92"/>
      <c r="G29" s="92"/>
      <c r="H29" s="92"/>
      <c r="I29" s="92"/>
      <c r="J29" s="92"/>
      <c r="K29" s="92"/>
      <c r="L29" s="92"/>
      <c r="M29" s="92"/>
      <c r="N29" s="92"/>
      <c r="O29" s="92"/>
      <c r="P29" s="93"/>
    </row>
    <row r="30" spans="2:16" ht="15.75" thickTop="1" x14ac:dyDescent="0.25"/>
  </sheetData>
  <sheetProtection algorithmName="SHA-512" hashValue="KcL+TobJCUcmFVqdvpwZ5O+ZVLlHBbvHSlRX/T6e/7OtkXVzooiQSn/FnDF3Wu0K9NnG/4YMWt9MSOrnlj/sOQ==" saltValue="ee+a/a5vf7cVRtohIg0oWQ==" spinCount="100000" sheet="1" objects="1" scenarios="1" formatCells="0" formatColumns="0" formatRows="0"/>
  <mergeCells count="42">
    <mergeCell ref="B6:P6"/>
    <mergeCell ref="B2:C5"/>
    <mergeCell ref="D2:E2"/>
    <mergeCell ref="F2:L2"/>
    <mergeCell ref="M2:N2"/>
    <mergeCell ref="O2:P2"/>
    <mergeCell ref="D3:E3"/>
    <mergeCell ref="F3:L3"/>
    <mergeCell ref="M3:N3"/>
    <mergeCell ref="O3:P3"/>
    <mergeCell ref="D4:E4"/>
    <mergeCell ref="F4:L4"/>
    <mergeCell ref="M4:N5"/>
    <mergeCell ref="O4:P5"/>
    <mergeCell ref="D5:E5"/>
    <mergeCell ref="F5:L5"/>
    <mergeCell ref="D16:P16"/>
    <mergeCell ref="B15:C15"/>
    <mergeCell ref="B16:C16"/>
    <mergeCell ref="B7:P7"/>
    <mergeCell ref="B9:P9"/>
    <mergeCell ref="B10:P10"/>
    <mergeCell ref="B12:C12"/>
    <mergeCell ref="D12:P12"/>
    <mergeCell ref="B13:C13"/>
    <mergeCell ref="D13:P13"/>
    <mergeCell ref="B14:C14"/>
    <mergeCell ref="D14:P14"/>
    <mergeCell ref="D15:P15"/>
    <mergeCell ref="B17:P17"/>
    <mergeCell ref="B19:P19"/>
    <mergeCell ref="B20:P20"/>
    <mergeCell ref="B22:C22"/>
    <mergeCell ref="D22:P22"/>
    <mergeCell ref="B26:C26"/>
    <mergeCell ref="D26:P26"/>
    <mergeCell ref="B23:C23"/>
    <mergeCell ref="D23:P23"/>
    <mergeCell ref="B24:C24"/>
    <mergeCell ref="D24:P24"/>
    <mergeCell ref="B25:C25"/>
    <mergeCell ref="D25:P25"/>
  </mergeCells>
  <hyperlinks>
    <hyperlink ref="B10" r:id="rId1" xr:uid="{00000000-0004-0000-0100-000000000000}"/>
    <hyperlink ref="B20" r:id="rId2" xr:uid="{00000000-0004-0000-0100-000001000000}"/>
  </hyperlinks>
  <pageMargins left="0.7" right="0.7" top="0.75" bottom="0.75" header="0.3" footer="0.3"/>
  <pageSetup paperSize="14"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53"/>
  <sheetViews>
    <sheetView zoomScale="60" zoomScaleNormal="60" workbookViewId="0">
      <selection activeCell="G21" sqref="G21:M22"/>
    </sheetView>
  </sheetViews>
  <sheetFormatPr baseColWidth="10" defaultRowHeight="15" x14ac:dyDescent="0.25"/>
  <cols>
    <col min="1" max="1" width="2" style="1" customWidth="1"/>
    <col min="2" max="2" width="14.140625" style="1" customWidth="1"/>
    <col min="3" max="3" width="14.85546875" style="1" customWidth="1"/>
    <col min="4" max="4" width="11.42578125" style="1"/>
    <col min="5" max="5" width="13" style="1" customWidth="1"/>
    <col min="6" max="6" width="18.85546875" style="1" customWidth="1"/>
    <col min="7" max="7" width="73" style="1" customWidth="1"/>
    <col min="8" max="8" width="39" style="1" customWidth="1"/>
    <col min="9" max="9" width="30.5703125" style="1" customWidth="1"/>
    <col min="10" max="10" width="94.7109375" style="1" customWidth="1"/>
    <col min="11" max="11" width="54.85546875" style="1" customWidth="1"/>
    <col min="12" max="12" width="37" style="1" customWidth="1"/>
    <col min="13" max="13" width="41.85546875" style="1" customWidth="1"/>
    <col min="14" max="16384" width="11.42578125" style="1"/>
  </cols>
  <sheetData>
    <row r="1" spans="2:13" ht="9.75" customHeight="1" thickBot="1" x14ac:dyDescent="0.3"/>
    <row r="2" spans="2:13" s="2" customFormat="1" ht="39" customHeight="1" x14ac:dyDescent="0.25">
      <c r="B2" s="287"/>
      <c r="C2" s="288"/>
      <c r="D2" s="293" t="s">
        <v>71</v>
      </c>
      <c r="E2" s="293"/>
      <c r="F2" s="259" t="s">
        <v>78</v>
      </c>
      <c r="G2" s="260"/>
      <c r="H2" s="260"/>
      <c r="I2" s="260"/>
      <c r="J2" s="261"/>
      <c r="K2" s="424" t="s">
        <v>72</v>
      </c>
      <c r="L2" s="425"/>
      <c r="M2" s="94"/>
    </row>
    <row r="3" spans="2:13" s="2" customFormat="1" ht="27.75" customHeight="1" x14ac:dyDescent="0.25">
      <c r="B3" s="289"/>
      <c r="C3" s="290"/>
      <c r="D3" s="278" t="s">
        <v>73</v>
      </c>
      <c r="E3" s="278"/>
      <c r="F3" s="262" t="s">
        <v>74</v>
      </c>
      <c r="G3" s="263"/>
      <c r="H3" s="263"/>
      <c r="I3" s="263"/>
      <c r="J3" s="264"/>
      <c r="K3" s="426" t="s">
        <v>75</v>
      </c>
      <c r="L3" s="427"/>
      <c r="M3" s="95"/>
    </row>
    <row r="4" spans="2:13" s="2" customFormat="1" ht="27.75" customHeight="1" x14ac:dyDescent="0.25">
      <c r="B4" s="289"/>
      <c r="C4" s="290"/>
      <c r="D4" s="278" t="s">
        <v>76</v>
      </c>
      <c r="E4" s="278"/>
      <c r="F4" s="431" t="s">
        <v>79</v>
      </c>
      <c r="G4" s="432"/>
      <c r="H4" s="432"/>
      <c r="I4" s="432"/>
      <c r="J4" s="433"/>
      <c r="K4" s="279" t="s">
        <v>77</v>
      </c>
      <c r="L4" s="428"/>
      <c r="M4" s="284"/>
    </row>
    <row r="5" spans="2:13" s="2" customFormat="1" ht="42" customHeight="1" thickBot="1" x14ac:dyDescent="0.3">
      <c r="B5" s="291"/>
      <c r="C5" s="292"/>
      <c r="D5" s="294" t="s">
        <v>80</v>
      </c>
      <c r="E5" s="294"/>
      <c r="F5" s="434" t="s">
        <v>81</v>
      </c>
      <c r="G5" s="435"/>
      <c r="H5" s="435"/>
      <c r="I5" s="435"/>
      <c r="J5" s="436"/>
      <c r="K5" s="429"/>
      <c r="L5" s="430"/>
      <c r="M5" s="423"/>
    </row>
    <row r="6" spans="2:13" ht="23.25" customHeight="1" thickBot="1" x14ac:dyDescent="0.3">
      <c r="B6" s="248" t="s">
        <v>110</v>
      </c>
      <c r="C6" s="249"/>
      <c r="D6" s="249"/>
      <c r="E6" s="249"/>
      <c r="F6" s="249"/>
      <c r="G6" s="249"/>
      <c r="H6" s="249"/>
      <c r="I6" s="249"/>
      <c r="J6" s="249"/>
      <c r="K6" s="249"/>
      <c r="L6" s="249"/>
      <c r="M6" s="250"/>
    </row>
    <row r="7" spans="2:13" ht="42" customHeight="1" thickBot="1" x14ac:dyDescent="0.3">
      <c r="B7" s="420" t="s">
        <v>111</v>
      </c>
      <c r="C7" s="421"/>
      <c r="D7" s="421"/>
      <c r="E7" s="421"/>
      <c r="F7" s="421"/>
      <c r="G7" s="421"/>
      <c r="H7" s="421"/>
      <c r="I7" s="421"/>
      <c r="J7" s="421"/>
      <c r="K7" s="421"/>
      <c r="L7" s="421"/>
      <c r="M7" s="422"/>
    </row>
    <row r="8" spans="2:13" ht="27.75" customHeight="1" thickBot="1" x14ac:dyDescent="0.3">
      <c r="B8" s="437" t="s">
        <v>266</v>
      </c>
      <c r="C8" s="438"/>
      <c r="D8" s="438"/>
      <c r="E8" s="438"/>
      <c r="F8" s="438"/>
      <c r="G8" s="438"/>
      <c r="H8" s="438"/>
      <c r="I8" s="438"/>
      <c r="J8" s="438"/>
      <c r="K8" s="438"/>
      <c r="L8" s="438"/>
      <c r="M8" s="439"/>
    </row>
    <row r="9" spans="2:13" ht="80.25" customHeight="1" thickBot="1" x14ac:dyDescent="0.3">
      <c r="B9" s="440" t="s">
        <v>263</v>
      </c>
      <c r="C9" s="440"/>
      <c r="D9" s="440"/>
      <c r="E9" s="441" t="s">
        <v>268</v>
      </c>
      <c r="F9" s="441"/>
      <c r="G9" s="443" t="s">
        <v>355</v>
      </c>
      <c r="H9" s="443"/>
      <c r="I9" s="443"/>
      <c r="J9" s="443"/>
      <c r="K9" s="443"/>
      <c r="L9" s="443"/>
      <c r="M9" s="443"/>
    </row>
    <row r="10" spans="2:13" ht="15.75" thickBot="1" x14ac:dyDescent="0.3">
      <c r="B10" s="440"/>
      <c r="C10" s="440"/>
      <c r="D10" s="440"/>
      <c r="E10" s="441"/>
      <c r="F10" s="441"/>
      <c r="G10" s="443"/>
      <c r="H10" s="443"/>
      <c r="I10" s="443"/>
      <c r="J10" s="443"/>
      <c r="K10" s="443"/>
      <c r="L10" s="443"/>
      <c r="M10" s="443"/>
    </row>
    <row r="11" spans="2:13" ht="34.5" customHeight="1" thickBot="1" x14ac:dyDescent="0.3">
      <c r="B11" s="440"/>
      <c r="C11" s="440"/>
      <c r="D11" s="440"/>
      <c r="E11" s="441" t="s">
        <v>269</v>
      </c>
      <c r="F11" s="441"/>
      <c r="G11" s="443" t="s">
        <v>356</v>
      </c>
      <c r="H11" s="443"/>
      <c r="I11" s="443"/>
      <c r="J11" s="443"/>
      <c r="K11" s="443"/>
      <c r="L11" s="443"/>
      <c r="M11" s="443"/>
    </row>
    <row r="12" spans="2:13" ht="43.5" customHeight="1" thickBot="1" x14ac:dyDescent="0.3">
      <c r="B12" s="440"/>
      <c r="C12" s="440"/>
      <c r="D12" s="440"/>
      <c r="E12" s="441"/>
      <c r="F12" s="441"/>
      <c r="G12" s="443"/>
      <c r="H12" s="443"/>
      <c r="I12" s="443"/>
      <c r="J12" s="443"/>
      <c r="K12" s="443"/>
      <c r="L12" s="443"/>
      <c r="M12" s="443"/>
    </row>
    <row r="13" spans="2:13" ht="27.75" customHeight="1" thickBot="1" x14ac:dyDescent="0.3">
      <c r="B13" s="440"/>
      <c r="C13" s="440"/>
      <c r="D13" s="440"/>
      <c r="E13" s="441" t="s">
        <v>270</v>
      </c>
      <c r="F13" s="441"/>
      <c r="G13" s="443" t="s">
        <v>357</v>
      </c>
      <c r="H13" s="443"/>
      <c r="I13" s="443"/>
      <c r="J13" s="443"/>
      <c r="K13" s="443"/>
      <c r="L13" s="443"/>
      <c r="M13" s="443"/>
    </row>
    <row r="14" spans="2:13" ht="42" customHeight="1" thickBot="1" x14ac:dyDescent="0.3">
      <c r="B14" s="440"/>
      <c r="C14" s="440"/>
      <c r="D14" s="440"/>
      <c r="E14" s="441"/>
      <c r="F14" s="441"/>
      <c r="G14" s="443"/>
      <c r="H14" s="443"/>
      <c r="I14" s="443"/>
      <c r="J14" s="443"/>
      <c r="K14" s="443"/>
      <c r="L14" s="443"/>
      <c r="M14" s="443"/>
    </row>
    <row r="15" spans="2:13" ht="27.75" customHeight="1" thickBot="1" x14ac:dyDescent="0.3">
      <c r="B15" s="440"/>
      <c r="C15" s="440"/>
      <c r="D15" s="440"/>
      <c r="E15" s="442" t="s">
        <v>271</v>
      </c>
      <c r="F15" s="442"/>
      <c r="G15" s="443" t="s">
        <v>358</v>
      </c>
      <c r="H15" s="443"/>
      <c r="I15" s="443"/>
      <c r="J15" s="443"/>
      <c r="K15" s="443"/>
      <c r="L15" s="443"/>
      <c r="M15" s="443"/>
    </row>
    <row r="16" spans="2:13" ht="27.75" customHeight="1" thickBot="1" x14ac:dyDescent="0.3">
      <c r="B16" s="440"/>
      <c r="C16" s="440"/>
      <c r="D16" s="440"/>
      <c r="E16" s="442"/>
      <c r="F16" s="442"/>
      <c r="G16" s="443"/>
      <c r="H16" s="443"/>
      <c r="I16" s="443"/>
      <c r="J16" s="443"/>
      <c r="K16" s="443"/>
      <c r="L16" s="443"/>
      <c r="M16" s="443"/>
    </row>
    <row r="17" spans="2:13" ht="27.75" customHeight="1" thickBot="1" x14ac:dyDescent="0.3">
      <c r="B17" s="440"/>
      <c r="C17" s="440"/>
      <c r="D17" s="440"/>
      <c r="E17" s="441" t="s">
        <v>272</v>
      </c>
      <c r="F17" s="441"/>
      <c r="G17" s="443" t="s">
        <v>359</v>
      </c>
      <c r="H17" s="443"/>
      <c r="I17" s="443"/>
      <c r="J17" s="443"/>
      <c r="K17" s="443"/>
      <c r="L17" s="443"/>
      <c r="M17" s="443"/>
    </row>
    <row r="18" spans="2:13" ht="27.75" customHeight="1" thickBot="1" x14ac:dyDescent="0.3">
      <c r="B18" s="440"/>
      <c r="C18" s="440"/>
      <c r="D18" s="440"/>
      <c r="E18" s="441"/>
      <c r="F18" s="441"/>
      <c r="G18" s="443"/>
      <c r="H18" s="443"/>
      <c r="I18" s="443"/>
      <c r="J18" s="443"/>
      <c r="K18" s="443"/>
      <c r="L18" s="443"/>
      <c r="M18" s="443"/>
    </row>
    <row r="19" spans="2:13" ht="27.75" customHeight="1" thickBot="1" x14ac:dyDescent="0.3">
      <c r="B19" s="440"/>
      <c r="C19" s="440"/>
      <c r="D19" s="440"/>
      <c r="E19" s="441" t="s">
        <v>273</v>
      </c>
      <c r="F19" s="441"/>
      <c r="G19" s="443" t="s">
        <v>360</v>
      </c>
      <c r="H19" s="443"/>
      <c r="I19" s="443"/>
      <c r="J19" s="443"/>
      <c r="K19" s="443"/>
      <c r="L19" s="443"/>
      <c r="M19" s="443"/>
    </row>
    <row r="20" spans="2:13" ht="27.75" customHeight="1" thickBot="1" x14ac:dyDescent="0.3">
      <c r="B20" s="440"/>
      <c r="C20" s="440"/>
      <c r="D20" s="440"/>
      <c r="E20" s="441"/>
      <c r="F20" s="441"/>
      <c r="G20" s="443"/>
      <c r="H20" s="443"/>
      <c r="I20" s="443"/>
      <c r="J20" s="443"/>
      <c r="K20" s="443"/>
      <c r="L20" s="443"/>
      <c r="M20" s="443"/>
    </row>
    <row r="21" spans="2:13" ht="27.75" customHeight="1" thickBot="1" x14ac:dyDescent="0.3">
      <c r="B21" s="440" t="s">
        <v>264</v>
      </c>
      <c r="C21" s="440"/>
      <c r="D21" s="440"/>
      <c r="E21" s="441" t="s">
        <v>274</v>
      </c>
      <c r="F21" s="441"/>
      <c r="G21" s="443" t="s">
        <v>361</v>
      </c>
      <c r="H21" s="443"/>
      <c r="I21" s="443"/>
      <c r="J21" s="443"/>
      <c r="K21" s="443"/>
      <c r="L21" s="443"/>
      <c r="M21" s="443"/>
    </row>
    <row r="22" spans="2:13" ht="27.75" customHeight="1" thickBot="1" x14ac:dyDescent="0.3">
      <c r="B22" s="440"/>
      <c r="C22" s="440"/>
      <c r="D22" s="440"/>
      <c r="E22" s="441"/>
      <c r="F22" s="441"/>
      <c r="G22" s="443"/>
      <c r="H22" s="443"/>
      <c r="I22" s="443"/>
      <c r="J22" s="443"/>
      <c r="K22" s="443"/>
      <c r="L22" s="443"/>
      <c r="M22" s="443"/>
    </row>
    <row r="23" spans="2:13" ht="66" customHeight="1" thickBot="1" x14ac:dyDescent="0.3">
      <c r="B23" s="440"/>
      <c r="C23" s="440"/>
      <c r="D23" s="440"/>
      <c r="E23" s="441" t="s">
        <v>275</v>
      </c>
      <c r="F23" s="441"/>
      <c r="G23" s="443" t="s">
        <v>362</v>
      </c>
      <c r="H23" s="443"/>
      <c r="I23" s="443"/>
      <c r="J23" s="443"/>
      <c r="K23" s="443"/>
      <c r="L23" s="443"/>
      <c r="M23" s="443"/>
    </row>
    <row r="24" spans="2:13" ht="27.75" customHeight="1" thickBot="1" x14ac:dyDescent="0.3">
      <c r="B24" s="440"/>
      <c r="C24" s="440"/>
      <c r="D24" s="440"/>
      <c r="E24" s="441"/>
      <c r="F24" s="441"/>
      <c r="G24" s="443"/>
      <c r="H24" s="443"/>
      <c r="I24" s="443"/>
      <c r="J24" s="443"/>
      <c r="K24" s="443"/>
      <c r="L24" s="443"/>
      <c r="M24" s="443"/>
    </row>
    <row r="25" spans="2:13" ht="27.75" customHeight="1" thickBot="1" x14ac:dyDescent="0.3">
      <c r="B25" s="440"/>
      <c r="C25" s="440"/>
      <c r="D25" s="440"/>
      <c r="E25" s="441" t="s">
        <v>276</v>
      </c>
      <c r="F25" s="441"/>
      <c r="G25" s="443" t="s">
        <v>363</v>
      </c>
      <c r="H25" s="443"/>
      <c r="I25" s="443"/>
      <c r="J25" s="443"/>
      <c r="K25" s="443"/>
      <c r="L25" s="443"/>
      <c r="M25" s="443"/>
    </row>
    <row r="26" spans="2:13" ht="42" customHeight="1" thickBot="1" x14ac:dyDescent="0.3">
      <c r="B26" s="440"/>
      <c r="C26" s="440"/>
      <c r="D26" s="440"/>
      <c r="E26" s="441"/>
      <c r="F26" s="441"/>
      <c r="G26" s="443"/>
      <c r="H26" s="443"/>
      <c r="I26" s="443"/>
      <c r="J26" s="443"/>
      <c r="K26" s="443"/>
      <c r="L26" s="443"/>
      <c r="M26" s="443"/>
    </row>
    <row r="27" spans="2:13" ht="35.25" customHeight="1" thickBot="1" x14ac:dyDescent="0.3">
      <c r="B27" s="440"/>
      <c r="C27" s="440"/>
      <c r="D27" s="440"/>
      <c r="E27" s="441" t="s">
        <v>277</v>
      </c>
      <c r="F27" s="441"/>
      <c r="G27" s="443" t="s">
        <v>364</v>
      </c>
      <c r="H27" s="443"/>
      <c r="I27" s="443"/>
      <c r="J27" s="443"/>
      <c r="K27" s="443"/>
      <c r="L27" s="443"/>
      <c r="M27" s="443"/>
    </row>
    <row r="28" spans="2:13" ht="42" customHeight="1" thickBot="1" x14ac:dyDescent="0.3">
      <c r="B28" s="440"/>
      <c r="C28" s="440"/>
      <c r="D28" s="440"/>
      <c r="E28" s="441"/>
      <c r="F28" s="441"/>
      <c r="G28" s="443"/>
      <c r="H28" s="443"/>
      <c r="I28" s="443"/>
      <c r="J28" s="443"/>
      <c r="K28" s="443"/>
      <c r="L28" s="443"/>
      <c r="M28" s="443"/>
    </row>
    <row r="29" spans="2:13" ht="53.25" customHeight="1" thickBot="1" x14ac:dyDescent="0.3">
      <c r="B29" s="440"/>
      <c r="C29" s="440"/>
      <c r="D29" s="440"/>
      <c r="E29" s="441" t="s">
        <v>278</v>
      </c>
      <c r="F29" s="441"/>
      <c r="G29" s="443" t="s">
        <v>365</v>
      </c>
      <c r="H29" s="443"/>
      <c r="I29" s="443"/>
      <c r="J29" s="443"/>
      <c r="K29" s="443"/>
      <c r="L29" s="443"/>
      <c r="M29" s="443"/>
    </row>
    <row r="30" spans="2:13" ht="59.25" customHeight="1" thickBot="1" x14ac:dyDescent="0.3">
      <c r="B30" s="440"/>
      <c r="C30" s="440"/>
      <c r="D30" s="440"/>
      <c r="E30" s="441"/>
      <c r="F30" s="441"/>
      <c r="G30" s="443"/>
      <c r="H30" s="443"/>
      <c r="I30" s="443"/>
      <c r="J30" s="443"/>
      <c r="K30" s="443"/>
      <c r="L30" s="443"/>
      <c r="M30" s="443"/>
    </row>
    <row r="31" spans="2:13" ht="39" customHeight="1" thickBot="1" x14ac:dyDescent="0.3">
      <c r="B31" s="440"/>
      <c r="C31" s="440"/>
      <c r="D31" s="440"/>
      <c r="E31" s="442" t="s">
        <v>279</v>
      </c>
      <c r="F31" s="442"/>
      <c r="G31" s="443" t="s">
        <v>366</v>
      </c>
      <c r="H31" s="443"/>
      <c r="I31" s="443"/>
      <c r="J31" s="443"/>
      <c r="K31" s="443"/>
      <c r="L31" s="443"/>
      <c r="M31" s="443"/>
    </row>
    <row r="32" spans="2:13" ht="49.5" customHeight="1" thickBot="1" x14ac:dyDescent="0.3">
      <c r="B32" s="440"/>
      <c r="C32" s="440"/>
      <c r="D32" s="440"/>
      <c r="E32" s="442"/>
      <c r="F32" s="442"/>
      <c r="G32" s="443"/>
      <c r="H32" s="443"/>
      <c r="I32" s="443"/>
      <c r="J32" s="443"/>
      <c r="K32" s="443"/>
      <c r="L32" s="443"/>
      <c r="M32" s="443"/>
    </row>
    <row r="33" spans="2:13" ht="106.5" customHeight="1" thickBot="1" x14ac:dyDescent="0.3">
      <c r="B33" s="446" t="s">
        <v>265</v>
      </c>
      <c r="C33" s="447"/>
      <c r="D33" s="448"/>
      <c r="E33" s="452" t="s">
        <v>80</v>
      </c>
      <c r="F33" s="453"/>
      <c r="G33" s="96" t="s">
        <v>280</v>
      </c>
      <c r="H33" s="96" t="s">
        <v>281</v>
      </c>
      <c r="I33" s="96" t="s">
        <v>282</v>
      </c>
      <c r="J33" s="96" t="s">
        <v>283</v>
      </c>
      <c r="K33" s="96" t="s">
        <v>284</v>
      </c>
      <c r="L33" s="97" t="s">
        <v>285</v>
      </c>
      <c r="M33" s="97" t="s">
        <v>286</v>
      </c>
    </row>
    <row r="34" spans="2:13" ht="105.75" customHeight="1" thickBot="1" x14ac:dyDescent="0.35">
      <c r="B34" s="449"/>
      <c r="C34" s="450"/>
      <c r="D34" s="451"/>
      <c r="E34" s="444" t="s">
        <v>14</v>
      </c>
      <c r="F34" s="445"/>
      <c r="G34" s="158" t="s">
        <v>302</v>
      </c>
      <c r="H34" s="158"/>
      <c r="I34" s="158"/>
      <c r="J34" s="158" t="s">
        <v>305</v>
      </c>
      <c r="K34" s="158" t="s">
        <v>426</v>
      </c>
      <c r="L34" s="159"/>
      <c r="M34" s="159"/>
    </row>
    <row r="35" spans="2:13" ht="99.75" thickBot="1" x14ac:dyDescent="0.35">
      <c r="B35" s="449"/>
      <c r="C35" s="450"/>
      <c r="D35" s="451"/>
      <c r="E35" s="444" t="s">
        <v>8</v>
      </c>
      <c r="F35" s="445"/>
      <c r="G35" s="158" t="s">
        <v>307</v>
      </c>
      <c r="H35" s="158"/>
      <c r="I35" s="158"/>
      <c r="J35" s="158" t="s">
        <v>308</v>
      </c>
      <c r="K35" s="158" t="s">
        <v>309</v>
      </c>
      <c r="L35" s="159"/>
      <c r="M35" s="159"/>
    </row>
    <row r="36" spans="2:13" ht="149.25" thickBot="1" x14ac:dyDescent="0.35">
      <c r="B36" s="449"/>
      <c r="C36" s="450"/>
      <c r="D36" s="451"/>
      <c r="E36" s="444" t="s">
        <v>11</v>
      </c>
      <c r="F36" s="445"/>
      <c r="G36" s="158" t="s">
        <v>311</v>
      </c>
      <c r="H36" s="158"/>
      <c r="I36" s="158"/>
      <c r="J36" s="158" t="s">
        <v>312</v>
      </c>
      <c r="K36" s="158" t="s">
        <v>313</v>
      </c>
      <c r="L36" s="159"/>
      <c r="M36" s="159"/>
    </row>
    <row r="37" spans="2:13" ht="99.75" thickBot="1" x14ac:dyDescent="0.35">
      <c r="B37" s="449"/>
      <c r="C37" s="450"/>
      <c r="D37" s="451"/>
      <c r="E37" s="444" t="s">
        <v>15</v>
      </c>
      <c r="F37" s="445"/>
      <c r="G37" s="158" t="s">
        <v>315</v>
      </c>
      <c r="H37" s="158"/>
      <c r="I37" s="158"/>
      <c r="J37" s="158" t="s">
        <v>317</v>
      </c>
      <c r="K37" s="158" t="s">
        <v>318</v>
      </c>
      <c r="L37" s="159"/>
      <c r="M37" s="159"/>
    </row>
    <row r="38" spans="2:13" ht="149.25" thickBot="1" x14ac:dyDescent="0.35">
      <c r="B38" s="449"/>
      <c r="C38" s="450"/>
      <c r="D38" s="451"/>
      <c r="E38" s="444" t="s">
        <v>10</v>
      </c>
      <c r="F38" s="445"/>
      <c r="G38" s="158" t="s">
        <v>319</v>
      </c>
      <c r="H38" s="158"/>
      <c r="I38" s="158"/>
      <c r="J38" s="158" t="s">
        <v>321</v>
      </c>
      <c r="K38" s="158" t="s">
        <v>427</v>
      </c>
      <c r="L38" s="159"/>
      <c r="M38" s="159"/>
    </row>
    <row r="39" spans="2:13" ht="116.25" thickBot="1" x14ac:dyDescent="0.35">
      <c r="B39" s="449"/>
      <c r="C39" s="450"/>
      <c r="D39" s="451"/>
      <c r="E39" s="444" t="s">
        <v>16</v>
      </c>
      <c r="F39" s="445"/>
      <c r="G39" s="158" t="s">
        <v>322</v>
      </c>
      <c r="H39" s="158"/>
      <c r="I39" s="158"/>
      <c r="J39" s="158" t="s">
        <v>324</v>
      </c>
      <c r="K39" s="158" t="s">
        <v>325</v>
      </c>
      <c r="L39" s="159"/>
      <c r="M39" s="159"/>
    </row>
    <row r="40" spans="2:13" ht="330.75" thickBot="1" x14ac:dyDescent="0.35">
      <c r="B40" s="449"/>
      <c r="C40" s="450"/>
      <c r="D40" s="451"/>
      <c r="E40" s="444" t="s">
        <v>17</v>
      </c>
      <c r="F40" s="445"/>
      <c r="G40" s="158" t="s">
        <v>326</v>
      </c>
      <c r="H40" s="158"/>
      <c r="I40" s="158"/>
      <c r="J40" s="158" t="s">
        <v>331</v>
      </c>
      <c r="K40" s="158" t="s">
        <v>428</v>
      </c>
      <c r="L40" s="159"/>
      <c r="M40" s="159"/>
    </row>
    <row r="41" spans="2:13" ht="231.75" thickBot="1" x14ac:dyDescent="0.35">
      <c r="B41" s="449"/>
      <c r="C41" s="450"/>
      <c r="D41" s="451"/>
      <c r="E41" s="444" t="s">
        <v>18</v>
      </c>
      <c r="F41" s="445"/>
      <c r="G41" s="158" t="s">
        <v>328</v>
      </c>
      <c r="H41" s="158"/>
      <c r="I41" s="158"/>
      <c r="J41" s="158" t="s">
        <v>329</v>
      </c>
      <c r="K41" s="158" t="s">
        <v>429</v>
      </c>
      <c r="L41" s="159"/>
      <c r="M41" s="159"/>
    </row>
    <row r="42" spans="2:13" ht="83.25" thickBot="1" x14ac:dyDescent="0.35">
      <c r="B42" s="449"/>
      <c r="C42" s="450"/>
      <c r="D42" s="451"/>
      <c r="E42" s="444" t="s">
        <v>332</v>
      </c>
      <c r="F42" s="445"/>
      <c r="G42" s="158" t="s">
        <v>333</v>
      </c>
      <c r="H42" s="158"/>
      <c r="I42" s="158"/>
      <c r="J42" s="158"/>
      <c r="K42" s="158" t="s">
        <v>306</v>
      </c>
      <c r="L42" s="159"/>
      <c r="M42" s="159"/>
    </row>
    <row r="43" spans="2:13" ht="99.75" thickBot="1" x14ac:dyDescent="0.35">
      <c r="B43" s="449"/>
      <c r="C43" s="450"/>
      <c r="D43" s="451"/>
      <c r="E43" s="444" t="s">
        <v>27</v>
      </c>
      <c r="F43" s="445"/>
      <c r="G43" s="158" t="s">
        <v>334</v>
      </c>
      <c r="H43" s="158"/>
      <c r="I43" s="158"/>
      <c r="J43" s="158" t="s">
        <v>336</v>
      </c>
      <c r="K43" s="158" t="s">
        <v>430</v>
      </c>
      <c r="L43" s="159"/>
      <c r="M43" s="159"/>
    </row>
    <row r="44" spans="2:13" ht="336" customHeight="1" thickBot="1" x14ac:dyDescent="0.35">
      <c r="B44" s="449"/>
      <c r="C44" s="450"/>
      <c r="D44" s="451"/>
      <c r="E44" s="444" t="s">
        <v>19</v>
      </c>
      <c r="F44" s="445"/>
      <c r="G44" s="158" t="s">
        <v>337</v>
      </c>
      <c r="H44" s="158"/>
      <c r="I44" s="158"/>
      <c r="J44" s="158" t="s">
        <v>339</v>
      </c>
      <c r="K44" s="158" t="s">
        <v>891</v>
      </c>
      <c r="L44" s="159"/>
      <c r="M44" s="159"/>
    </row>
    <row r="45" spans="2:13" ht="83.25" thickBot="1" x14ac:dyDescent="0.35">
      <c r="B45" s="449"/>
      <c r="C45" s="450"/>
      <c r="D45" s="451"/>
      <c r="E45" s="444" t="s">
        <v>20</v>
      </c>
      <c r="F45" s="445"/>
      <c r="G45" s="158" t="s">
        <v>340</v>
      </c>
      <c r="H45" s="158"/>
      <c r="I45" s="158"/>
      <c r="J45" s="158" t="s">
        <v>342</v>
      </c>
      <c r="K45" s="158" t="s">
        <v>343</v>
      </c>
      <c r="L45" s="159"/>
      <c r="M45" s="159"/>
    </row>
    <row r="46" spans="2:13" ht="116.25" thickBot="1" x14ac:dyDescent="0.35">
      <c r="B46" s="449"/>
      <c r="C46" s="450"/>
      <c r="D46" s="451"/>
      <c r="E46" s="444" t="s">
        <v>21</v>
      </c>
      <c r="F46" s="445"/>
      <c r="G46" s="158" t="s">
        <v>344</v>
      </c>
      <c r="H46" s="160"/>
      <c r="I46" s="160"/>
      <c r="J46" s="158" t="s">
        <v>346</v>
      </c>
      <c r="K46" s="157" t="s">
        <v>347</v>
      </c>
      <c r="L46" s="159"/>
      <c r="M46" s="159"/>
    </row>
    <row r="47" spans="2:13" ht="215.25" thickBot="1" x14ac:dyDescent="0.35">
      <c r="B47" s="449"/>
      <c r="C47" s="450"/>
      <c r="D47" s="451"/>
      <c r="E47" s="444" t="s">
        <v>22</v>
      </c>
      <c r="F47" s="445"/>
      <c r="G47" s="158" t="s">
        <v>348</v>
      </c>
      <c r="H47" s="160"/>
      <c r="I47" s="160"/>
      <c r="J47" s="158" t="s">
        <v>349</v>
      </c>
      <c r="K47" s="157" t="s">
        <v>347</v>
      </c>
      <c r="L47" s="159"/>
      <c r="M47" s="159"/>
    </row>
    <row r="48" spans="2:13" ht="149.25" thickBot="1" x14ac:dyDescent="0.35">
      <c r="B48" s="449"/>
      <c r="C48" s="450"/>
      <c r="D48" s="451"/>
      <c r="E48" s="444" t="s">
        <v>23</v>
      </c>
      <c r="F48" s="445"/>
      <c r="G48" s="158" t="s">
        <v>351</v>
      </c>
      <c r="H48" s="160"/>
      <c r="I48" s="160"/>
      <c r="J48" s="158" t="s">
        <v>352</v>
      </c>
      <c r="K48" s="157" t="s">
        <v>353</v>
      </c>
      <c r="L48" s="159"/>
      <c r="M48" s="159"/>
    </row>
    <row r="49" spans="2:13" ht="116.25" thickBot="1" x14ac:dyDescent="0.35">
      <c r="B49" s="449"/>
      <c r="C49" s="450"/>
      <c r="D49" s="451"/>
      <c r="E49" s="444" t="s">
        <v>267</v>
      </c>
      <c r="F49" s="445"/>
      <c r="G49" s="158" t="s">
        <v>367</v>
      </c>
      <c r="H49" s="160"/>
      <c r="I49" s="160"/>
      <c r="J49" s="158" t="s">
        <v>368</v>
      </c>
      <c r="K49" s="157" t="s">
        <v>369</v>
      </c>
      <c r="L49" s="159"/>
      <c r="M49" s="159"/>
    </row>
    <row r="50" spans="2:13" ht="52.5" customHeight="1" x14ac:dyDescent="0.25">
      <c r="B50" s="3"/>
      <c r="C50" s="4"/>
      <c r="D50" s="4"/>
      <c r="E50" s="4"/>
      <c r="F50" s="4"/>
      <c r="G50" s="4"/>
      <c r="H50" s="4"/>
      <c r="I50" s="4"/>
      <c r="J50" s="4"/>
      <c r="K50" s="4"/>
      <c r="L50" s="4"/>
      <c r="M50" s="5"/>
    </row>
    <row r="51" spans="2:13" ht="18.75" x14ac:dyDescent="0.3">
      <c r="B51" s="3"/>
      <c r="C51" s="78"/>
      <c r="D51" s="78"/>
      <c r="E51" s="73"/>
      <c r="F51" s="73"/>
      <c r="G51" s="73"/>
      <c r="H51" s="73"/>
      <c r="I51" s="73"/>
      <c r="J51" s="4"/>
      <c r="K51" s="4"/>
      <c r="L51" s="4"/>
      <c r="M51" s="5"/>
    </row>
    <row r="52" spans="2:13" x14ac:dyDescent="0.25">
      <c r="B52" s="3"/>
      <c r="C52" s="4"/>
      <c r="D52" s="4"/>
      <c r="E52" s="4"/>
      <c r="F52" s="4"/>
      <c r="G52" s="4"/>
      <c r="H52" s="4"/>
      <c r="I52" s="4"/>
      <c r="J52" s="4"/>
      <c r="K52" s="4"/>
      <c r="L52" s="4"/>
      <c r="M52" s="5"/>
    </row>
    <row r="53" spans="2:13" ht="15.75" thickBot="1" x14ac:dyDescent="0.3">
      <c r="B53" s="83"/>
      <c r="C53" s="84"/>
      <c r="D53" s="84"/>
      <c r="E53" s="84"/>
      <c r="F53" s="84"/>
      <c r="G53" s="84"/>
      <c r="H53" s="84"/>
      <c r="I53" s="84"/>
      <c r="J53" s="84"/>
      <c r="K53" s="84"/>
      <c r="L53" s="84"/>
      <c r="M53" s="85"/>
    </row>
  </sheetData>
  <sheetProtection algorithmName="SHA-512" hashValue="iN+lIlbqwPqouS57ogDkf6UBIDCZYuzDl9Hjl29oNN14R6+CKPGABV2XkhdxWlJs6c2f36Qm5RgphFrGG6hXRg==" saltValue="ikkDbaEagLkz/5rKSRNmoQ==" spinCount="100000" sheet="1" objects="1" scenarios="1" formatCells="0" formatColumns="0" formatRows="0"/>
  <mergeCells count="60">
    <mergeCell ref="E47:F47"/>
    <mergeCell ref="E48:F48"/>
    <mergeCell ref="E49:F49"/>
    <mergeCell ref="B33:D49"/>
    <mergeCell ref="E42:F42"/>
    <mergeCell ref="E43:F43"/>
    <mergeCell ref="E44:F44"/>
    <mergeCell ref="E45:F45"/>
    <mergeCell ref="E46:F46"/>
    <mergeCell ref="E37:F37"/>
    <mergeCell ref="E38:F38"/>
    <mergeCell ref="E39:F39"/>
    <mergeCell ref="E40:F40"/>
    <mergeCell ref="E41:F41"/>
    <mergeCell ref="E33:F33"/>
    <mergeCell ref="E34:F34"/>
    <mergeCell ref="E35:F35"/>
    <mergeCell ref="E36:F36"/>
    <mergeCell ref="G17:M18"/>
    <mergeCell ref="G19:M20"/>
    <mergeCell ref="B21:D32"/>
    <mergeCell ref="E21:F22"/>
    <mergeCell ref="E23:F24"/>
    <mergeCell ref="E25:F26"/>
    <mergeCell ref="E27:F28"/>
    <mergeCell ref="E29:F30"/>
    <mergeCell ref="E31:F32"/>
    <mergeCell ref="G21:M22"/>
    <mergeCell ref="G23:M24"/>
    <mergeCell ref="G25:M26"/>
    <mergeCell ref="G27:M28"/>
    <mergeCell ref="G29:M30"/>
    <mergeCell ref="G31:M32"/>
    <mergeCell ref="G9:M10"/>
    <mergeCell ref="G11:M12"/>
    <mergeCell ref="G13:M14"/>
    <mergeCell ref="G15:M16"/>
    <mergeCell ref="B8:M8"/>
    <mergeCell ref="B9:D20"/>
    <mergeCell ref="E9:F10"/>
    <mergeCell ref="E11:F12"/>
    <mergeCell ref="E13:F14"/>
    <mergeCell ref="E15:F16"/>
    <mergeCell ref="E17:F18"/>
    <mergeCell ref="E19:F20"/>
    <mergeCell ref="D3:E3"/>
    <mergeCell ref="D4:E4"/>
    <mergeCell ref="B7:M7"/>
    <mergeCell ref="D5:E5"/>
    <mergeCell ref="B6:M6"/>
    <mergeCell ref="B2:C5"/>
    <mergeCell ref="D2:E2"/>
    <mergeCell ref="M4:M5"/>
    <mergeCell ref="K2:L2"/>
    <mergeCell ref="K3:L3"/>
    <mergeCell ref="K4:L5"/>
    <mergeCell ref="F2:J2"/>
    <mergeCell ref="F3:J3"/>
    <mergeCell ref="F4:J4"/>
    <mergeCell ref="F5:J5"/>
  </mergeCells>
  <pageMargins left="0.7" right="0.7" top="0.75" bottom="0.75" header="0.3" footer="0.3"/>
  <pageSetup paperSize="1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182"/>
  <sheetViews>
    <sheetView topLeftCell="B1" zoomScale="60" zoomScaleNormal="60" workbookViewId="0">
      <selection activeCell="S22" sqref="S22"/>
    </sheetView>
  </sheetViews>
  <sheetFormatPr baseColWidth="10" defaultRowHeight="15" x14ac:dyDescent="0.25"/>
  <cols>
    <col min="1" max="1" width="7.140625" style="1" customWidth="1"/>
    <col min="2" max="2" width="17.7109375" style="1" customWidth="1"/>
    <col min="3" max="3" width="40.7109375" style="1" customWidth="1"/>
    <col min="4" max="4" width="59.28515625" style="1" customWidth="1"/>
    <col min="5" max="5" width="33" style="1" customWidth="1"/>
    <col min="6" max="6" width="6.5703125" style="1" customWidth="1"/>
    <col min="7" max="7" width="69.5703125" style="1" customWidth="1"/>
    <col min="8" max="8" width="28" style="1" customWidth="1"/>
    <col min="9" max="9" width="29.7109375" style="1" customWidth="1"/>
    <col min="10" max="10" width="25" style="1" customWidth="1"/>
    <col min="11" max="11" width="16.140625" style="1" customWidth="1"/>
    <col min="12" max="12" width="28" style="1" customWidth="1"/>
    <col min="13" max="13" width="23.28515625" style="1" customWidth="1"/>
    <col min="14" max="14" width="8.42578125" style="1" customWidth="1"/>
    <col min="15" max="15" width="7.85546875" style="1" customWidth="1"/>
    <col min="16" max="16" width="10.28515625" style="1" customWidth="1"/>
    <col min="17" max="17" width="10.85546875" style="1" customWidth="1"/>
    <col min="18" max="16384" width="11.42578125" style="1"/>
  </cols>
  <sheetData>
    <row r="2" spans="2:17" ht="15.75" thickBot="1" x14ac:dyDescent="0.3"/>
    <row r="3" spans="2:17" s="2" customFormat="1" ht="39" customHeight="1" x14ac:dyDescent="0.25">
      <c r="B3" s="477"/>
      <c r="C3" s="478"/>
      <c r="D3" s="149" t="s">
        <v>71</v>
      </c>
      <c r="E3" s="483" t="s">
        <v>78</v>
      </c>
      <c r="F3" s="484"/>
      <c r="G3" s="484"/>
      <c r="H3" s="484"/>
      <c r="I3" s="484"/>
      <c r="J3" s="484"/>
      <c r="K3" s="485"/>
      <c r="L3" s="293" t="s">
        <v>72</v>
      </c>
      <c r="M3" s="293"/>
      <c r="N3" s="489"/>
      <c r="O3" s="255"/>
      <c r="P3" s="255"/>
      <c r="Q3" s="490"/>
    </row>
    <row r="4" spans="2:17" s="2" customFormat="1" ht="27.75" customHeight="1" x14ac:dyDescent="0.25">
      <c r="B4" s="479"/>
      <c r="C4" s="480"/>
      <c r="D4" s="150" t="s">
        <v>73</v>
      </c>
      <c r="E4" s="486" t="s">
        <v>74</v>
      </c>
      <c r="F4" s="487"/>
      <c r="G4" s="487"/>
      <c r="H4" s="487"/>
      <c r="I4" s="487"/>
      <c r="J4" s="487"/>
      <c r="K4" s="488"/>
      <c r="L4" s="278" t="s">
        <v>75</v>
      </c>
      <c r="M4" s="278"/>
      <c r="N4" s="416"/>
      <c r="O4" s="253"/>
      <c r="P4" s="253"/>
      <c r="Q4" s="491"/>
    </row>
    <row r="5" spans="2:17" s="2" customFormat="1" ht="27.75" customHeight="1" x14ac:dyDescent="0.25">
      <c r="B5" s="479"/>
      <c r="C5" s="480"/>
      <c r="D5" s="150" t="s">
        <v>76</v>
      </c>
      <c r="E5" s="486" t="s">
        <v>79</v>
      </c>
      <c r="F5" s="487"/>
      <c r="G5" s="487"/>
      <c r="H5" s="487"/>
      <c r="I5" s="487"/>
      <c r="J5" s="487"/>
      <c r="K5" s="488"/>
      <c r="L5" s="279" t="s">
        <v>77</v>
      </c>
      <c r="M5" s="280"/>
      <c r="N5" s="283"/>
      <c r="O5" s="475"/>
      <c r="P5" s="475"/>
      <c r="Q5" s="284"/>
    </row>
    <row r="6" spans="2:17" s="2" customFormat="1" ht="42" customHeight="1" thickBot="1" x14ac:dyDescent="0.3">
      <c r="B6" s="481"/>
      <c r="C6" s="482"/>
      <c r="D6" s="98" t="s">
        <v>80</v>
      </c>
      <c r="E6" s="434" t="s">
        <v>81</v>
      </c>
      <c r="F6" s="435"/>
      <c r="G6" s="435"/>
      <c r="H6" s="435"/>
      <c r="I6" s="435"/>
      <c r="J6" s="435"/>
      <c r="K6" s="436"/>
      <c r="L6" s="281"/>
      <c r="M6" s="282"/>
      <c r="N6" s="285"/>
      <c r="O6" s="476"/>
      <c r="P6" s="476"/>
      <c r="Q6" s="286"/>
    </row>
    <row r="7" spans="2:17" ht="23.25" customHeight="1" thickBot="1" x14ac:dyDescent="0.3">
      <c r="B7" s="248" t="s">
        <v>119</v>
      </c>
      <c r="C7" s="249"/>
      <c r="D7" s="249"/>
      <c r="E7" s="249"/>
      <c r="F7" s="249"/>
      <c r="G7" s="249"/>
      <c r="H7" s="249"/>
      <c r="I7" s="249"/>
      <c r="J7" s="249"/>
      <c r="K7" s="249"/>
      <c r="L7" s="249"/>
      <c r="M7" s="249"/>
      <c r="N7" s="249"/>
      <c r="O7" s="249"/>
      <c r="P7" s="249"/>
      <c r="Q7" s="250"/>
    </row>
    <row r="8" spans="2:17" ht="48" customHeight="1" x14ac:dyDescent="0.25">
      <c r="B8" s="463" t="s">
        <v>132</v>
      </c>
      <c r="C8" s="464"/>
      <c r="D8" s="464"/>
      <c r="E8" s="464"/>
      <c r="F8" s="464"/>
      <c r="G8" s="464"/>
      <c r="H8" s="464"/>
      <c r="I8" s="464"/>
      <c r="J8" s="464"/>
      <c r="K8" s="464"/>
      <c r="L8" s="464"/>
      <c r="M8" s="464"/>
      <c r="N8" s="464"/>
      <c r="O8" s="464"/>
      <c r="P8" s="464"/>
      <c r="Q8" s="465"/>
    </row>
    <row r="9" spans="2:17" ht="27.75" customHeight="1" x14ac:dyDescent="0.25">
      <c r="B9" s="466" t="s">
        <v>120</v>
      </c>
      <c r="C9" s="467"/>
      <c r="D9" s="467"/>
      <c r="E9" s="467"/>
      <c r="F9" s="467"/>
      <c r="G9" s="467"/>
      <c r="H9" s="467"/>
      <c r="I9" s="467"/>
      <c r="J9" s="467"/>
      <c r="K9" s="467"/>
      <c r="L9" s="467"/>
      <c r="M9" s="467"/>
      <c r="N9" s="467"/>
      <c r="O9" s="467"/>
      <c r="P9" s="467"/>
      <c r="Q9" s="468"/>
    </row>
    <row r="10" spans="2:17" ht="36" customHeight="1" x14ac:dyDescent="0.25">
      <c r="B10" s="469" t="s">
        <v>80</v>
      </c>
      <c r="C10" s="470"/>
      <c r="D10" s="495" t="s">
        <v>303</v>
      </c>
      <c r="E10" s="495" t="s">
        <v>127</v>
      </c>
      <c r="F10" s="340" t="s">
        <v>129</v>
      </c>
      <c r="G10" s="340"/>
      <c r="H10" s="471" t="s">
        <v>130</v>
      </c>
      <c r="I10" s="472"/>
      <c r="J10" s="471" t="s">
        <v>387</v>
      </c>
      <c r="K10" s="472"/>
      <c r="L10" s="497" t="s">
        <v>131</v>
      </c>
      <c r="M10" s="498"/>
      <c r="N10" s="492" t="s">
        <v>121</v>
      </c>
      <c r="O10" s="493"/>
      <c r="P10" s="493"/>
      <c r="Q10" s="494"/>
    </row>
    <row r="11" spans="2:17" ht="46.5" customHeight="1" x14ac:dyDescent="0.25">
      <c r="B11" s="469"/>
      <c r="C11" s="470"/>
      <c r="D11" s="496"/>
      <c r="E11" s="496"/>
      <c r="F11" s="340"/>
      <c r="G11" s="340"/>
      <c r="H11" s="473"/>
      <c r="I11" s="474"/>
      <c r="J11" s="473"/>
      <c r="K11" s="474"/>
      <c r="L11" s="499"/>
      <c r="M11" s="500"/>
      <c r="N11" s="141" t="s">
        <v>122</v>
      </c>
      <c r="O11" s="141" t="s">
        <v>123</v>
      </c>
      <c r="P11" s="141" t="s">
        <v>124</v>
      </c>
      <c r="Q11" s="99" t="s">
        <v>125</v>
      </c>
    </row>
    <row r="12" spans="2:17" ht="16.5" customHeight="1" x14ac:dyDescent="0.25">
      <c r="B12" s="501" t="str">
        <f>'2 - CONTEXTO'!E34</f>
        <v>Direccionamiento Estratégico</v>
      </c>
      <c r="C12" s="502"/>
      <c r="D12" s="515" t="s">
        <v>304</v>
      </c>
      <c r="E12" s="518" t="str">
        <f>'2 - CONTEXTO'!K34</f>
        <v>1. Oficina del Planeación.
2. Dirección General.</v>
      </c>
      <c r="F12" s="521">
        <v>1</v>
      </c>
      <c r="G12" s="296" t="s">
        <v>432</v>
      </c>
      <c r="H12" s="296" t="s">
        <v>433</v>
      </c>
      <c r="I12" s="455"/>
      <c r="J12" s="296" t="s">
        <v>434</v>
      </c>
      <c r="K12" s="296"/>
      <c r="L12" s="296" t="s">
        <v>435</v>
      </c>
      <c r="M12" s="455"/>
      <c r="N12" s="454" t="s">
        <v>128</v>
      </c>
      <c r="O12" s="454" t="s">
        <v>128</v>
      </c>
      <c r="P12" s="454" t="s">
        <v>128</v>
      </c>
      <c r="Q12" s="454" t="s">
        <v>128</v>
      </c>
    </row>
    <row r="13" spans="2:17" ht="16.5" customHeight="1" x14ac:dyDescent="0.25">
      <c r="B13" s="503"/>
      <c r="C13" s="504"/>
      <c r="D13" s="516"/>
      <c r="E13" s="519"/>
      <c r="F13" s="521"/>
      <c r="G13" s="296"/>
      <c r="H13" s="296" t="s">
        <v>399</v>
      </c>
      <c r="I13" s="455"/>
      <c r="J13" s="296"/>
      <c r="K13" s="296"/>
      <c r="L13" s="296" t="s">
        <v>401</v>
      </c>
      <c r="M13" s="455"/>
      <c r="N13" s="454"/>
      <c r="O13" s="454"/>
      <c r="P13" s="454"/>
      <c r="Q13" s="454"/>
    </row>
    <row r="14" spans="2:17" ht="16.5" customHeight="1" x14ac:dyDescent="0.25">
      <c r="B14" s="503"/>
      <c r="C14" s="504"/>
      <c r="D14" s="516"/>
      <c r="E14" s="519"/>
      <c r="F14" s="521">
        <v>2</v>
      </c>
      <c r="G14" s="296" t="s">
        <v>389</v>
      </c>
      <c r="H14" s="296" t="s">
        <v>394</v>
      </c>
      <c r="I14" s="455"/>
      <c r="J14" s="296"/>
      <c r="K14" s="296"/>
      <c r="L14" s="296" t="s">
        <v>397</v>
      </c>
      <c r="M14" s="455"/>
      <c r="N14" s="454"/>
      <c r="O14" s="454"/>
      <c r="P14" s="454"/>
      <c r="Q14" s="454"/>
    </row>
    <row r="15" spans="2:17" ht="16.5" customHeight="1" x14ac:dyDescent="0.25">
      <c r="B15" s="503"/>
      <c r="C15" s="504"/>
      <c r="D15" s="516"/>
      <c r="E15" s="519"/>
      <c r="F15" s="521"/>
      <c r="G15" s="296"/>
      <c r="H15" s="296" t="s">
        <v>398</v>
      </c>
      <c r="I15" s="455"/>
      <c r="J15" s="296"/>
      <c r="K15" s="296"/>
      <c r="L15" s="296" t="s">
        <v>400</v>
      </c>
      <c r="M15" s="455"/>
      <c r="N15" s="454"/>
      <c r="O15" s="454"/>
      <c r="P15" s="454"/>
      <c r="Q15" s="454"/>
    </row>
    <row r="16" spans="2:17" ht="16.5" customHeight="1" x14ac:dyDescent="0.25">
      <c r="B16" s="503"/>
      <c r="C16" s="504"/>
      <c r="D16" s="516"/>
      <c r="E16" s="519"/>
      <c r="F16" s="521">
        <v>3</v>
      </c>
      <c r="G16" s="296" t="s">
        <v>390</v>
      </c>
      <c r="H16" s="296" t="s">
        <v>395</v>
      </c>
      <c r="I16" s="455"/>
      <c r="J16" s="296"/>
      <c r="K16" s="296"/>
      <c r="L16" s="296" t="s">
        <v>407</v>
      </c>
      <c r="M16" s="455"/>
      <c r="N16" s="454"/>
      <c r="O16" s="454"/>
      <c r="P16" s="454"/>
      <c r="Q16" s="454"/>
    </row>
    <row r="17" spans="2:17" ht="16.5" customHeight="1" x14ac:dyDescent="0.25">
      <c r="B17" s="503"/>
      <c r="C17" s="504"/>
      <c r="D17" s="516"/>
      <c r="E17" s="519"/>
      <c r="F17" s="521"/>
      <c r="G17" s="296"/>
      <c r="H17" s="296" t="s">
        <v>402</v>
      </c>
      <c r="I17" s="455"/>
      <c r="J17" s="296"/>
      <c r="K17" s="296"/>
      <c r="L17" s="296" t="s">
        <v>408</v>
      </c>
      <c r="M17" s="455"/>
      <c r="N17" s="454"/>
      <c r="O17" s="454"/>
      <c r="P17" s="454"/>
      <c r="Q17" s="454"/>
    </row>
    <row r="18" spans="2:17" ht="16.5" customHeight="1" x14ac:dyDescent="0.25">
      <c r="B18" s="503"/>
      <c r="C18" s="504"/>
      <c r="D18" s="516"/>
      <c r="E18" s="519"/>
      <c r="F18" s="521">
        <v>4</v>
      </c>
      <c r="G18" s="296" t="s">
        <v>391</v>
      </c>
      <c r="H18" s="296" t="s">
        <v>403</v>
      </c>
      <c r="I18" s="455"/>
      <c r="J18" s="296"/>
      <c r="K18" s="296"/>
      <c r="L18" s="296" t="s">
        <v>409</v>
      </c>
      <c r="M18" s="455"/>
      <c r="N18" s="454"/>
      <c r="O18" s="454"/>
      <c r="P18" s="454"/>
      <c r="Q18" s="454"/>
    </row>
    <row r="19" spans="2:17" ht="16.5" customHeight="1" x14ac:dyDescent="0.25">
      <c r="B19" s="503"/>
      <c r="C19" s="504"/>
      <c r="D19" s="516"/>
      <c r="E19" s="519"/>
      <c r="F19" s="521"/>
      <c r="G19" s="296"/>
      <c r="H19" s="296" t="s">
        <v>404</v>
      </c>
      <c r="I19" s="455"/>
      <c r="J19" s="296"/>
      <c r="K19" s="296"/>
      <c r="L19" s="296" t="s">
        <v>410</v>
      </c>
      <c r="M19" s="455"/>
      <c r="N19" s="454"/>
      <c r="O19" s="454"/>
      <c r="P19" s="454"/>
      <c r="Q19" s="454"/>
    </row>
    <row r="20" spans="2:17" ht="16.5" customHeight="1" x14ac:dyDescent="0.25">
      <c r="B20" s="503"/>
      <c r="C20" s="504"/>
      <c r="D20" s="516"/>
      <c r="E20" s="519"/>
      <c r="F20" s="521">
        <v>5</v>
      </c>
      <c r="G20" s="296" t="s">
        <v>392</v>
      </c>
      <c r="H20" s="296" t="s">
        <v>405</v>
      </c>
      <c r="I20" s="455"/>
      <c r="J20" s="296"/>
      <c r="K20" s="296"/>
      <c r="L20" s="296" t="s">
        <v>411</v>
      </c>
      <c r="M20" s="455"/>
      <c r="N20" s="454"/>
      <c r="O20" s="454"/>
      <c r="P20" s="454"/>
      <c r="Q20" s="454"/>
    </row>
    <row r="21" spans="2:17" ht="16.5" customHeight="1" x14ac:dyDescent="0.25">
      <c r="B21" s="505"/>
      <c r="C21" s="506"/>
      <c r="D21" s="517"/>
      <c r="E21" s="520"/>
      <c r="F21" s="521"/>
      <c r="G21" s="296"/>
      <c r="H21" s="296" t="s">
        <v>406</v>
      </c>
      <c r="I21" s="455"/>
      <c r="J21" s="296"/>
      <c r="K21" s="296"/>
      <c r="L21" s="296" t="s">
        <v>412</v>
      </c>
      <c r="M21" s="455"/>
      <c r="N21" s="454"/>
      <c r="O21" s="454"/>
      <c r="P21" s="454"/>
      <c r="Q21" s="454"/>
    </row>
    <row r="22" spans="2:17" ht="16.5" customHeight="1" x14ac:dyDescent="0.25">
      <c r="B22" s="509" t="str">
        <f>'2 - CONTEXTO'!E35</f>
        <v>Comunicación y Gestión con Grupos de Interés.</v>
      </c>
      <c r="C22" s="510"/>
      <c r="D22" s="515" t="s">
        <v>310</v>
      </c>
      <c r="E22" s="518" t="str">
        <f>'2 - CONTEXTO'!K35</f>
        <v>1. Dirección General.
2. Secretaría General.
3. Oficina de Planeación.
4. Oficina Jurídica.
5. Oficina del Inspector de la Gestión de Tierras.
6. Oficina de Control Interno.</v>
      </c>
      <c r="F22" s="521">
        <v>1</v>
      </c>
      <c r="G22" s="296" t="s">
        <v>388</v>
      </c>
      <c r="H22" s="296" t="s">
        <v>393</v>
      </c>
      <c r="I22" s="455"/>
      <c r="J22" s="296"/>
      <c r="K22" s="296"/>
      <c r="L22" s="296" t="s">
        <v>396</v>
      </c>
      <c r="M22" s="455"/>
      <c r="N22" s="454"/>
      <c r="O22" s="454"/>
      <c r="P22" s="454"/>
      <c r="Q22" s="454"/>
    </row>
    <row r="23" spans="2:17" ht="16.5" customHeight="1" x14ac:dyDescent="0.25">
      <c r="B23" s="511"/>
      <c r="C23" s="512"/>
      <c r="D23" s="516"/>
      <c r="E23" s="519"/>
      <c r="F23" s="521"/>
      <c r="G23" s="296"/>
      <c r="H23" s="296" t="s">
        <v>399</v>
      </c>
      <c r="I23" s="455"/>
      <c r="J23" s="296"/>
      <c r="K23" s="296"/>
      <c r="L23" s="296" t="s">
        <v>401</v>
      </c>
      <c r="M23" s="455"/>
      <c r="N23" s="454"/>
      <c r="O23" s="454"/>
      <c r="P23" s="454"/>
      <c r="Q23" s="454"/>
    </row>
    <row r="24" spans="2:17" ht="16.5" customHeight="1" x14ac:dyDescent="0.25">
      <c r="B24" s="511"/>
      <c r="C24" s="512"/>
      <c r="D24" s="516"/>
      <c r="E24" s="519"/>
      <c r="F24" s="521">
        <v>2</v>
      </c>
      <c r="G24" s="296" t="s">
        <v>389</v>
      </c>
      <c r="H24" s="296" t="s">
        <v>394</v>
      </c>
      <c r="I24" s="455"/>
      <c r="J24" s="296"/>
      <c r="K24" s="296"/>
      <c r="L24" s="296" t="s">
        <v>397</v>
      </c>
      <c r="M24" s="455"/>
      <c r="N24" s="454"/>
      <c r="O24" s="454"/>
      <c r="P24" s="454"/>
      <c r="Q24" s="454"/>
    </row>
    <row r="25" spans="2:17" ht="16.5" customHeight="1" x14ac:dyDescent="0.25">
      <c r="B25" s="511"/>
      <c r="C25" s="512"/>
      <c r="D25" s="516"/>
      <c r="E25" s="519"/>
      <c r="F25" s="521"/>
      <c r="G25" s="296"/>
      <c r="H25" s="296" t="s">
        <v>398</v>
      </c>
      <c r="I25" s="455"/>
      <c r="J25" s="296"/>
      <c r="K25" s="296"/>
      <c r="L25" s="296" t="s">
        <v>400</v>
      </c>
      <c r="M25" s="455"/>
      <c r="N25" s="454"/>
      <c r="O25" s="454"/>
      <c r="P25" s="454"/>
      <c r="Q25" s="454"/>
    </row>
    <row r="26" spans="2:17" ht="16.5" customHeight="1" x14ac:dyDescent="0.25">
      <c r="B26" s="511"/>
      <c r="C26" s="512"/>
      <c r="D26" s="516"/>
      <c r="E26" s="519"/>
      <c r="F26" s="521">
        <v>3</v>
      </c>
      <c r="G26" s="296" t="s">
        <v>390</v>
      </c>
      <c r="H26" s="296" t="s">
        <v>395</v>
      </c>
      <c r="I26" s="455"/>
      <c r="J26" s="296"/>
      <c r="K26" s="296"/>
      <c r="L26" s="296" t="s">
        <v>407</v>
      </c>
      <c r="M26" s="455"/>
      <c r="N26" s="454"/>
      <c r="O26" s="454"/>
      <c r="P26" s="454"/>
      <c r="Q26" s="454"/>
    </row>
    <row r="27" spans="2:17" ht="16.5" customHeight="1" x14ac:dyDescent="0.25">
      <c r="B27" s="511"/>
      <c r="C27" s="512"/>
      <c r="D27" s="516"/>
      <c r="E27" s="519"/>
      <c r="F27" s="521"/>
      <c r="G27" s="296"/>
      <c r="H27" s="296" t="s">
        <v>402</v>
      </c>
      <c r="I27" s="455"/>
      <c r="J27" s="296"/>
      <c r="K27" s="296"/>
      <c r="L27" s="296" t="s">
        <v>408</v>
      </c>
      <c r="M27" s="455"/>
      <c r="N27" s="454"/>
      <c r="O27" s="454"/>
      <c r="P27" s="454"/>
      <c r="Q27" s="454"/>
    </row>
    <row r="28" spans="2:17" ht="16.5" customHeight="1" x14ac:dyDescent="0.25">
      <c r="B28" s="511"/>
      <c r="C28" s="512"/>
      <c r="D28" s="516"/>
      <c r="E28" s="519"/>
      <c r="F28" s="521">
        <v>4</v>
      </c>
      <c r="G28" s="296" t="s">
        <v>391</v>
      </c>
      <c r="H28" s="296" t="s">
        <v>403</v>
      </c>
      <c r="I28" s="455"/>
      <c r="J28" s="296"/>
      <c r="K28" s="296"/>
      <c r="L28" s="296" t="s">
        <v>409</v>
      </c>
      <c r="M28" s="455"/>
      <c r="N28" s="454"/>
      <c r="O28" s="454"/>
      <c r="P28" s="454"/>
      <c r="Q28" s="454"/>
    </row>
    <row r="29" spans="2:17" ht="16.5" customHeight="1" x14ac:dyDescent="0.25">
      <c r="B29" s="511"/>
      <c r="C29" s="512"/>
      <c r="D29" s="516"/>
      <c r="E29" s="519"/>
      <c r="F29" s="521"/>
      <c r="G29" s="296"/>
      <c r="H29" s="296" t="s">
        <v>404</v>
      </c>
      <c r="I29" s="455"/>
      <c r="J29" s="296"/>
      <c r="K29" s="296"/>
      <c r="L29" s="296" t="s">
        <v>410</v>
      </c>
      <c r="M29" s="455"/>
      <c r="N29" s="454"/>
      <c r="O29" s="454"/>
      <c r="P29" s="454"/>
      <c r="Q29" s="454"/>
    </row>
    <row r="30" spans="2:17" ht="16.5" customHeight="1" x14ac:dyDescent="0.25">
      <c r="B30" s="511"/>
      <c r="C30" s="512"/>
      <c r="D30" s="516"/>
      <c r="E30" s="519"/>
      <c r="F30" s="521">
        <v>5</v>
      </c>
      <c r="G30" s="296" t="s">
        <v>392</v>
      </c>
      <c r="H30" s="296" t="s">
        <v>405</v>
      </c>
      <c r="I30" s="455"/>
      <c r="J30" s="296"/>
      <c r="K30" s="296"/>
      <c r="L30" s="296" t="s">
        <v>411</v>
      </c>
      <c r="M30" s="455"/>
      <c r="N30" s="454"/>
      <c r="O30" s="454"/>
      <c r="P30" s="454"/>
      <c r="Q30" s="454"/>
    </row>
    <row r="31" spans="2:17" ht="16.5" customHeight="1" x14ac:dyDescent="0.25">
      <c r="B31" s="513"/>
      <c r="C31" s="514"/>
      <c r="D31" s="517"/>
      <c r="E31" s="520"/>
      <c r="F31" s="521"/>
      <c r="G31" s="296"/>
      <c r="H31" s="296" t="s">
        <v>406</v>
      </c>
      <c r="I31" s="455"/>
      <c r="J31" s="296"/>
      <c r="K31" s="296"/>
      <c r="L31" s="296" t="s">
        <v>412</v>
      </c>
      <c r="M31" s="455"/>
      <c r="N31" s="454"/>
      <c r="O31" s="454"/>
      <c r="P31" s="454"/>
      <c r="Q31" s="454"/>
    </row>
    <row r="32" spans="2:17" ht="16.5" customHeight="1" x14ac:dyDescent="0.25">
      <c r="B32" s="509" t="str">
        <f>'2 - CONTEXTO'!E36</f>
        <v>Inteligencia de la información.</v>
      </c>
      <c r="C32" s="510"/>
      <c r="D32" s="515" t="s">
        <v>314</v>
      </c>
      <c r="E32" s="515" t="str">
        <f>'2 - CONTEXTO'!K36</f>
        <v>1. Dirección de Gestión del Ordenamiento Social de la Propiedad.
2. Oficina de Planeación.</v>
      </c>
      <c r="F32" s="457">
        <v>1</v>
      </c>
      <c r="G32" s="296" t="s">
        <v>436</v>
      </c>
      <c r="H32" s="296" t="s">
        <v>437</v>
      </c>
      <c r="I32" s="455"/>
      <c r="J32" s="296" t="s">
        <v>438</v>
      </c>
      <c r="K32" s="296"/>
      <c r="L32" s="296" t="s">
        <v>439</v>
      </c>
      <c r="M32" s="455"/>
      <c r="N32" s="454" t="s">
        <v>128</v>
      </c>
      <c r="O32" s="454" t="s">
        <v>128</v>
      </c>
      <c r="P32" s="454" t="s">
        <v>128</v>
      </c>
      <c r="Q32" s="454" t="s">
        <v>128</v>
      </c>
    </row>
    <row r="33" spans="2:17" ht="16.5" customHeight="1" x14ac:dyDescent="0.25">
      <c r="B33" s="511"/>
      <c r="C33" s="512"/>
      <c r="D33" s="516"/>
      <c r="E33" s="516"/>
      <c r="F33" s="458"/>
      <c r="G33" s="296"/>
      <c r="H33" s="296" t="s">
        <v>399</v>
      </c>
      <c r="I33" s="455"/>
      <c r="J33" s="296"/>
      <c r="K33" s="296"/>
      <c r="L33" s="296" t="s">
        <v>401</v>
      </c>
      <c r="M33" s="455"/>
      <c r="N33" s="454"/>
      <c r="O33" s="454"/>
      <c r="P33" s="454"/>
      <c r="Q33" s="454"/>
    </row>
    <row r="34" spans="2:17" ht="16.5" customHeight="1" x14ac:dyDescent="0.25">
      <c r="B34" s="511"/>
      <c r="C34" s="512"/>
      <c r="D34" s="516"/>
      <c r="E34" s="516"/>
      <c r="F34" s="457">
        <v>2</v>
      </c>
      <c r="G34" s="296" t="s">
        <v>440</v>
      </c>
      <c r="H34" s="296" t="s">
        <v>441</v>
      </c>
      <c r="I34" s="455"/>
      <c r="J34" s="296" t="s">
        <v>442</v>
      </c>
      <c r="K34" s="296"/>
      <c r="L34" s="296" t="s">
        <v>443</v>
      </c>
      <c r="M34" s="455"/>
      <c r="N34" s="454" t="s">
        <v>128</v>
      </c>
      <c r="O34" s="454" t="s">
        <v>128</v>
      </c>
      <c r="P34" s="454" t="s">
        <v>128</v>
      </c>
      <c r="Q34" s="454" t="s">
        <v>128</v>
      </c>
    </row>
    <row r="35" spans="2:17" ht="16.5" customHeight="1" x14ac:dyDescent="0.25">
      <c r="B35" s="511"/>
      <c r="C35" s="512"/>
      <c r="D35" s="516"/>
      <c r="E35" s="516"/>
      <c r="F35" s="458"/>
      <c r="G35" s="296"/>
      <c r="H35" s="296" t="s">
        <v>444</v>
      </c>
      <c r="I35" s="455"/>
      <c r="J35" s="296"/>
      <c r="K35" s="296"/>
      <c r="L35" s="296" t="s">
        <v>445</v>
      </c>
      <c r="M35" s="455"/>
      <c r="N35" s="454"/>
      <c r="O35" s="454"/>
      <c r="P35" s="454"/>
      <c r="Q35" s="454"/>
    </row>
    <row r="36" spans="2:17" ht="16.5" customHeight="1" x14ac:dyDescent="0.25">
      <c r="B36" s="511"/>
      <c r="C36" s="512"/>
      <c r="D36" s="516"/>
      <c r="E36" s="516"/>
      <c r="F36" s="457">
        <v>3</v>
      </c>
      <c r="G36" s="296" t="s">
        <v>390</v>
      </c>
      <c r="H36" s="296" t="s">
        <v>395</v>
      </c>
      <c r="I36" s="455"/>
      <c r="J36" s="296"/>
      <c r="K36" s="296"/>
      <c r="L36" s="296" t="s">
        <v>407</v>
      </c>
      <c r="M36" s="455"/>
      <c r="N36" s="454"/>
      <c r="O36" s="454"/>
      <c r="P36" s="454"/>
      <c r="Q36" s="454"/>
    </row>
    <row r="37" spans="2:17" ht="16.5" customHeight="1" x14ac:dyDescent="0.25">
      <c r="B37" s="511"/>
      <c r="C37" s="512"/>
      <c r="D37" s="516"/>
      <c r="E37" s="516"/>
      <c r="F37" s="458"/>
      <c r="G37" s="296"/>
      <c r="H37" s="296" t="s">
        <v>402</v>
      </c>
      <c r="I37" s="455"/>
      <c r="J37" s="296"/>
      <c r="K37" s="296"/>
      <c r="L37" s="296" t="s">
        <v>408</v>
      </c>
      <c r="M37" s="455"/>
      <c r="N37" s="454"/>
      <c r="O37" s="454"/>
      <c r="P37" s="454"/>
      <c r="Q37" s="454"/>
    </row>
    <row r="38" spans="2:17" ht="16.5" customHeight="1" x14ac:dyDescent="0.25">
      <c r="B38" s="511"/>
      <c r="C38" s="512"/>
      <c r="D38" s="516"/>
      <c r="E38" s="516"/>
      <c r="F38" s="457">
        <v>4</v>
      </c>
      <c r="G38" s="296" t="s">
        <v>391</v>
      </c>
      <c r="H38" s="296" t="s">
        <v>403</v>
      </c>
      <c r="I38" s="455"/>
      <c r="J38" s="296"/>
      <c r="K38" s="296"/>
      <c r="L38" s="296" t="s">
        <v>409</v>
      </c>
      <c r="M38" s="455"/>
      <c r="N38" s="454"/>
      <c r="O38" s="454"/>
      <c r="P38" s="454"/>
      <c r="Q38" s="454"/>
    </row>
    <row r="39" spans="2:17" ht="16.5" customHeight="1" x14ac:dyDescent="0.25">
      <c r="B39" s="511"/>
      <c r="C39" s="512"/>
      <c r="D39" s="516"/>
      <c r="E39" s="516"/>
      <c r="F39" s="458"/>
      <c r="G39" s="296"/>
      <c r="H39" s="296" t="s">
        <v>404</v>
      </c>
      <c r="I39" s="455"/>
      <c r="J39" s="296"/>
      <c r="K39" s="296"/>
      <c r="L39" s="296" t="s">
        <v>410</v>
      </c>
      <c r="M39" s="455"/>
      <c r="N39" s="454"/>
      <c r="O39" s="454"/>
      <c r="P39" s="454"/>
      <c r="Q39" s="454"/>
    </row>
    <row r="40" spans="2:17" ht="16.5" customHeight="1" x14ac:dyDescent="0.25">
      <c r="B40" s="511"/>
      <c r="C40" s="512"/>
      <c r="D40" s="516"/>
      <c r="E40" s="516"/>
      <c r="F40" s="457">
        <v>5</v>
      </c>
      <c r="G40" s="296" t="s">
        <v>392</v>
      </c>
      <c r="H40" s="296" t="s">
        <v>405</v>
      </c>
      <c r="I40" s="455"/>
      <c r="J40" s="296"/>
      <c r="K40" s="296"/>
      <c r="L40" s="296" t="s">
        <v>411</v>
      </c>
      <c r="M40" s="455"/>
      <c r="N40" s="454"/>
      <c r="O40" s="454"/>
      <c r="P40" s="454"/>
      <c r="Q40" s="454"/>
    </row>
    <row r="41" spans="2:17" ht="16.5" customHeight="1" x14ac:dyDescent="0.25">
      <c r="B41" s="513"/>
      <c r="C41" s="514"/>
      <c r="D41" s="517"/>
      <c r="E41" s="517"/>
      <c r="F41" s="458"/>
      <c r="G41" s="296"/>
      <c r="H41" s="296" t="s">
        <v>406</v>
      </c>
      <c r="I41" s="455"/>
      <c r="J41" s="296"/>
      <c r="K41" s="296"/>
      <c r="L41" s="296" t="s">
        <v>412</v>
      </c>
      <c r="M41" s="455"/>
      <c r="N41" s="454"/>
      <c r="O41" s="454"/>
      <c r="P41" s="454"/>
      <c r="Q41" s="454"/>
    </row>
    <row r="42" spans="2:17" ht="16.5" customHeight="1" x14ac:dyDescent="0.25">
      <c r="B42" s="509" t="str">
        <f>'2 - CONTEXTO'!E37</f>
        <v>Gestión del Modelo de Atención.</v>
      </c>
      <c r="C42" s="510"/>
      <c r="D42" s="515" t="s">
        <v>316</v>
      </c>
      <c r="E42" s="515" t="str">
        <f>'2 - CONTEXTO'!K37</f>
        <v>1. Secretaría General.
2. Dirección de Gestión del Ordenamiento social de la Propiedad.
3. Dirección Acceso a Tierras.
4. Dirección Gestión Jurídica de Tierras.
5. Dirección Asuntos Étnicos.</v>
      </c>
      <c r="F42" s="457">
        <v>1</v>
      </c>
      <c r="G42" s="296" t="s">
        <v>446</v>
      </c>
      <c r="H42" s="296" t="s">
        <v>447</v>
      </c>
      <c r="I42" s="455"/>
      <c r="J42" s="296" t="s">
        <v>448</v>
      </c>
      <c r="K42" s="296"/>
      <c r="L42" s="296" t="s">
        <v>449</v>
      </c>
      <c r="M42" s="455"/>
      <c r="N42" s="454" t="s">
        <v>128</v>
      </c>
      <c r="O42" s="454" t="s">
        <v>128</v>
      </c>
      <c r="P42" s="454" t="s">
        <v>128</v>
      </c>
      <c r="Q42" s="454" t="s">
        <v>128</v>
      </c>
    </row>
    <row r="43" spans="2:17" ht="16.5" customHeight="1" x14ac:dyDescent="0.25">
      <c r="B43" s="511"/>
      <c r="C43" s="512"/>
      <c r="D43" s="516"/>
      <c r="E43" s="516"/>
      <c r="F43" s="458"/>
      <c r="G43" s="296"/>
      <c r="H43" s="296" t="s">
        <v>450</v>
      </c>
      <c r="I43" s="455"/>
      <c r="J43" s="296"/>
      <c r="K43" s="296"/>
      <c r="L43" s="296" t="s">
        <v>451</v>
      </c>
      <c r="M43" s="455"/>
      <c r="N43" s="454"/>
      <c r="O43" s="454"/>
      <c r="P43" s="454"/>
      <c r="Q43" s="454"/>
    </row>
    <row r="44" spans="2:17" ht="16.5" customHeight="1" x14ac:dyDescent="0.25">
      <c r="B44" s="511"/>
      <c r="C44" s="512"/>
      <c r="D44" s="516"/>
      <c r="E44" s="516"/>
      <c r="F44" s="457">
        <v>2</v>
      </c>
      <c r="G44" s="296" t="s">
        <v>452</v>
      </c>
      <c r="H44" s="296" t="s">
        <v>453</v>
      </c>
      <c r="I44" s="455"/>
      <c r="J44" s="296" t="s">
        <v>454</v>
      </c>
      <c r="K44" s="296"/>
      <c r="L44" s="296" t="s">
        <v>449</v>
      </c>
      <c r="M44" s="455"/>
      <c r="N44" s="454" t="s">
        <v>128</v>
      </c>
      <c r="O44" s="454" t="s">
        <v>128</v>
      </c>
      <c r="P44" s="454" t="s">
        <v>128</v>
      </c>
      <c r="Q44" s="454" t="s">
        <v>128</v>
      </c>
    </row>
    <row r="45" spans="2:17" ht="16.5" customHeight="1" x14ac:dyDescent="0.25">
      <c r="B45" s="511"/>
      <c r="C45" s="512"/>
      <c r="D45" s="516"/>
      <c r="E45" s="516"/>
      <c r="F45" s="458"/>
      <c r="G45" s="296"/>
      <c r="H45" s="296" t="s">
        <v>455</v>
      </c>
      <c r="I45" s="455"/>
      <c r="J45" s="296"/>
      <c r="K45" s="296"/>
      <c r="L45" s="296" t="s">
        <v>456</v>
      </c>
      <c r="M45" s="455"/>
      <c r="N45" s="454"/>
      <c r="O45" s="454"/>
      <c r="P45" s="454"/>
      <c r="Q45" s="454"/>
    </row>
    <row r="46" spans="2:17" ht="16.5" customHeight="1" x14ac:dyDescent="0.25">
      <c r="B46" s="511"/>
      <c r="C46" s="512"/>
      <c r="D46" s="516"/>
      <c r="E46" s="516"/>
      <c r="F46" s="457">
        <v>3</v>
      </c>
      <c r="G46" s="296" t="s">
        <v>390</v>
      </c>
      <c r="H46" s="296" t="s">
        <v>395</v>
      </c>
      <c r="I46" s="455"/>
      <c r="J46" s="296"/>
      <c r="K46" s="296"/>
      <c r="L46" s="296" t="s">
        <v>407</v>
      </c>
      <c r="M46" s="455"/>
      <c r="N46" s="454"/>
      <c r="O46" s="454"/>
      <c r="P46" s="454"/>
      <c r="Q46" s="454"/>
    </row>
    <row r="47" spans="2:17" ht="16.5" customHeight="1" x14ac:dyDescent="0.25">
      <c r="B47" s="511"/>
      <c r="C47" s="512"/>
      <c r="D47" s="516"/>
      <c r="E47" s="516"/>
      <c r="F47" s="458"/>
      <c r="G47" s="296"/>
      <c r="H47" s="296" t="s">
        <v>402</v>
      </c>
      <c r="I47" s="455"/>
      <c r="J47" s="296"/>
      <c r="K47" s="296"/>
      <c r="L47" s="296" t="s">
        <v>408</v>
      </c>
      <c r="M47" s="455"/>
      <c r="N47" s="454"/>
      <c r="O47" s="454"/>
      <c r="P47" s="454"/>
      <c r="Q47" s="454"/>
    </row>
    <row r="48" spans="2:17" ht="16.5" customHeight="1" x14ac:dyDescent="0.25">
      <c r="B48" s="511"/>
      <c r="C48" s="512"/>
      <c r="D48" s="516"/>
      <c r="E48" s="516"/>
      <c r="F48" s="457">
        <v>4</v>
      </c>
      <c r="G48" s="296" t="s">
        <v>391</v>
      </c>
      <c r="H48" s="296" t="s">
        <v>403</v>
      </c>
      <c r="I48" s="455"/>
      <c r="J48" s="296"/>
      <c r="K48" s="296"/>
      <c r="L48" s="296" t="s">
        <v>409</v>
      </c>
      <c r="M48" s="455"/>
      <c r="N48" s="454"/>
      <c r="O48" s="454"/>
      <c r="P48" s="454"/>
      <c r="Q48" s="454"/>
    </row>
    <row r="49" spans="2:17" ht="16.5" customHeight="1" x14ac:dyDescent="0.25">
      <c r="B49" s="511"/>
      <c r="C49" s="512"/>
      <c r="D49" s="516"/>
      <c r="E49" s="516"/>
      <c r="F49" s="458"/>
      <c r="G49" s="296"/>
      <c r="H49" s="296" t="s">
        <v>404</v>
      </c>
      <c r="I49" s="455"/>
      <c r="J49" s="296"/>
      <c r="K49" s="296"/>
      <c r="L49" s="296" t="s">
        <v>410</v>
      </c>
      <c r="M49" s="455"/>
      <c r="N49" s="454"/>
      <c r="O49" s="454"/>
      <c r="P49" s="454"/>
      <c r="Q49" s="454"/>
    </row>
    <row r="50" spans="2:17" ht="16.5" customHeight="1" x14ac:dyDescent="0.25">
      <c r="B50" s="511"/>
      <c r="C50" s="512"/>
      <c r="D50" s="516"/>
      <c r="E50" s="516"/>
      <c r="F50" s="457">
        <v>5</v>
      </c>
      <c r="G50" s="296" t="s">
        <v>392</v>
      </c>
      <c r="H50" s="296" t="s">
        <v>405</v>
      </c>
      <c r="I50" s="455"/>
      <c r="J50" s="296"/>
      <c r="K50" s="296"/>
      <c r="L50" s="296" t="s">
        <v>411</v>
      </c>
      <c r="M50" s="455"/>
      <c r="N50" s="454"/>
      <c r="O50" s="454"/>
      <c r="P50" s="454"/>
      <c r="Q50" s="454"/>
    </row>
    <row r="51" spans="2:17" ht="16.5" customHeight="1" x14ac:dyDescent="0.25">
      <c r="B51" s="513"/>
      <c r="C51" s="514"/>
      <c r="D51" s="517"/>
      <c r="E51" s="517"/>
      <c r="F51" s="458"/>
      <c r="G51" s="296"/>
      <c r="H51" s="296" t="s">
        <v>406</v>
      </c>
      <c r="I51" s="455"/>
      <c r="J51" s="296"/>
      <c r="K51" s="296"/>
      <c r="L51" s="296" t="s">
        <v>412</v>
      </c>
      <c r="M51" s="455"/>
      <c r="N51" s="454"/>
      <c r="O51" s="454"/>
      <c r="P51" s="454"/>
      <c r="Q51" s="454"/>
    </row>
    <row r="52" spans="2:17" ht="16.5" customHeight="1" x14ac:dyDescent="0.25">
      <c r="B52" s="509" t="str">
        <f>'2 - CONTEXTO'!E38</f>
        <v>Planificación del Ordenamiento Social de la Propiedad</v>
      </c>
      <c r="C52" s="510"/>
      <c r="D52" s="515" t="s">
        <v>320</v>
      </c>
      <c r="E52" s="515" t="str">
        <f>'2 - CONTEXTO'!K38</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v>
      </c>
      <c r="F52" s="457">
        <v>1</v>
      </c>
      <c r="G52" s="296" t="s">
        <v>457</v>
      </c>
      <c r="H52" s="296" t="s">
        <v>458</v>
      </c>
      <c r="I52" s="455"/>
      <c r="J52" s="296" t="s">
        <v>459</v>
      </c>
      <c r="K52" s="296"/>
      <c r="L52" s="296" t="s">
        <v>460</v>
      </c>
      <c r="M52" s="455"/>
      <c r="N52" s="454" t="s">
        <v>128</v>
      </c>
      <c r="O52" s="454" t="s">
        <v>128</v>
      </c>
      <c r="P52" s="454" t="s">
        <v>128</v>
      </c>
      <c r="Q52" s="454" t="s">
        <v>128</v>
      </c>
    </row>
    <row r="53" spans="2:17" ht="16.5" customHeight="1" x14ac:dyDescent="0.25">
      <c r="B53" s="511"/>
      <c r="C53" s="512"/>
      <c r="D53" s="516"/>
      <c r="E53" s="516"/>
      <c r="F53" s="458"/>
      <c r="G53" s="296"/>
      <c r="H53" s="296" t="s">
        <v>461</v>
      </c>
      <c r="I53" s="455"/>
      <c r="J53" s="296"/>
      <c r="K53" s="296"/>
      <c r="L53" s="296" t="s">
        <v>462</v>
      </c>
      <c r="M53" s="455"/>
      <c r="N53" s="454"/>
      <c r="O53" s="454"/>
      <c r="P53" s="454"/>
      <c r="Q53" s="454"/>
    </row>
    <row r="54" spans="2:17" ht="16.5" customHeight="1" x14ac:dyDescent="0.25">
      <c r="B54" s="511"/>
      <c r="C54" s="512"/>
      <c r="D54" s="516"/>
      <c r="E54" s="516"/>
      <c r="F54" s="457">
        <v>2</v>
      </c>
      <c r="G54" s="296" t="s">
        <v>463</v>
      </c>
      <c r="H54" s="296" t="s">
        <v>464</v>
      </c>
      <c r="I54" s="455"/>
      <c r="J54" s="296" t="s">
        <v>465</v>
      </c>
      <c r="K54" s="296"/>
      <c r="L54" s="296" t="s">
        <v>466</v>
      </c>
      <c r="M54" s="455"/>
      <c r="N54" s="454" t="s">
        <v>128</v>
      </c>
      <c r="O54" s="454" t="s">
        <v>128</v>
      </c>
      <c r="P54" s="454" t="s">
        <v>128</v>
      </c>
      <c r="Q54" s="454" t="s">
        <v>128</v>
      </c>
    </row>
    <row r="55" spans="2:17" ht="16.5" customHeight="1" x14ac:dyDescent="0.25">
      <c r="B55" s="511"/>
      <c r="C55" s="512"/>
      <c r="D55" s="516"/>
      <c r="E55" s="516"/>
      <c r="F55" s="458"/>
      <c r="G55" s="296"/>
      <c r="H55" s="296" t="s">
        <v>398</v>
      </c>
      <c r="I55" s="455"/>
      <c r="J55" s="296"/>
      <c r="K55" s="296"/>
      <c r="L55" s="296" t="s">
        <v>467</v>
      </c>
      <c r="M55" s="455"/>
      <c r="N55" s="454"/>
      <c r="O55" s="454"/>
      <c r="P55" s="454"/>
      <c r="Q55" s="454"/>
    </row>
    <row r="56" spans="2:17" ht="16.5" customHeight="1" x14ac:dyDescent="0.25">
      <c r="B56" s="511"/>
      <c r="C56" s="512"/>
      <c r="D56" s="516"/>
      <c r="E56" s="516"/>
      <c r="F56" s="457">
        <v>3</v>
      </c>
      <c r="G56" s="296" t="s">
        <v>468</v>
      </c>
      <c r="H56" s="296" t="s">
        <v>469</v>
      </c>
      <c r="I56" s="455"/>
      <c r="J56" s="296" t="s">
        <v>470</v>
      </c>
      <c r="K56" s="296"/>
      <c r="L56" s="296" t="s">
        <v>471</v>
      </c>
      <c r="M56" s="455"/>
      <c r="N56" s="454" t="s">
        <v>128</v>
      </c>
      <c r="O56" s="454" t="s">
        <v>128</v>
      </c>
      <c r="P56" s="454" t="s">
        <v>128</v>
      </c>
      <c r="Q56" s="454" t="s">
        <v>128</v>
      </c>
    </row>
    <row r="57" spans="2:17" ht="16.5" customHeight="1" x14ac:dyDescent="0.25">
      <c r="B57" s="511"/>
      <c r="C57" s="512"/>
      <c r="D57" s="516"/>
      <c r="E57" s="516"/>
      <c r="F57" s="458"/>
      <c r="G57" s="296"/>
      <c r="H57" s="296" t="s">
        <v>402</v>
      </c>
      <c r="I57" s="455"/>
      <c r="J57" s="296"/>
      <c r="K57" s="296"/>
      <c r="L57" s="296" t="s">
        <v>472</v>
      </c>
      <c r="M57" s="455"/>
      <c r="N57" s="454"/>
      <c r="O57" s="454"/>
      <c r="P57" s="454"/>
      <c r="Q57" s="454"/>
    </row>
    <row r="58" spans="2:17" ht="16.5" customHeight="1" x14ac:dyDescent="0.25">
      <c r="B58" s="511"/>
      <c r="C58" s="512"/>
      <c r="D58" s="516"/>
      <c r="E58" s="516"/>
      <c r="F58" s="457">
        <v>4</v>
      </c>
      <c r="G58" s="296" t="s">
        <v>391</v>
      </c>
      <c r="H58" s="296"/>
      <c r="I58" s="455"/>
      <c r="J58" s="296"/>
      <c r="K58" s="296"/>
      <c r="L58" s="296"/>
      <c r="M58" s="455"/>
      <c r="N58" s="454"/>
      <c r="O58" s="454"/>
      <c r="P58" s="454"/>
      <c r="Q58" s="454"/>
    </row>
    <row r="59" spans="2:17" ht="16.5" customHeight="1" x14ac:dyDescent="0.25">
      <c r="B59" s="511"/>
      <c r="C59" s="512"/>
      <c r="D59" s="516"/>
      <c r="E59" s="516"/>
      <c r="F59" s="458"/>
      <c r="G59" s="296"/>
      <c r="H59" s="296"/>
      <c r="I59" s="455"/>
      <c r="J59" s="296"/>
      <c r="K59" s="296"/>
      <c r="L59" s="296"/>
      <c r="M59" s="455"/>
      <c r="N59" s="454"/>
      <c r="O59" s="454"/>
      <c r="P59" s="454"/>
      <c r="Q59" s="454"/>
    </row>
    <row r="60" spans="2:17" ht="16.5" customHeight="1" x14ac:dyDescent="0.25">
      <c r="B60" s="511"/>
      <c r="C60" s="512"/>
      <c r="D60" s="516"/>
      <c r="E60" s="516"/>
      <c r="F60" s="457">
        <v>5</v>
      </c>
      <c r="G60" s="296" t="s">
        <v>392</v>
      </c>
      <c r="H60" s="296" t="s">
        <v>405</v>
      </c>
      <c r="I60" s="455"/>
      <c r="J60" s="296"/>
      <c r="K60" s="296"/>
      <c r="L60" s="296" t="s">
        <v>411</v>
      </c>
      <c r="M60" s="455"/>
      <c r="N60" s="454"/>
      <c r="O60" s="454"/>
      <c r="P60" s="454"/>
      <c r="Q60" s="454"/>
    </row>
    <row r="61" spans="2:17" ht="16.5" customHeight="1" x14ac:dyDescent="0.25">
      <c r="B61" s="513"/>
      <c r="C61" s="514"/>
      <c r="D61" s="517"/>
      <c r="E61" s="517"/>
      <c r="F61" s="458"/>
      <c r="G61" s="296"/>
      <c r="H61" s="296" t="s">
        <v>406</v>
      </c>
      <c r="I61" s="455"/>
      <c r="J61" s="296"/>
      <c r="K61" s="296"/>
      <c r="L61" s="296" t="s">
        <v>412</v>
      </c>
      <c r="M61" s="455"/>
      <c r="N61" s="454"/>
      <c r="O61" s="454"/>
      <c r="P61" s="454"/>
      <c r="Q61" s="454"/>
    </row>
    <row r="62" spans="2:17" ht="16.5" customHeight="1" x14ac:dyDescent="0.25">
      <c r="B62" s="509" t="str">
        <f>'2 - CONTEXTO'!E39</f>
        <v>Seguridad Jurídica sobre la Titularidad de la Tierra y los Territorios</v>
      </c>
      <c r="C62" s="510"/>
      <c r="D62" s="515" t="s">
        <v>323</v>
      </c>
      <c r="E62" s="515" t="str">
        <f>'2 - CONTEXTO'!K39</f>
        <v>1. Dirección de Gestión Jurídica de Tierras.
2. Subdirección de procesos Agrarios y Gestión Jurídica.
3. Subdirección de seguridad Jurídica.
4. Dirección Asuntos Étnicos.
5. Subdirección Asuntos Étnicos.</v>
      </c>
      <c r="F62" s="457">
        <v>1</v>
      </c>
      <c r="G62" s="296" t="s">
        <v>475</v>
      </c>
      <c r="H62" s="296" t="s">
        <v>476</v>
      </c>
      <c r="I62" s="455"/>
      <c r="J62" s="296" t="s">
        <v>477</v>
      </c>
      <c r="K62" s="296"/>
      <c r="L62" s="296" t="s">
        <v>478</v>
      </c>
      <c r="M62" s="455"/>
      <c r="N62" s="454" t="s">
        <v>128</v>
      </c>
      <c r="O62" s="454" t="s">
        <v>128</v>
      </c>
      <c r="P62" s="454" t="s">
        <v>128</v>
      </c>
      <c r="Q62" s="454" t="s">
        <v>128</v>
      </c>
    </row>
    <row r="63" spans="2:17" ht="16.5" customHeight="1" x14ac:dyDescent="0.25">
      <c r="B63" s="511"/>
      <c r="C63" s="512"/>
      <c r="D63" s="516"/>
      <c r="E63" s="516"/>
      <c r="F63" s="458"/>
      <c r="G63" s="296"/>
      <c r="H63" s="296" t="s">
        <v>399</v>
      </c>
      <c r="I63" s="455"/>
      <c r="J63" s="296"/>
      <c r="K63" s="296"/>
      <c r="L63" s="296" t="s">
        <v>466</v>
      </c>
      <c r="M63" s="455"/>
      <c r="N63" s="454"/>
      <c r="O63" s="454"/>
      <c r="P63" s="454"/>
      <c r="Q63" s="454"/>
    </row>
    <row r="64" spans="2:17" ht="16.5" customHeight="1" x14ac:dyDescent="0.25">
      <c r="B64" s="511"/>
      <c r="C64" s="512"/>
      <c r="D64" s="516"/>
      <c r="E64" s="516"/>
      <c r="F64" s="457">
        <v>2</v>
      </c>
      <c r="G64" s="296" t="s">
        <v>479</v>
      </c>
      <c r="H64" s="296" t="s">
        <v>480</v>
      </c>
      <c r="I64" s="455"/>
      <c r="J64" s="296" t="s">
        <v>481</v>
      </c>
      <c r="K64" s="296"/>
      <c r="L64" s="296" t="s">
        <v>474</v>
      </c>
      <c r="M64" s="455"/>
      <c r="N64" s="454" t="s">
        <v>128</v>
      </c>
      <c r="O64" s="454" t="s">
        <v>128</v>
      </c>
      <c r="P64" s="454" t="s">
        <v>128</v>
      </c>
      <c r="Q64" s="454" t="s">
        <v>128</v>
      </c>
    </row>
    <row r="65" spans="2:17" ht="16.5" customHeight="1" x14ac:dyDescent="0.25">
      <c r="B65" s="511"/>
      <c r="C65" s="512"/>
      <c r="D65" s="516"/>
      <c r="E65" s="516"/>
      <c r="F65" s="458"/>
      <c r="G65" s="296"/>
      <c r="H65" s="296" t="s">
        <v>482</v>
      </c>
      <c r="I65" s="455"/>
      <c r="J65" s="296"/>
      <c r="K65" s="296"/>
      <c r="L65" s="296" t="s">
        <v>401</v>
      </c>
      <c r="M65" s="455"/>
      <c r="N65" s="454"/>
      <c r="O65" s="454"/>
      <c r="P65" s="454"/>
      <c r="Q65" s="454"/>
    </row>
    <row r="66" spans="2:17" ht="16.5" customHeight="1" x14ac:dyDescent="0.25">
      <c r="B66" s="511"/>
      <c r="C66" s="512"/>
      <c r="D66" s="516"/>
      <c r="E66" s="516"/>
      <c r="F66" s="457">
        <v>3</v>
      </c>
      <c r="G66" s="296" t="s">
        <v>390</v>
      </c>
      <c r="H66" s="296" t="s">
        <v>395</v>
      </c>
      <c r="I66" s="455"/>
      <c r="J66" s="296"/>
      <c r="K66" s="296"/>
      <c r="L66" s="296" t="s">
        <v>407</v>
      </c>
      <c r="M66" s="455"/>
      <c r="N66" s="454"/>
      <c r="O66" s="454"/>
      <c r="P66" s="454"/>
      <c r="Q66" s="454"/>
    </row>
    <row r="67" spans="2:17" ht="16.5" customHeight="1" x14ac:dyDescent="0.25">
      <c r="B67" s="511"/>
      <c r="C67" s="512"/>
      <c r="D67" s="516"/>
      <c r="E67" s="516"/>
      <c r="F67" s="458"/>
      <c r="G67" s="296"/>
      <c r="H67" s="296" t="s">
        <v>402</v>
      </c>
      <c r="I67" s="455"/>
      <c r="J67" s="296"/>
      <c r="K67" s="296"/>
      <c r="L67" s="296" t="s">
        <v>408</v>
      </c>
      <c r="M67" s="455"/>
      <c r="N67" s="454"/>
      <c r="O67" s="454"/>
      <c r="P67" s="454"/>
      <c r="Q67" s="454"/>
    </row>
    <row r="68" spans="2:17" ht="16.5" customHeight="1" x14ac:dyDescent="0.25">
      <c r="B68" s="511"/>
      <c r="C68" s="512"/>
      <c r="D68" s="516"/>
      <c r="E68" s="516"/>
      <c r="F68" s="457">
        <v>4</v>
      </c>
      <c r="G68" s="296" t="s">
        <v>391</v>
      </c>
      <c r="H68" s="296" t="s">
        <v>403</v>
      </c>
      <c r="I68" s="455"/>
      <c r="J68" s="296"/>
      <c r="K68" s="296"/>
      <c r="L68" s="296" t="s">
        <v>409</v>
      </c>
      <c r="M68" s="455"/>
      <c r="N68" s="454"/>
      <c r="O68" s="454"/>
      <c r="P68" s="454"/>
      <c r="Q68" s="454"/>
    </row>
    <row r="69" spans="2:17" ht="16.5" customHeight="1" x14ac:dyDescent="0.25">
      <c r="B69" s="511"/>
      <c r="C69" s="512"/>
      <c r="D69" s="516"/>
      <c r="E69" s="516"/>
      <c r="F69" s="458"/>
      <c r="G69" s="296"/>
      <c r="H69" s="296" t="s">
        <v>404</v>
      </c>
      <c r="I69" s="455"/>
      <c r="J69" s="296"/>
      <c r="K69" s="296"/>
      <c r="L69" s="296" t="s">
        <v>410</v>
      </c>
      <c r="M69" s="455"/>
      <c r="N69" s="454"/>
      <c r="O69" s="454"/>
      <c r="P69" s="454"/>
      <c r="Q69" s="454"/>
    </row>
    <row r="70" spans="2:17" ht="16.5" customHeight="1" x14ac:dyDescent="0.25">
      <c r="B70" s="511"/>
      <c r="C70" s="512"/>
      <c r="D70" s="516"/>
      <c r="E70" s="516"/>
      <c r="F70" s="457">
        <v>5</v>
      </c>
      <c r="G70" s="296" t="s">
        <v>392</v>
      </c>
      <c r="H70" s="296" t="s">
        <v>405</v>
      </c>
      <c r="I70" s="455"/>
      <c r="J70" s="296"/>
      <c r="K70" s="296"/>
      <c r="L70" s="296" t="s">
        <v>411</v>
      </c>
      <c r="M70" s="455"/>
      <c r="N70" s="454"/>
      <c r="O70" s="454"/>
      <c r="P70" s="454"/>
      <c r="Q70" s="454"/>
    </row>
    <row r="71" spans="2:17" ht="16.5" customHeight="1" x14ac:dyDescent="0.25">
      <c r="B71" s="513"/>
      <c r="C71" s="514"/>
      <c r="D71" s="517"/>
      <c r="E71" s="517"/>
      <c r="F71" s="458"/>
      <c r="G71" s="296"/>
      <c r="H71" s="296" t="s">
        <v>406</v>
      </c>
      <c r="I71" s="455"/>
      <c r="J71" s="296"/>
      <c r="K71" s="296"/>
      <c r="L71" s="296" t="s">
        <v>412</v>
      </c>
      <c r="M71" s="455"/>
      <c r="N71" s="454"/>
      <c r="O71" s="454"/>
      <c r="P71" s="454"/>
      <c r="Q71" s="454"/>
    </row>
    <row r="72" spans="2:17" ht="16.5" customHeight="1" x14ac:dyDescent="0.25">
      <c r="B72" s="509" t="str">
        <f>'2 - CONTEXTO'!E40</f>
        <v>Acceso a la Propiedad de la Tierra y los Territorios</v>
      </c>
      <c r="C72" s="510"/>
      <c r="D72" s="515" t="s">
        <v>327</v>
      </c>
      <c r="E72" s="515" t="str">
        <f>'2 - CONTEXTO'!K40</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v>
      </c>
      <c r="F72" s="457">
        <v>1</v>
      </c>
      <c r="G72" s="461" t="s">
        <v>483</v>
      </c>
      <c r="H72" s="461" t="s">
        <v>484</v>
      </c>
      <c r="I72" s="462"/>
      <c r="J72" s="522" t="s">
        <v>485</v>
      </c>
      <c r="K72" s="523"/>
      <c r="L72" s="461" t="s">
        <v>486</v>
      </c>
      <c r="M72" s="462"/>
      <c r="N72" s="526" t="s">
        <v>128</v>
      </c>
      <c r="O72" s="526" t="s">
        <v>128</v>
      </c>
      <c r="P72" s="526" t="s">
        <v>128</v>
      </c>
      <c r="Q72" s="526" t="s">
        <v>128</v>
      </c>
    </row>
    <row r="73" spans="2:17" ht="16.5" customHeight="1" x14ac:dyDescent="0.25">
      <c r="B73" s="511"/>
      <c r="C73" s="512"/>
      <c r="D73" s="516"/>
      <c r="E73" s="516"/>
      <c r="F73" s="458"/>
      <c r="G73" s="461"/>
      <c r="H73" s="461" t="s">
        <v>487</v>
      </c>
      <c r="I73" s="462"/>
      <c r="J73" s="524"/>
      <c r="K73" s="525"/>
      <c r="L73" s="461" t="s">
        <v>488</v>
      </c>
      <c r="M73" s="462"/>
      <c r="N73" s="526"/>
      <c r="O73" s="526"/>
      <c r="P73" s="526"/>
      <c r="Q73" s="526"/>
    </row>
    <row r="74" spans="2:17" ht="16.5" customHeight="1" x14ac:dyDescent="0.25">
      <c r="B74" s="511"/>
      <c r="C74" s="512"/>
      <c r="D74" s="516"/>
      <c r="E74" s="516"/>
      <c r="F74" s="457">
        <v>2</v>
      </c>
      <c r="G74" s="461" t="s">
        <v>489</v>
      </c>
      <c r="H74" s="461" t="s">
        <v>490</v>
      </c>
      <c r="I74" s="462"/>
      <c r="J74" s="461" t="s">
        <v>491</v>
      </c>
      <c r="K74" s="461"/>
      <c r="L74" s="461" t="s">
        <v>492</v>
      </c>
      <c r="M74" s="462"/>
      <c r="N74" s="526" t="s">
        <v>128</v>
      </c>
      <c r="O74" s="526" t="s">
        <v>128</v>
      </c>
      <c r="P74" s="526" t="s">
        <v>128</v>
      </c>
      <c r="Q74" s="526" t="s">
        <v>128</v>
      </c>
    </row>
    <row r="75" spans="2:17" ht="16.5" customHeight="1" x14ac:dyDescent="0.25">
      <c r="B75" s="511"/>
      <c r="C75" s="512"/>
      <c r="D75" s="516"/>
      <c r="E75" s="516"/>
      <c r="F75" s="458"/>
      <c r="G75" s="461"/>
      <c r="H75" s="461" t="s">
        <v>493</v>
      </c>
      <c r="I75" s="462"/>
      <c r="J75" s="461"/>
      <c r="K75" s="461"/>
      <c r="L75" s="461" t="s">
        <v>494</v>
      </c>
      <c r="M75" s="462"/>
      <c r="N75" s="526"/>
      <c r="O75" s="526"/>
      <c r="P75" s="526"/>
      <c r="Q75" s="526"/>
    </row>
    <row r="76" spans="2:17" ht="16.5" customHeight="1" x14ac:dyDescent="0.25">
      <c r="B76" s="511"/>
      <c r="C76" s="512"/>
      <c r="D76" s="516"/>
      <c r="E76" s="516"/>
      <c r="F76" s="457">
        <v>3</v>
      </c>
      <c r="G76" s="461" t="s">
        <v>495</v>
      </c>
      <c r="H76" s="461" t="s">
        <v>496</v>
      </c>
      <c r="I76" s="462"/>
      <c r="J76" s="461" t="s">
        <v>497</v>
      </c>
      <c r="K76" s="461"/>
      <c r="L76" s="461" t="s">
        <v>498</v>
      </c>
      <c r="M76" s="462"/>
      <c r="N76" s="526" t="s">
        <v>128</v>
      </c>
      <c r="O76" s="526" t="s">
        <v>128</v>
      </c>
      <c r="P76" s="526" t="s">
        <v>128</v>
      </c>
      <c r="Q76" s="526" t="s">
        <v>128</v>
      </c>
    </row>
    <row r="77" spans="2:17" ht="16.5" customHeight="1" x14ac:dyDescent="0.25">
      <c r="B77" s="511"/>
      <c r="C77" s="512"/>
      <c r="D77" s="516"/>
      <c r="E77" s="516"/>
      <c r="F77" s="458"/>
      <c r="G77" s="461"/>
      <c r="H77" s="461" t="s">
        <v>499</v>
      </c>
      <c r="I77" s="462"/>
      <c r="J77" s="461"/>
      <c r="K77" s="461"/>
      <c r="L77" s="461" t="s">
        <v>494</v>
      </c>
      <c r="M77" s="462"/>
      <c r="N77" s="526"/>
      <c r="O77" s="526"/>
      <c r="P77" s="526"/>
      <c r="Q77" s="526"/>
    </row>
    <row r="78" spans="2:17" ht="16.5" customHeight="1" x14ac:dyDescent="0.25">
      <c r="B78" s="511"/>
      <c r="C78" s="512"/>
      <c r="D78" s="516"/>
      <c r="E78" s="516"/>
      <c r="F78" s="457">
        <v>4</v>
      </c>
      <c r="G78" s="461" t="s">
        <v>500</v>
      </c>
      <c r="H78" s="461" t="s">
        <v>501</v>
      </c>
      <c r="I78" s="462"/>
      <c r="J78" s="461" t="s">
        <v>502</v>
      </c>
      <c r="K78" s="461"/>
      <c r="L78" s="461" t="s">
        <v>503</v>
      </c>
      <c r="M78" s="462"/>
      <c r="N78" s="526" t="s">
        <v>128</v>
      </c>
      <c r="O78" s="526" t="s">
        <v>128</v>
      </c>
      <c r="P78" s="526" t="s">
        <v>128</v>
      </c>
      <c r="Q78" s="526" t="s">
        <v>128</v>
      </c>
    </row>
    <row r="79" spans="2:17" ht="16.5" customHeight="1" x14ac:dyDescent="0.25">
      <c r="B79" s="511"/>
      <c r="C79" s="512"/>
      <c r="D79" s="516"/>
      <c r="E79" s="516"/>
      <c r="F79" s="458"/>
      <c r="G79" s="461"/>
      <c r="H79" s="461" t="s">
        <v>504</v>
      </c>
      <c r="I79" s="462"/>
      <c r="J79" s="461"/>
      <c r="K79" s="461"/>
      <c r="L79" s="461" t="s">
        <v>494</v>
      </c>
      <c r="M79" s="462"/>
      <c r="N79" s="526"/>
      <c r="O79" s="526"/>
      <c r="P79" s="526"/>
      <c r="Q79" s="526"/>
    </row>
    <row r="80" spans="2:17" ht="16.5" customHeight="1" x14ac:dyDescent="0.25">
      <c r="B80" s="511"/>
      <c r="C80" s="512"/>
      <c r="D80" s="516"/>
      <c r="E80" s="516"/>
      <c r="F80" s="457">
        <v>5</v>
      </c>
      <c r="G80" s="296" t="s">
        <v>505</v>
      </c>
      <c r="H80" s="296" t="s">
        <v>506</v>
      </c>
      <c r="I80" s="455"/>
      <c r="J80" s="296" t="s">
        <v>507</v>
      </c>
      <c r="K80" s="296"/>
      <c r="L80" s="296" t="s">
        <v>508</v>
      </c>
      <c r="M80" s="455"/>
      <c r="N80" s="454" t="s">
        <v>128</v>
      </c>
      <c r="O80" s="454" t="s">
        <v>128</v>
      </c>
      <c r="P80" s="454" t="s">
        <v>128</v>
      </c>
      <c r="Q80" s="454" t="s">
        <v>128</v>
      </c>
    </row>
    <row r="81" spans="2:17" ht="16.5" customHeight="1" x14ac:dyDescent="0.25">
      <c r="B81" s="511"/>
      <c r="C81" s="512"/>
      <c r="D81" s="516"/>
      <c r="E81" s="516"/>
      <c r="F81" s="458"/>
      <c r="G81" s="296"/>
      <c r="H81" s="296" t="s">
        <v>509</v>
      </c>
      <c r="I81" s="455"/>
      <c r="J81" s="296"/>
      <c r="K81" s="296"/>
      <c r="L81" s="296" t="s">
        <v>510</v>
      </c>
      <c r="M81" s="455"/>
      <c r="N81" s="454"/>
      <c r="O81" s="454"/>
      <c r="P81" s="454"/>
      <c r="Q81" s="454"/>
    </row>
    <row r="82" spans="2:17" ht="16.5" customHeight="1" x14ac:dyDescent="0.25">
      <c r="B82" s="511"/>
      <c r="C82" s="512"/>
      <c r="D82" s="516"/>
      <c r="E82" s="516"/>
      <c r="F82" s="457">
        <v>6</v>
      </c>
      <c r="G82" s="296" t="s">
        <v>511</v>
      </c>
      <c r="H82" s="296" t="s">
        <v>512</v>
      </c>
      <c r="I82" s="455"/>
      <c r="J82" s="527" t="s">
        <v>513</v>
      </c>
      <c r="K82" s="528"/>
      <c r="L82" s="296" t="s">
        <v>514</v>
      </c>
      <c r="M82" s="455"/>
      <c r="N82" s="531" t="s">
        <v>128</v>
      </c>
      <c r="O82" s="531" t="s">
        <v>128</v>
      </c>
      <c r="P82" s="531" t="s">
        <v>128</v>
      </c>
      <c r="Q82" s="531" t="s">
        <v>128</v>
      </c>
    </row>
    <row r="83" spans="2:17" ht="16.5" customHeight="1" x14ac:dyDescent="0.25">
      <c r="B83" s="511"/>
      <c r="C83" s="512"/>
      <c r="D83" s="516"/>
      <c r="E83" s="516"/>
      <c r="F83" s="458"/>
      <c r="G83" s="296"/>
      <c r="H83" s="296" t="s">
        <v>515</v>
      </c>
      <c r="I83" s="455"/>
      <c r="J83" s="529"/>
      <c r="K83" s="530"/>
      <c r="L83" s="296" t="s">
        <v>516</v>
      </c>
      <c r="M83" s="455"/>
      <c r="N83" s="532"/>
      <c r="O83" s="532"/>
      <c r="P83" s="532"/>
      <c r="Q83" s="532"/>
    </row>
    <row r="84" spans="2:17" ht="16.5" customHeight="1" x14ac:dyDescent="0.25">
      <c r="B84" s="511"/>
      <c r="C84" s="512"/>
      <c r="D84" s="516"/>
      <c r="E84" s="516"/>
      <c r="F84" s="457">
        <v>7</v>
      </c>
      <c r="G84" s="296" t="s">
        <v>517</v>
      </c>
      <c r="H84" s="507" t="s">
        <v>518</v>
      </c>
      <c r="I84" s="508"/>
      <c r="J84" s="527" t="s">
        <v>519</v>
      </c>
      <c r="K84" s="528"/>
      <c r="L84" s="296" t="s">
        <v>520</v>
      </c>
      <c r="M84" s="455"/>
      <c r="N84" s="531" t="s">
        <v>128</v>
      </c>
      <c r="O84" s="531" t="s">
        <v>128</v>
      </c>
      <c r="P84" s="531" t="s">
        <v>128</v>
      </c>
      <c r="Q84" s="531" t="s">
        <v>128</v>
      </c>
    </row>
    <row r="85" spans="2:17" ht="16.5" customHeight="1" x14ac:dyDescent="0.25">
      <c r="B85" s="511"/>
      <c r="C85" s="512"/>
      <c r="D85" s="516"/>
      <c r="E85" s="516"/>
      <c r="F85" s="458"/>
      <c r="G85" s="296"/>
      <c r="H85" s="507"/>
      <c r="I85" s="508"/>
      <c r="J85" s="529"/>
      <c r="K85" s="530"/>
      <c r="L85" s="296" t="s">
        <v>414</v>
      </c>
      <c r="M85" s="455"/>
      <c r="N85" s="532"/>
      <c r="O85" s="532"/>
      <c r="P85" s="532"/>
      <c r="Q85" s="532"/>
    </row>
    <row r="86" spans="2:17" ht="16.5" customHeight="1" x14ac:dyDescent="0.25">
      <c r="B86" s="511"/>
      <c r="C86" s="512"/>
      <c r="D86" s="516"/>
      <c r="E86" s="516"/>
      <c r="F86" s="457">
        <v>8</v>
      </c>
      <c r="G86" s="296" t="s">
        <v>521</v>
      </c>
      <c r="H86" s="296" t="s">
        <v>522</v>
      </c>
      <c r="I86" s="455"/>
      <c r="J86" s="527" t="s">
        <v>523</v>
      </c>
      <c r="K86" s="528"/>
      <c r="L86" s="296" t="s">
        <v>520</v>
      </c>
      <c r="M86" s="455"/>
      <c r="N86" s="531" t="s">
        <v>128</v>
      </c>
      <c r="O86" s="531" t="s">
        <v>128</v>
      </c>
      <c r="P86" s="531" t="s">
        <v>128</v>
      </c>
      <c r="Q86" s="531" t="s">
        <v>128</v>
      </c>
    </row>
    <row r="87" spans="2:17" ht="16.5" customHeight="1" x14ac:dyDescent="0.25">
      <c r="B87" s="511"/>
      <c r="C87" s="512"/>
      <c r="D87" s="516"/>
      <c r="E87" s="516"/>
      <c r="F87" s="458"/>
      <c r="G87" s="296"/>
      <c r="H87" s="296" t="s">
        <v>413</v>
      </c>
      <c r="I87" s="455"/>
      <c r="J87" s="529"/>
      <c r="K87" s="530"/>
      <c r="L87" s="296" t="s">
        <v>415</v>
      </c>
      <c r="M87" s="455"/>
      <c r="N87" s="532"/>
      <c r="O87" s="532"/>
      <c r="P87" s="532"/>
      <c r="Q87" s="532"/>
    </row>
    <row r="88" spans="2:17" ht="16.5" customHeight="1" x14ac:dyDescent="0.25">
      <c r="B88" s="511"/>
      <c r="C88" s="512"/>
      <c r="D88" s="516"/>
      <c r="E88" s="516"/>
      <c r="F88" s="457">
        <v>9</v>
      </c>
      <c r="G88" s="296" t="s">
        <v>524</v>
      </c>
      <c r="H88" s="296" t="s">
        <v>525</v>
      </c>
      <c r="I88" s="455"/>
      <c r="J88" s="296" t="s">
        <v>526</v>
      </c>
      <c r="K88" s="296"/>
      <c r="L88" s="296" t="s">
        <v>474</v>
      </c>
      <c r="M88" s="455"/>
      <c r="N88" s="454" t="s">
        <v>128</v>
      </c>
      <c r="O88" s="454" t="s">
        <v>128</v>
      </c>
      <c r="P88" s="454" t="s">
        <v>128</v>
      </c>
      <c r="Q88" s="454" t="s">
        <v>128</v>
      </c>
    </row>
    <row r="89" spans="2:17" ht="16.5" customHeight="1" x14ac:dyDescent="0.25">
      <c r="B89" s="513"/>
      <c r="C89" s="514"/>
      <c r="D89" s="517"/>
      <c r="E89" s="517"/>
      <c r="F89" s="458"/>
      <c r="G89" s="296"/>
      <c r="H89" s="296" t="s">
        <v>527</v>
      </c>
      <c r="I89" s="455"/>
      <c r="J89" s="296"/>
      <c r="K89" s="296"/>
      <c r="L89" s="296" t="s">
        <v>401</v>
      </c>
      <c r="M89" s="455"/>
      <c r="N89" s="454"/>
      <c r="O89" s="454"/>
      <c r="P89" s="454"/>
      <c r="Q89" s="454"/>
    </row>
    <row r="90" spans="2:17" ht="16.5" customHeight="1" x14ac:dyDescent="0.25">
      <c r="B90" s="509" t="str">
        <f>'2 - CONTEXTO'!E41</f>
        <v>Administración de Tierras.</v>
      </c>
      <c r="C90" s="510"/>
      <c r="D90" s="515" t="s">
        <v>330</v>
      </c>
      <c r="E90" s="515" t="str">
        <f>'2 - CONTEXTO'!K41</f>
        <v>1. Dirección de Acceso a Tierras.
2. Subdirección de Administración de Tierras de la Nación.
3. Dirección de Asuntos Étnicos.
4. Subdirección de Asuntos Étnicos.
5. UGT's.</v>
      </c>
      <c r="F90" s="457">
        <v>1</v>
      </c>
      <c r="G90" s="461" t="s">
        <v>528</v>
      </c>
      <c r="H90" s="461" t="s">
        <v>529</v>
      </c>
      <c r="I90" s="462"/>
      <c r="J90" s="461" t="s">
        <v>530</v>
      </c>
      <c r="K90" s="461"/>
      <c r="L90" s="461" t="s">
        <v>531</v>
      </c>
      <c r="M90" s="462"/>
      <c r="N90" s="526" t="s">
        <v>128</v>
      </c>
      <c r="O90" s="526" t="s">
        <v>128</v>
      </c>
      <c r="P90" s="526" t="s">
        <v>128</v>
      </c>
      <c r="Q90" s="526" t="s">
        <v>128</v>
      </c>
    </row>
    <row r="91" spans="2:17" ht="16.5" customHeight="1" x14ac:dyDescent="0.25">
      <c r="B91" s="511"/>
      <c r="C91" s="512"/>
      <c r="D91" s="516"/>
      <c r="E91" s="516"/>
      <c r="F91" s="458"/>
      <c r="G91" s="461"/>
      <c r="H91" s="461" t="s">
        <v>532</v>
      </c>
      <c r="I91" s="462"/>
      <c r="J91" s="461"/>
      <c r="K91" s="461"/>
      <c r="L91" s="461" t="s">
        <v>494</v>
      </c>
      <c r="M91" s="462"/>
      <c r="N91" s="526"/>
      <c r="O91" s="526"/>
      <c r="P91" s="526"/>
      <c r="Q91" s="526"/>
    </row>
    <row r="92" spans="2:17" ht="16.5" customHeight="1" x14ac:dyDescent="0.25">
      <c r="B92" s="511"/>
      <c r="C92" s="512"/>
      <c r="D92" s="516"/>
      <c r="E92" s="516"/>
      <c r="F92" s="457">
        <v>2</v>
      </c>
      <c r="G92" s="461" t="s">
        <v>533</v>
      </c>
      <c r="H92" s="461" t="s">
        <v>534</v>
      </c>
      <c r="I92" s="462"/>
      <c r="J92" s="461" t="s">
        <v>535</v>
      </c>
      <c r="K92" s="461"/>
      <c r="L92" s="461" t="s">
        <v>536</v>
      </c>
      <c r="M92" s="462"/>
      <c r="N92" s="526" t="s">
        <v>128</v>
      </c>
      <c r="O92" s="526" t="s">
        <v>128</v>
      </c>
      <c r="P92" s="526" t="s">
        <v>128</v>
      </c>
      <c r="Q92" s="526" t="s">
        <v>128</v>
      </c>
    </row>
    <row r="93" spans="2:17" ht="16.5" customHeight="1" x14ac:dyDescent="0.25">
      <c r="B93" s="511"/>
      <c r="C93" s="512"/>
      <c r="D93" s="516"/>
      <c r="E93" s="516"/>
      <c r="F93" s="458"/>
      <c r="G93" s="461"/>
      <c r="H93" s="461" t="s">
        <v>537</v>
      </c>
      <c r="I93" s="462"/>
      <c r="J93" s="461"/>
      <c r="K93" s="461"/>
      <c r="L93" s="461" t="s">
        <v>494</v>
      </c>
      <c r="M93" s="462"/>
      <c r="N93" s="526"/>
      <c r="O93" s="526"/>
      <c r="P93" s="526"/>
      <c r="Q93" s="526"/>
    </row>
    <row r="94" spans="2:17" ht="16.5" customHeight="1" x14ac:dyDescent="0.25">
      <c r="B94" s="511"/>
      <c r="C94" s="512"/>
      <c r="D94" s="516"/>
      <c r="E94" s="516"/>
      <c r="F94" s="457">
        <v>3</v>
      </c>
      <c r="G94" s="296" t="s">
        <v>538</v>
      </c>
      <c r="H94" s="296" t="s">
        <v>473</v>
      </c>
      <c r="I94" s="455"/>
      <c r="J94" s="296" t="s">
        <v>539</v>
      </c>
      <c r="K94" s="296"/>
      <c r="L94" s="296" t="s">
        <v>474</v>
      </c>
      <c r="M94" s="455"/>
      <c r="N94" s="454" t="s">
        <v>128</v>
      </c>
      <c r="O94" s="454" t="s">
        <v>128</v>
      </c>
      <c r="P94" s="454" t="s">
        <v>128</v>
      </c>
      <c r="Q94" s="454" t="s">
        <v>128</v>
      </c>
    </row>
    <row r="95" spans="2:17" ht="16.5" customHeight="1" x14ac:dyDescent="0.25">
      <c r="B95" s="511"/>
      <c r="C95" s="512"/>
      <c r="D95" s="516"/>
      <c r="E95" s="516"/>
      <c r="F95" s="458"/>
      <c r="G95" s="296"/>
      <c r="H95" s="296" t="s">
        <v>540</v>
      </c>
      <c r="I95" s="455"/>
      <c r="J95" s="296"/>
      <c r="K95" s="296"/>
      <c r="L95" s="296" t="s">
        <v>401</v>
      </c>
      <c r="M95" s="455"/>
      <c r="N95" s="454"/>
      <c r="O95" s="454"/>
      <c r="P95" s="454"/>
      <c r="Q95" s="454"/>
    </row>
    <row r="96" spans="2:17" ht="16.5" customHeight="1" x14ac:dyDescent="0.25">
      <c r="B96" s="511"/>
      <c r="C96" s="512"/>
      <c r="D96" s="516"/>
      <c r="E96" s="516"/>
      <c r="F96" s="457">
        <v>4</v>
      </c>
      <c r="G96" s="296" t="s">
        <v>391</v>
      </c>
      <c r="H96" s="296" t="s">
        <v>403</v>
      </c>
      <c r="I96" s="455"/>
      <c r="J96" s="296"/>
      <c r="K96" s="296"/>
      <c r="L96" s="296" t="s">
        <v>409</v>
      </c>
      <c r="M96" s="455"/>
      <c r="N96" s="454"/>
      <c r="O96" s="454"/>
      <c r="P96" s="454"/>
      <c r="Q96" s="454"/>
    </row>
    <row r="97" spans="2:17" ht="16.5" customHeight="1" x14ac:dyDescent="0.25">
      <c r="B97" s="511"/>
      <c r="C97" s="512"/>
      <c r="D97" s="516"/>
      <c r="E97" s="516"/>
      <c r="F97" s="458"/>
      <c r="G97" s="296"/>
      <c r="H97" s="296" t="s">
        <v>404</v>
      </c>
      <c r="I97" s="455"/>
      <c r="J97" s="296"/>
      <c r="K97" s="296"/>
      <c r="L97" s="296" t="s">
        <v>410</v>
      </c>
      <c r="M97" s="455"/>
      <c r="N97" s="454"/>
      <c r="O97" s="454"/>
      <c r="P97" s="454"/>
      <c r="Q97" s="454"/>
    </row>
    <row r="98" spans="2:17" ht="16.5" customHeight="1" x14ac:dyDescent="0.25">
      <c r="B98" s="511"/>
      <c r="C98" s="512"/>
      <c r="D98" s="516"/>
      <c r="E98" s="516"/>
      <c r="F98" s="457">
        <v>5</v>
      </c>
      <c r="G98" s="296" t="s">
        <v>392</v>
      </c>
      <c r="H98" s="296" t="s">
        <v>405</v>
      </c>
      <c r="I98" s="455"/>
      <c r="J98" s="296"/>
      <c r="K98" s="296"/>
      <c r="L98" s="296" t="s">
        <v>411</v>
      </c>
      <c r="M98" s="455"/>
      <c r="N98" s="454"/>
      <c r="O98" s="454"/>
      <c r="P98" s="454"/>
      <c r="Q98" s="454"/>
    </row>
    <row r="99" spans="2:17" ht="16.5" customHeight="1" x14ac:dyDescent="0.25">
      <c r="B99" s="513"/>
      <c r="C99" s="514"/>
      <c r="D99" s="517"/>
      <c r="E99" s="517"/>
      <c r="F99" s="458"/>
      <c r="G99" s="296"/>
      <c r="H99" s="296" t="s">
        <v>406</v>
      </c>
      <c r="I99" s="455"/>
      <c r="J99" s="296"/>
      <c r="K99" s="296"/>
      <c r="L99" s="296" t="s">
        <v>412</v>
      </c>
      <c r="M99" s="455"/>
      <c r="N99" s="454"/>
      <c r="O99" s="454"/>
      <c r="P99" s="454"/>
      <c r="Q99" s="454"/>
    </row>
    <row r="100" spans="2:17" ht="16.5" customHeight="1" x14ac:dyDescent="0.25">
      <c r="B100" s="509" t="str">
        <f>'2 - CONTEXTO'!E42</f>
        <v>Evaluación del Impacto del Ordenamiento Social de la Propiedad Rural</v>
      </c>
      <c r="C100" s="510"/>
      <c r="D100" s="515" t="s">
        <v>320</v>
      </c>
      <c r="E100" s="515" t="str">
        <f>'2 - CONTEXTO'!K42</f>
        <v>1. Oficina del Planeación.</v>
      </c>
      <c r="F100" s="457">
        <v>1</v>
      </c>
      <c r="G100" s="296" t="s">
        <v>388</v>
      </c>
      <c r="H100" s="296" t="s">
        <v>393</v>
      </c>
      <c r="I100" s="455"/>
      <c r="J100" s="296"/>
      <c r="K100" s="296"/>
      <c r="L100" s="296" t="s">
        <v>396</v>
      </c>
      <c r="M100" s="455"/>
      <c r="N100" s="454"/>
      <c r="O100" s="454"/>
      <c r="P100" s="454"/>
      <c r="Q100" s="454"/>
    </row>
    <row r="101" spans="2:17" ht="16.5" customHeight="1" x14ac:dyDescent="0.25">
      <c r="B101" s="511"/>
      <c r="C101" s="512"/>
      <c r="D101" s="516"/>
      <c r="E101" s="516"/>
      <c r="F101" s="458"/>
      <c r="G101" s="296"/>
      <c r="H101" s="296" t="s">
        <v>399</v>
      </c>
      <c r="I101" s="455"/>
      <c r="J101" s="296"/>
      <c r="K101" s="296"/>
      <c r="L101" s="296" t="s">
        <v>401</v>
      </c>
      <c r="M101" s="455"/>
      <c r="N101" s="454"/>
      <c r="O101" s="454"/>
      <c r="P101" s="454"/>
      <c r="Q101" s="454"/>
    </row>
    <row r="102" spans="2:17" ht="16.5" customHeight="1" x14ac:dyDescent="0.25">
      <c r="B102" s="511"/>
      <c r="C102" s="512"/>
      <c r="D102" s="516"/>
      <c r="E102" s="516"/>
      <c r="F102" s="457">
        <v>2</v>
      </c>
      <c r="G102" s="296" t="s">
        <v>389</v>
      </c>
      <c r="H102" s="296" t="s">
        <v>394</v>
      </c>
      <c r="I102" s="455"/>
      <c r="J102" s="296"/>
      <c r="K102" s="296"/>
      <c r="L102" s="296" t="s">
        <v>397</v>
      </c>
      <c r="M102" s="455"/>
      <c r="N102" s="454"/>
      <c r="O102" s="454"/>
      <c r="P102" s="454"/>
      <c r="Q102" s="454"/>
    </row>
    <row r="103" spans="2:17" ht="16.5" customHeight="1" x14ac:dyDescent="0.25">
      <c r="B103" s="511"/>
      <c r="C103" s="512"/>
      <c r="D103" s="516"/>
      <c r="E103" s="516"/>
      <c r="F103" s="458"/>
      <c r="G103" s="296"/>
      <c r="H103" s="296" t="s">
        <v>398</v>
      </c>
      <c r="I103" s="455"/>
      <c r="J103" s="296"/>
      <c r="K103" s="296"/>
      <c r="L103" s="296" t="s">
        <v>400</v>
      </c>
      <c r="M103" s="455"/>
      <c r="N103" s="454"/>
      <c r="O103" s="454"/>
      <c r="P103" s="454"/>
      <c r="Q103" s="454"/>
    </row>
    <row r="104" spans="2:17" ht="16.5" customHeight="1" x14ac:dyDescent="0.25">
      <c r="B104" s="511"/>
      <c r="C104" s="512"/>
      <c r="D104" s="516"/>
      <c r="E104" s="516"/>
      <c r="F104" s="457">
        <v>3</v>
      </c>
      <c r="G104" s="296" t="s">
        <v>390</v>
      </c>
      <c r="H104" s="296" t="s">
        <v>395</v>
      </c>
      <c r="I104" s="455"/>
      <c r="J104" s="296"/>
      <c r="K104" s="296"/>
      <c r="L104" s="296" t="s">
        <v>407</v>
      </c>
      <c r="M104" s="455"/>
      <c r="N104" s="454"/>
      <c r="O104" s="454"/>
      <c r="P104" s="454"/>
      <c r="Q104" s="454"/>
    </row>
    <row r="105" spans="2:17" ht="16.5" customHeight="1" x14ac:dyDescent="0.25">
      <c r="B105" s="511"/>
      <c r="C105" s="512"/>
      <c r="D105" s="516"/>
      <c r="E105" s="516"/>
      <c r="F105" s="458"/>
      <c r="G105" s="296"/>
      <c r="H105" s="296" t="s">
        <v>402</v>
      </c>
      <c r="I105" s="455"/>
      <c r="J105" s="296"/>
      <c r="K105" s="296"/>
      <c r="L105" s="296" t="s">
        <v>408</v>
      </c>
      <c r="M105" s="455"/>
      <c r="N105" s="454"/>
      <c r="O105" s="454"/>
      <c r="P105" s="454"/>
      <c r="Q105" s="454"/>
    </row>
    <row r="106" spans="2:17" ht="16.5" customHeight="1" x14ac:dyDescent="0.25">
      <c r="B106" s="511"/>
      <c r="C106" s="512"/>
      <c r="D106" s="516"/>
      <c r="E106" s="516"/>
      <c r="F106" s="457">
        <v>4</v>
      </c>
      <c r="G106" s="296" t="s">
        <v>391</v>
      </c>
      <c r="H106" s="296" t="s">
        <v>403</v>
      </c>
      <c r="I106" s="455"/>
      <c r="J106" s="296"/>
      <c r="K106" s="296"/>
      <c r="L106" s="296" t="s">
        <v>409</v>
      </c>
      <c r="M106" s="455"/>
      <c r="N106" s="454"/>
      <c r="O106" s="454"/>
      <c r="P106" s="454"/>
      <c r="Q106" s="454"/>
    </row>
    <row r="107" spans="2:17" ht="16.5" customHeight="1" x14ac:dyDescent="0.25">
      <c r="B107" s="511"/>
      <c r="C107" s="512"/>
      <c r="D107" s="516"/>
      <c r="E107" s="516"/>
      <c r="F107" s="458"/>
      <c r="G107" s="296"/>
      <c r="H107" s="296" t="s">
        <v>404</v>
      </c>
      <c r="I107" s="455"/>
      <c r="J107" s="296"/>
      <c r="K107" s="296"/>
      <c r="L107" s="296" t="s">
        <v>410</v>
      </c>
      <c r="M107" s="455"/>
      <c r="N107" s="454"/>
      <c r="O107" s="454"/>
      <c r="P107" s="454"/>
      <c r="Q107" s="454"/>
    </row>
    <row r="108" spans="2:17" ht="16.5" customHeight="1" x14ac:dyDescent="0.25">
      <c r="B108" s="511"/>
      <c r="C108" s="512"/>
      <c r="D108" s="516"/>
      <c r="E108" s="516"/>
      <c r="F108" s="457">
        <v>5</v>
      </c>
      <c r="G108" s="296" t="s">
        <v>392</v>
      </c>
      <c r="H108" s="296" t="s">
        <v>405</v>
      </c>
      <c r="I108" s="455"/>
      <c r="J108" s="296"/>
      <c r="K108" s="296"/>
      <c r="L108" s="296" t="s">
        <v>411</v>
      </c>
      <c r="M108" s="455"/>
      <c r="N108" s="454"/>
      <c r="O108" s="454"/>
      <c r="P108" s="454"/>
      <c r="Q108" s="454"/>
    </row>
    <row r="109" spans="2:17" ht="16.5" customHeight="1" x14ac:dyDescent="0.25">
      <c r="B109" s="513"/>
      <c r="C109" s="514"/>
      <c r="D109" s="517"/>
      <c r="E109" s="517"/>
      <c r="F109" s="458"/>
      <c r="G109" s="296"/>
      <c r="H109" s="296" t="s">
        <v>406</v>
      </c>
      <c r="I109" s="455"/>
      <c r="J109" s="296"/>
      <c r="K109" s="296"/>
      <c r="L109" s="296" t="s">
        <v>412</v>
      </c>
      <c r="M109" s="455"/>
      <c r="N109" s="454"/>
      <c r="O109" s="454"/>
      <c r="P109" s="454"/>
      <c r="Q109" s="454"/>
    </row>
    <row r="110" spans="2:17" ht="52.5" customHeight="1" x14ac:dyDescent="0.25">
      <c r="B110" s="509" t="str">
        <f>'2 - CONTEXTO'!E43</f>
        <v>Gestión de la Información</v>
      </c>
      <c r="C110" s="510"/>
      <c r="D110" s="515" t="s">
        <v>335</v>
      </c>
      <c r="E110" s="515" t="str">
        <f>'2 - CONTEXTO'!K43</f>
        <v>1. Dirección General (Comunicaciones y Topografía).
2.Secretaria General.
3. Dirección de Gestión del Ordenamiento Social de la Propiedad.
4. Subdirección de Sistemas de Información de Tierras.</v>
      </c>
      <c r="F110" s="457">
        <v>1</v>
      </c>
      <c r="G110" s="296" t="s">
        <v>541</v>
      </c>
      <c r="H110" s="296" t="s">
        <v>542</v>
      </c>
      <c r="I110" s="455"/>
      <c r="J110" s="296" t="s">
        <v>543</v>
      </c>
      <c r="K110" s="296"/>
      <c r="L110" s="456" t="s">
        <v>544</v>
      </c>
      <c r="M110" s="300"/>
      <c r="N110" s="454" t="s">
        <v>128</v>
      </c>
      <c r="O110" s="454" t="s">
        <v>128</v>
      </c>
      <c r="P110" s="454" t="s">
        <v>128</v>
      </c>
      <c r="Q110" s="454" t="s">
        <v>128</v>
      </c>
    </row>
    <row r="111" spans="2:17" ht="16.5" customHeight="1" x14ac:dyDescent="0.25">
      <c r="B111" s="511"/>
      <c r="C111" s="512"/>
      <c r="D111" s="516"/>
      <c r="E111" s="516"/>
      <c r="F111" s="458"/>
      <c r="G111" s="296"/>
      <c r="H111" s="296" t="s">
        <v>399</v>
      </c>
      <c r="I111" s="455"/>
      <c r="J111" s="296"/>
      <c r="K111" s="296"/>
      <c r="L111" s="296" t="s">
        <v>401</v>
      </c>
      <c r="M111" s="455"/>
      <c r="N111" s="454"/>
      <c r="O111" s="454"/>
      <c r="P111" s="454"/>
      <c r="Q111" s="454"/>
    </row>
    <row r="112" spans="2:17" ht="16.5" customHeight="1" x14ac:dyDescent="0.25">
      <c r="B112" s="511"/>
      <c r="C112" s="512"/>
      <c r="D112" s="516"/>
      <c r="E112" s="516"/>
      <c r="F112" s="457">
        <v>2</v>
      </c>
      <c r="G112" s="296" t="s">
        <v>389</v>
      </c>
      <c r="H112" s="296" t="s">
        <v>394</v>
      </c>
      <c r="I112" s="455"/>
      <c r="J112" s="296"/>
      <c r="K112" s="296"/>
      <c r="L112" s="296" t="s">
        <v>397</v>
      </c>
      <c r="M112" s="455"/>
      <c r="N112" s="454"/>
      <c r="O112" s="454"/>
      <c r="P112" s="454"/>
      <c r="Q112" s="454"/>
    </row>
    <row r="113" spans="2:17" ht="16.5" customHeight="1" x14ac:dyDescent="0.25">
      <c r="B113" s="511"/>
      <c r="C113" s="512"/>
      <c r="D113" s="516"/>
      <c r="E113" s="516"/>
      <c r="F113" s="458"/>
      <c r="G113" s="296"/>
      <c r="H113" s="296" t="s">
        <v>398</v>
      </c>
      <c r="I113" s="455"/>
      <c r="J113" s="296"/>
      <c r="K113" s="296"/>
      <c r="L113" s="296" t="s">
        <v>400</v>
      </c>
      <c r="M113" s="455"/>
      <c r="N113" s="454"/>
      <c r="O113" s="454"/>
      <c r="P113" s="454"/>
      <c r="Q113" s="454"/>
    </row>
    <row r="114" spans="2:17" ht="16.5" customHeight="1" x14ac:dyDescent="0.25">
      <c r="B114" s="511"/>
      <c r="C114" s="512"/>
      <c r="D114" s="516"/>
      <c r="E114" s="516"/>
      <c r="F114" s="457">
        <v>3</v>
      </c>
      <c r="G114" s="296" t="s">
        <v>390</v>
      </c>
      <c r="H114" s="296" t="s">
        <v>395</v>
      </c>
      <c r="I114" s="455"/>
      <c r="J114" s="296"/>
      <c r="K114" s="296"/>
      <c r="L114" s="296" t="s">
        <v>407</v>
      </c>
      <c r="M114" s="455"/>
      <c r="N114" s="454"/>
      <c r="O114" s="454"/>
      <c r="P114" s="454"/>
      <c r="Q114" s="454"/>
    </row>
    <row r="115" spans="2:17" ht="16.5" customHeight="1" x14ac:dyDescent="0.25">
      <c r="B115" s="511"/>
      <c r="C115" s="512"/>
      <c r="D115" s="516"/>
      <c r="E115" s="516"/>
      <c r="F115" s="458"/>
      <c r="G115" s="296"/>
      <c r="H115" s="296" t="s">
        <v>402</v>
      </c>
      <c r="I115" s="455"/>
      <c r="J115" s="296"/>
      <c r="K115" s="296"/>
      <c r="L115" s="296" t="s">
        <v>408</v>
      </c>
      <c r="M115" s="455"/>
      <c r="N115" s="454"/>
      <c r="O115" s="454"/>
      <c r="P115" s="454"/>
      <c r="Q115" s="454"/>
    </row>
    <row r="116" spans="2:17" ht="16.5" customHeight="1" x14ac:dyDescent="0.25">
      <c r="B116" s="511"/>
      <c r="C116" s="512"/>
      <c r="D116" s="516"/>
      <c r="E116" s="516"/>
      <c r="F116" s="457">
        <v>4</v>
      </c>
      <c r="G116" s="296" t="s">
        <v>391</v>
      </c>
      <c r="H116" s="296" t="s">
        <v>403</v>
      </c>
      <c r="I116" s="455"/>
      <c r="J116" s="296"/>
      <c r="K116" s="296"/>
      <c r="L116" s="296" t="s">
        <v>409</v>
      </c>
      <c r="M116" s="455"/>
      <c r="N116" s="454"/>
      <c r="O116" s="454"/>
      <c r="P116" s="454"/>
      <c r="Q116" s="454"/>
    </row>
    <row r="117" spans="2:17" ht="16.5" customHeight="1" x14ac:dyDescent="0.25">
      <c r="B117" s="511"/>
      <c r="C117" s="512"/>
      <c r="D117" s="516"/>
      <c r="E117" s="516"/>
      <c r="F117" s="458"/>
      <c r="G117" s="296"/>
      <c r="H117" s="296" t="s">
        <v>404</v>
      </c>
      <c r="I117" s="455"/>
      <c r="J117" s="296"/>
      <c r="K117" s="296"/>
      <c r="L117" s="296" t="s">
        <v>410</v>
      </c>
      <c r="M117" s="455"/>
      <c r="N117" s="454"/>
      <c r="O117" s="454"/>
      <c r="P117" s="454"/>
      <c r="Q117" s="454"/>
    </row>
    <row r="118" spans="2:17" ht="16.5" customHeight="1" x14ac:dyDescent="0.25">
      <c r="B118" s="511"/>
      <c r="C118" s="512"/>
      <c r="D118" s="516"/>
      <c r="E118" s="516"/>
      <c r="F118" s="457">
        <v>5</v>
      </c>
      <c r="G118" s="296" t="s">
        <v>392</v>
      </c>
      <c r="H118" s="296" t="s">
        <v>405</v>
      </c>
      <c r="I118" s="455"/>
      <c r="J118" s="296"/>
      <c r="K118" s="296"/>
      <c r="L118" s="296" t="s">
        <v>411</v>
      </c>
      <c r="M118" s="455"/>
      <c r="N118" s="454"/>
      <c r="O118" s="454"/>
      <c r="P118" s="454"/>
      <c r="Q118" s="454"/>
    </row>
    <row r="119" spans="2:17" ht="16.5" customHeight="1" x14ac:dyDescent="0.25">
      <c r="B119" s="513"/>
      <c r="C119" s="514"/>
      <c r="D119" s="517"/>
      <c r="E119" s="517"/>
      <c r="F119" s="458"/>
      <c r="G119" s="296"/>
      <c r="H119" s="296" t="s">
        <v>406</v>
      </c>
      <c r="I119" s="455"/>
      <c r="J119" s="296"/>
      <c r="K119" s="296"/>
      <c r="L119" s="296" t="s">
        <v>412</v>
      </c>
      <c r="M119" s="455"/>
      <c r="N119" s="454"/>
      <c r="O119" s="454"/>
      <c r="P119" s="454"/>
      <c r="Q119" s="454"/>
    </row>
    <row r="120" spans="2:17" ht="15" customHeight="1" x14ac:dyDescent="0.25">
      <c r="B120" s="509" t="str">
        <f>'2 - CONTEXTO'!E44</f>
        <v>Gestión del Talento Humano</v>
      </c>
      <c r="C120" s="510"/>
      <c r="D120" s="515" t="s">
        <v>338</v>
      </c>
      <c r="E120" s="515" t="str">
        <f>'2 - CONTEXTO'!K44</f>
        <v>1. Subdirección de Talento Humano.
2. Secretaría General.
3. Oficina Jurídica</v>
      </c>
      <c r="F120" s="457">
        <v>1</v>
      </c>
      <c r="G120" s="296" t="s">
        <v>545</v>
      </c>
      <c r="H120" s="296" t="s">
        <v>546</v>
      </c>
      <c r="I120" s="455"/>
      <c r="J120" s="296" t="s">
        <v>547</v>
      </c>
      <c r="K120" s="296"/>
      <c r="L120" s="296" t="s">
        <v>548</v>
      </c>
      <c r="M120" s="455"/>
      <c r="N120" s="454" t="s">
        <v>128</v>
      </c>
      <c r="O120" s="454" t="s">
        <v>128</v>
      </c>
      <c r="P120" s="454" t="s">
        <v>128</v>
      </c>
      <c r="Q120" s="454" t="s">
        <v>128</v>
      </c>
    </row>
    <row r="121" spans="2:17" ht="15" customHeight="1" x14ac:dyDescent="0.25">
      <c r="B121" s="511"/>
      <c r="C121" s="512"/>
      <c r="D121" s="516"/>
      <c r="E121" s="516"/>
      <c r="F121" s="458"/>
      <c r="G121" s="296"/>
      <c r="H121" s="296" t="s">
        <v>549</v>
      </c>
      <c r="I121" s="455"/>
      <c r="J121" s="296"/>
      <c r="K121" s="296"/>
      <c r="L121" s="296" t="s">
        <v>550</v>
      </c>
      <c r="M121" s="455"/>
      <c r="N121" s="454"/>
      <c r="O121" s="454"/>
      <c r="P121" s="454"/>
      <c r="Q121" s="454"/>
    </row>
    <row r="122" spans="2:17" ht="15" customHeight="1" x14ac:dyDescent="0.25">
      <c r="B122" s="511"/>
      <c r="C122" s="512"/>
      <c r="D122" s="516"/>
      <c r="E122" s="516"/>
      <c r="F122" s="457">
        <v>2</v>
      </c>
      <c r="G122" s="296" t="s">
        <v>551</v>
      </c>
      <c r="H122" s="296" t="s">
        <v>552</v>
      </c>
      <c r="I122" s="455"/>
      <c r="J122" s="296" t="s">
        <v>553</v>
      </c>
      <c r="K122" s="296"/>
      <c r="L122" s="296" t="s">
        <v>554</v>
      </c>
      <c r="M122" s="455"/>
      <c r="N122" s="454" t="s">
        <v>128</v>
      </c>
      <c r="O122" s="454" t="s">
        <v>128</v>
      </c>
      <c r="P122" s="454" t="s">
        <v>128</v>
      </c>
      <c r="Q122" s="454" t="s">
        <v>128</v>
      </c>
    </row>
    <row r="123" spans="2:17" ht="15" customHeight="1" x14ac:dyDescent="0.25">
      <c r="B123" s="511"/>
      <c r="C123" s="512"/>
      <c r="D123" s="516"/>
      <c r="E123" s="516"/>
      <c r="F123" s="458"/>
      <c r="G123" s="296"/>
      <c r="H123" s="296" t="s">
        <v>555</v>
      </c>
      <c r="I123" s="455"/>
      <c r="J123" s="296"/>
      <c r="K123" s="296"/>
      <c r="L123" s="296" t="s">
        <v>556</v>
      </c>
      <c r="M123" s="455"/>
      <c r="N123" s="454"/>
      <c r="O123" s="454"/>
      <c r="P123" s="454"/>
      <c r="Q123" s="454"/>
    </row>
    <row r="124" spans="2:17" ht="15" customHeight="1" x14ac:dyDescent="0.25">
      <c r="B124" s="511"/>
      <c r="C124" s="512"/>
      <c r="D124" s="516"/>
      <c r="E124" s="516"/>
      <c r="F124" s="457">
        <v>3</v>
      </c>
      <c r="G124" s="296" t="s">
        <v>614</v>
      </c>
      <c r="H124" s="296" t="s">
        <v>615</v>
      </c>
      <c r="I124" s="455"/>
      <c r="J124" s="296" t="s">
        <v>616</v>
      </c>
      <c r="K124" s="296"/>
      <c r="L124" s="296" t="s">
        <v>617</v>
      </c>
      <c r="M124" s="455"/>
      <c r="N124" s="454" t="s">
        <v>128</v>
      </c>
      <c r="O124" s="454" t="s">
        <v>128</v>
      </c>
      <c r="P124" s="454" t="s">
        <v>128</v>
      </c>
      <c r="Q124" s="454" t="s">
        <v>128</v>
      </c>
    </row>
    <row r="125" spans="2:17" ht="15" customHeight="1" x14ac:dyDescent="0.25">
      <c r="B125" s="511"/>
      <c r="C125" s="512"/>
      <c r="D125" s="516"/>
      <c r="E125" s="516"/>
      <c r="F125" s="458"/>
      <c r="G125" s="296"/>
      <c r="H125" s="296" t="s">
        <v>402</v>
      </c>
      <c r="I125" s="455"/>
      <c r="J125" s="296"/>
      <c r="K125" s="296"/>
      <c r="L125" s="296" t="s">
        <v>462</v>
      </c>
      <c r="M125" s="455"/>
      <c r="N125" s="454"/>
      <c r="O125" s="454"/>
      <c r="P125" s="454"/>
      <c r="Q125" s="454"/>
    </row>
    <row r="126" spans="2:17" ht="15" customHeight="1" x14ac:dyDescent="0.25">
      <c r="B126" s="511"/>
      <c r="C126" s="512"/>
      <c r="D126" s="516"/>
      <c r="E126" s="516"/>
      <c r="F126" s="457">
        <v>4</v>
      </c>
      <c r="G126" s="296" t="s">
        <v>618</v>
      </c>
      <c r="H126" s="296" t="s">
        <v>619</v>
      </c>
      <c r="I126" s="455"/>
      <c r="J126" s="296" t="s">
        <v>616</v>
      </c>
      <c r="K126" s="296"/>
      <c r="L126" s="296" t="s">
        <v>617</v>
      </c>
      <c r="M126" s="455"/>
      <c r="N126" s="454" t="s">
        <v>128</v>
      </c>
      <c r="O126" s="454" t="s">
        <v>128</v>
      </c>
      <c r="P126" s="454" t="s">
        <v>128</v>
      </c>
      <c r="Q126" s="454" t="s">
        <v>128</v>
      </c>
    </row>
    <row r="127" spans="2:17" ht="15" customHeight="1" x14ac:dyDescent="0.25">
      <c r="B127" s="511"/>
      <c r="C127" s="512"/>
      <c r="D127" s="516"/>
      <c r="E127" s="516"/>
      <c r="F127" s="458"/>
      <c r="G127" s="296"/>
      <c r="H127" s="296" t="s">
        <v>404</v>
      </c>
      <c r="I127" s="455"/>
      <c r="J127" s="296"/>
      <c r="K127" s="296"/>
      <c r="L127" s="296" t="s">
        <v>462</v>
      </c>
      <c r="M127" s="455"/>
      <c r="N127" s="454"/>
      <c r="O127" s="454"/>
      <c r="P127" s="454"/>
      <c r="Q127" s="454"/>
    </row>
    <row r="128" spans="2:17" ht="15" customHeight="1" x14ac:dyDescent="0.25">
      <c r="B128" s="511"/>
      <c r="C128" s="512"/>
      <c r="D128" s="516"/>
      <c r="E128" s="516"/>
      <c r="F128" s="457">
        <v>5</v>
      </c>
      <c r="G128" s="296" t="s">
        <v>620</v>
      </c>
      <c r="H128" s="296" t="s">
        <v>555</v>
      </c>
      <c r="I128" s="455"/>
      <c r="J128" s="296" t="s">
        <v>616</v>
      </c>
      <c r="K128" s="296"/>
      <c r="L128" s="296" t="s">
        <v>617</v>
      </c>
      <c r="M128" s="455"/>
      <c r="N128" s="454" t="s">
        <v>128</v>
      </c>
      <c r="O128" s="454" t="s">
        <v>128</v>
      </c>
      <c r="P128" s="454" t="s">
        <v>128</v>
      </c>
      <c r="Q128" s="454" t="s">
        <v>128</v>
      </c>
    </row>
    <row r="129" spans="2:17" ht="16.5" customHeight="1" x14ac:dyDescent="0.25">
      <c r="B129" s="513"/>
      <c r="C129" s="514"/>
      <c r="D129" s="517"/>
      <c r="E129" s="517"/>
      <c r="F129" s="458"/>
      <c r="G129" s="296"/>
      <c r="H129" s="296" t="s">
        <v>406</v>
      </c>
      <c r="I129" s="455"/>
      <c r="J129" s="296"/>
      <c r="K129" s="296"/>
      <c r="L129" s="296" t="s">
        <v>462</v>
      </c>
      <c r="M129" s="455"/>
      <c r="N129" s="454"/>
      <c r="O129" s="454"/>
      <c r="P129" s="454"/>
      <c r="Q129" s="454"/>
    </row>
    <row r="130" spans="2:17" ht="16.5" customHeight="1" x14ac:dyDescent="0.25">
      <c r="B130" s="509" t="str">
        <f>'2 - CONTEXTO'!E45</f>
        <v>Apoyo Jurídico</v>
      </c>
      <c r="C130" s="510"/>
      <c r="D130" s="515" t="s">
        <v>341</v>
      </c>
      <c r="E130" s="515" t="str">
        <f>'2 - CONTEXTO'!K45</f>
        <v>1. Oficina Jurídica</v>
      </c>
      <c r="F130" s="457">
        <v>1</v>
      </c>
      <c r="G130" s="296" t="s">
        <v>557</v>
      </c>
      <c r="H130" s="296" t="s">
        <v>558</v>
      </c>
      <c r="I130" s="455"/>
      <c r="J130" s="296" t="s">
        <v>559</v>
      </c>
      <c r="K130" s="296"/>
      <c r="L130" s="296" t="s">
        <v>560</v>
      </c>
      <c r="M130" s="455"/>
      <c r="N130" s="454" t="s">
        <v>128</v>
      </c>
      <c r="O130" s="454" t="s">
        <v>128</v>
      </c>
      <c r="P130" s="454" t="s">
        <v>128</v>
      </c>
      <c r="Q130" s="454" t="s">
        <v>128</v>
      </c>
    </row>
    <row r="131" spans="2:17" ht="15" customHeight="1" x14ac:dyDescent="0.25">
      <c r="B131" s="511"/>
      <c r="C131" s="512"/>
      <c r="D131" s="516"/>
      <c r="E131" s="516"/>
      <c r="F131" s="458"/>
      <c r="G131" s="296"/>
      <c r="H131" s="296" t="s">
        <v>561</v>
      </c>
      <c r="I131" s="455"/>
      <c r="J131" s="296"/>
      <c r="K131" s="296"/>
      <c r="L131" s="296" t="s">
        <v>562</v>
      </c>
      <c r="M131" s="455"/>
      <c r="N131" s="454"/>
      <c r="O131" s="454"/>
      <c r="P131" s="454"/>
      <c r="Q131" s="454"/>
    </row>
    <row r="132" spans="2:17" ht="15" customHeight="1" x14ac:dyDescent="0.25">
      <c r="B132" s="511"/>
      <c r="C132" s="512"/>
      <c r="D132" s="516"/>
      <c r="E132" s="516"/>
      <c r="F132" s="457">
        <v>2</v>
      </c>
      <c r="G132" s="296" t="s">
        <v>563</v>
      </c>
      <c r="H132" s="296" t="s">
        <v>564</v>
      </c>
      <c r="I132" s="455"/>
      <c r="J132" s="296" t="s">
        <v>565</v>
      </c>
      <c r="K132" s="296"/>
      <c r="L132" s="296" t="s">
        <v>566</v>
      </c>
      <c r="M132" s="455"/>
      <c r="N132" s="454" t="s">
        <v>128</v>
      </c>
      <c r="O132" s="454" t="s">
        <v>128</v>
      </c>
      <c r="P132" s="454" t="s">
        <v>128</v>
      </c>
      <c r="Q132" s="454" t="s">
        <v>128</v>
      </c>
    </row>
    <row r="133" spans="2:17" ht="15" customHeight="1" x14ac:dyDescent="0.25">
      <c r="B133" s="511"/>
      <c r="C133" s="512"/>
      <c r="D133" s="516"/>
      <c r="E133" s="516"/>
      <c r="F133" s="458"/>
      <c r="G133" s="296"/>
      <c r="H133" s="296" t="s">
        <v>567</v>
      </c>
      <c r="I133" s="455"/>
      <c r="J133" s="296"/>
      <c r="K133" s="296"/>
      <c r="L133" s="296" t="s">
        <v>568</v>
      </c>
      <c r="M133" s="455"/>
      <c r="N133" s="454"/>
      <c r="O133" s="454"/>
      <c r="P133" s="454"/>
      <c r="Q133" s="454"/>
    </row>
    <row r="134" spans="2:17" ht="15" customHeight="1" x14ac:dyDescent="0.25">
      <c r="B134" s="511"/>
      <c r="C134" s="512"/>
      <c r="D134" s="516"/>
      <c r="E134" s="516"/>
      <c r="F134" s="457">
        <v>3</v>
      </c>
      <c r="G134" s="296" t="s">
        <v>569</v>
      </c>
      <c r="H134" s="296" t="s">
        <v>570</v>
      </c>
      <c r="I134" s="455"/>
      <c r="J134" s="296" t="s">
        <v>571</v>
      </c>
      <c r="K134" s="296"/>
      <c r="L134" s="296" t="s">
        <v>572</v>
      </c>
      <c r="M134" s="455"/>
      <c r="N134" s="454" t="s">
        <v>128</v>
      </c>
      <c r="O134" s="454" t="s">
        <v>128</v>
      </c>
      <c r="P134" s="454" t="s">
        <v>128</v>
      </c>
      <c r="Q134" s="454" t="s">
        <v>128</v>
      </c>
    </row>
    <row r="135" spans="2:17" ht="15" customHeight="1" x14ac:dyDescent="0.25">
      <c r="B135" s="511"/>
      <c r="C135" s="512"/>
      <c r="D135" s="516"/>
      <c r="E135" s="516"/>
      <c r="F135" s="458"/>
      <c r="G135" s="296"/>
      <c r="H135" s="296" t="s">
        <v>573</v>
      </c>
      <c r="I135" s="455"/>
      <c r="J135" s="296"/>
      <c r="K135" s="296"/>
      <c r="L135" s="296" t="s">
        <v>574</v>
      </c>
      <c r="M135" s="455"/>
      <c r="N135" s="454"/>
      <c r="O135" s="454"/>
      <c r="P135" s="454"/>
      <c r="Q135" s="454"/>
    </row>
    <row r="136" spans="2:17" ht="15" customHeight="1" x14ac:dyDescent="0.25">
      <c r="B136" s="511"/>
      <c r="C136" s="512"/>
      <c r="D136" s="516"/>
      <c r="E136" s="516"/>
      <c r="F136" s="457">
        <v>4</v>
      </c>
      <c r="G136" s="296" t="s">
        <v>575</v>
      </c>
      <c r="H136" s="296" t="s">
        <v>576</v>
      </c>
      <c r="I136" s="455"/>
      <c r="J136" s="296" t="s">
        <v>577</v>
      </c>
      <c r="K136" s="296"/>
      <c r="L136" s="296" t="s">
        <v>578</v>
      </c>
      <c r="M136" s="455"/>
      <c r="N136" s="454" t="s">
        <v>128</v>
      </c>
      <c r="O136" s="454" t="s">
        <v>128</v>
      </c>
      <c r="P136" s="454" t="s">
        <v>128</v>
      </c>
      <c r="Q136" s="454" t="s">
        <v>128</v>
      </c>
    </row>
    <row r="137" spans="2:17" ht="15" customHeight="1" x14ac:dyDescent="0.25">
      <c r="B137" s="511"/>
      <c r="C137" s="512"/>
      <c r="D137" s="516"/>
      <c r="E137" s="516"/>
      <c r="F137" s="458"/>
      <c r="G137" s="296"/>
      <c r="H137" s="296" t="s">
        <v>579</v>
      </c>
      <c r="I137" s="455"/>
      <c r="J137" s="296"/>
      <c r="K137" s="296"/>
      <c r="L137" s="296" t="s">
        <v>580</v>
      </c>
      <c r="M137" s="455"/>
      <c r="N137" s="454"/>
      <c r="O137" s="454"/>
      <c r="P137" s="454"/>
      <c r="Q137" s="454"/>
    </row>
    <row r="138" spans="2:17" ht="15" customHeight="1" x14ac:dyDescent="0.25">
      <c r="B138" s="511"/>
      <c r="C138" s="512"/>
      <c r="D138" s="516"/>
      <c r="E138" s="516"/>
      <c r="F138" s="457">
        <v>5</v>
      </c>
      <c r="G138" s="296" t="s">
        <v>392</v>
      </c>
      <c r="H138" s="296" t="s">
        <v>405</v>
      </c>
      <c r="I138" s="455"/>
      <c r="J138" s="296"/>
      <c r="K138" s="296"/>
      <c r="L138" s="296" t="s">
        <v>411</v>
      </c>
      <c r="M138" s="455"/>
      <c r="N138" s="454"/>
      <c r="O138" s="454"/>
      <c r="P138" s="454"/>
      <c r="Q138" s="454"/>
    </row>
    <row r="139" spans="2:17" ht="15" customHeight="1" x14ac:dyDescent="0.25">
      <c r="B139" s="513"/>
      <c r="C139" s="514"/>
      <c r="D139" s="517"/>
      <c r="E139" s="517"/>
      <c r="F139" s="458"/>
      <c r="G139" s="296"/>
      <c r="H139" s="296" t="s">
        <v>406</v>
      </c>
      <c r="I139" s="455"/>
      <c r="J139" s="296"/>
      <c r="K139" s="296"/>
      <c r="L139" s="296" t="s">
        <v>412</v>
      </c>
      <c r="M139" s="455"/>
      <c r="N139" s="454"/>
      <c r="O139" s="454"/>
      <c r="P139" s="454"/>
      <c r="Q139" s="454"/>
    </row>
    <row r="140" spans="2:17" ht="17.25" customHeight="1" x14ac:dyDescent="0.25">
      <c r="B140" s="509" t="str">
        <f>'2 - CONTEXTO'!E46</f>
        <v>Adquisición de Bienes y Servicios</v>
      </c>
      <c r="C140" s="510"/>
      <c r="D140" s="515" t="s">
        <v>345</v>
      </c>
      <c r="E140" s="515" t="str">
        <f>'2 - CONTEXTO'!K46</f>
        <v>1. Subdirección Administrativa y Financiera.
2. Secretaría General.</v>
      </c>
      <c r="F140" s="457">
        <v>1</v>
      </c>
      <c r="G140" s="296" t="s">
        <v>581</v>
      </c>
      <c r="H140" s="296" t="s">
        <v>582</v>
      </c>
      <c r="I140" s="455"/>
      <c r="J140" s="296" t="s">
        <v>583</v>
      </c>
      <c r="K140" s="296"/>
      <c r="L140" s="296" t="s">
        <v>584</v>
      </c>
      <c r="M140" s="455"/>
      <c r="N140" s="454" t="s">
        <v>128</v>
      </c>
      <c r="O140" s="454" t="s">
        <v>128</v>
      </c>
      <c r="P140" s="454" t="s">
        <v>128</v>
      </c>
      <c r="Q140" s="454" t="s">
        <v>128</v>
      </c>
    </row>
    <row r="141" spans="2:17" ht="17.25" customHeight="1" x14ac:dyDescent="0.25">
      <c r="B141" s="511"/>
      <c r="C141" s="512"/>
      <c r="D141" s="516"/>
      <c r="E141" s="516"/>
      <c r="F141" s="458"/>
      <c r="G141" s="296"/>
      <c r="H141" s="296" t="s">
        <v>585</v>
      </c>
      <c r="I141" s="455"/>
      <c r="J141" s="296"/>
      <c r="K141" s="296"/>
      <c r="L141" s="296" t="s">
        <v>586</v>
      </c>
      <c r="M141" s="455"/>
      <c r="N141" s="454"/>
      <c r="O141" s="454"/>
      <c r="P141" s="454"/>
      <c r="Q141" s="454"/>
    </row>
    <row r="142" spans="2:17" ht="17.25" customHeight="1" x14ac:dyDescent="0.25">
      <c r="B142" s="511"/>
      <c r="C142" s="512"/>
      <c r="D142" s="516"/>
      <c r="E142" s="516"/>
      <c r="F142" s="457">
        <v>2</v>
      </c>
      <c r="G142" s="296" t="s">
        <v>587</v>
      </c>
      <c r="H142" s="296" t="s">
        <v>588</v>
      </c>
      <c r="I142" s="455"/>
      <c r="J142" s="296" t="s">
        <v>589</v>
      </c>
      <c r="K142" s="296"/>
      <c r="L142" s="296" t="s">
        <v>584</v>
      </c>
      <c r="M142" s="455"/>
      <c r="N142" s="454" t="s">
        <v>128</v>
      </c>
      <c r="O142" s="454" t="s">
        <v>128</v>
      </c>
      <c r="P142" s="454" t="s">
        <v>128</v>
      </c>
      <c r="Q142" s="454" t="s">
        <v>128</v>
      </c>
    </row>
    <row r="143" spans="2:17" ht="17.25" customHeight="1" x14ac:dyDescent="0.25">
      <c r="B143" s="511"/>
      <c r="C143" s="512"/>
      <c r="D143" s="516"/>
      <c r="E143" s="516"/>
      <c r="F143" s="458"/>
      <c r="G143" s="296"/>
      <c r="H143" s="296" t="s">
        <v>590</v>
      </c>
      <c r="I143" s="455"/>
      <c r="J143" s="296"/>
      <c r="K143" s="296"/>
      <c r="L143" s="296" t="s">
        <v>586</v>
      </c>
      <c r="M143" s="455"/>
      <c r="N143" s="454"/>
      <c r="O143" s="454"/>
      <c r="P143" s="454"/>
      <c r="Q143" s="454"/>
    </row>
    <row r="144" spans="2:17" ht="17.25" customHeight="1" x14ac:dyDescent="0.25">
      <c r="B144" s="511"/>
      <c r="C144" s="512"/>
      <c r="D144" s="516"/>
      <c r="E144" s="516"/>
      <c r="F144" s="457">
        <v>3</v>
      </c>
      <c r="G144" s="296" t="s">
        <v>390</v>
      </c>
      <c r="H144" s="296" t="s">
        <v>395</v>
      </c>
      <c r="I144" s="455"/>
      <c r="J144" s="296"/>
      <c r="K144" s="296"/>
      <c r="L144" s="296" t="s">
        <v>407</v>
      </c>
      <c r="M144" s="455"/>
      <c r="N144" s="454"/>
      <c r="O144" s="454"/>
      <c r="P144" s="454"/>
      <c r="Q144" s="454"/>
    </row>
    <row r="145" spans="2:17" ht="17.25" customHeight="1" x14ac:dyDescent="0.25">
      <c r="B145" s="511"/>
      <c r="C145" s="512"/>
      <c r="D145" s="516"/>
      <c r="E145" s="516"/>
      <c r="F145" s="458"/>
      <c r="G145" s="296"/>
      <c r="H145" s="296" t="s">
        <v>402</v>
      </c>
      <c r="I145" s="455"/>
      <c r="J145" s="296"/>
      <c r="K145" s="296"/>
      <c r="L145" s="296" t="s">
        <v>408</v>
      </c>
      <c r="M145" s="455"/>
      <c r="N145" s="454"/>
      <c r="O145" s="454"/>
      <c r="P145" s="454"/>
      <c r="Q145" s="454"/>
    </row>
    <row r="146" spans="2:17" ht="17.25" customHeight="1" x14ac:dyDescent="0.25">
      <c r="B146" s="511"/>
      <c r="C146" s="512"/>
      <c r="D146" s="516"/>
      <c r="E146" s="516"/>
      <c r="F146" s="457">
        <v>4</v>
      </c>
      <c r="G146" s="296" t="s">
        <v>391</v>
      </c>
      <c r="H146" s="296" t="s">
        <v>403</v>
      </c>
      <c r="I146" s="455"/>
      <c r="J146" s="296"/>
      <c r="K146" s="296"/>
      <c r="L146" s="296" t="s">
        <v>409</v>
      </c>
      <c r="M146" s="455"/>
      <c r="N146" s="454"/>
      <c r="O146" s="454"/>
      <c r="P146" s="454"/>
      <c r="Q146" s="454"/>
    </row>
    <row r="147" spans="2:17" ht="17.25" customHeight="1" x14ac:dyDescent="0.25">
      <c r="B147" s="511"/>
      <c r="C147" s="512"/>
      <c r="D147" s="516"/>
      <c r="E147" s="516"/>
      <c r="F147" s="458"/>
      <c r="G147" s="296"/>
      <c r="H147" s="296" t="s">
        <v>404</v>
      </c>
      <c r="I147" s="455"/>
      <c r="J147" s="296"/>
      <c r="K147" s="296"/>
      <c r="L147" s="296" t="s">
        <v>410</v>
      </c>
      <c r="M147" s="455"/>
      <c r="N147" s="454"/>
      <c r="O147" s="454"/>
      <c r="P147" s="454"/>
      <c r="Q147" s="454"/>
    </row>
    <row r="148" spans="2:17" ht="15" customHeight="1" x14ac:dyDescent="0.25">
      <c r="B148" s="511"/>
      <c r="C148" s="512"/>
      <c r="D148" s="516"/>
      <c r="E148" s="516"/>
      <c r="F148" s="457">
        <v>5</v>
      </c>
      <c r="G148" s="296" t="s">
        <v>392</v>
      </c>
      <c r="H148" s="296" t="s">
        <v>405</v>
      </c>
      <c r="I148" s="455"/>
      <c r="J148" s="296"/>
      <c r="K148" s="296"/>
      <c r="L148" s="296" t="s">
        <v>411</v>
      </c>
      <c r="M148" s="455"/>
      <c r="N148" s="454"/>
      <c r="O148" s="454"/>
      <c r="P148" s="454"/>
      <c r="Q148" s="454"/>
    </row>
    <row r="149" spans="2:17" ht="15" customHeight="1" x14ac:dyDescent="0.25">
      <c r="B149" s="513"/>
      <c r="C149" s="514"/>
      <c r="D149" s="517"/>
      <c r="E149" s="517"/>
      <c r="F149" s="458"/>
      <c r="G149" s="296"/>
      <c r="H149" s="296" t="s">
        <v>406</v>
      </c>
      <c r="I149" s="455"/>
      <c r="J149" s="296"/>
      <c r="K149" s="296"/>
      <c r="L149" s="296" t="s">
        <v>412</v>
      </c>
      <c r="M149" s="455"/>
      <c r="N149" s="454"/>
      <c r="O149" s="454"/>
      <c r="P149" s="454"/>
      <c r="Q149" s="454"/>
    </row>
    <row r="150" spans="2:17" ht="16.5" customHeight="1" x14ac:dyDescent="0.25">
      <c r="B150" s="533" t="str">
        <f>'2 - CONTEXTO'!E47</f>
        <v>Administración de Bienes y Servicios</v>
      </c>
      <c r="C150" s="510"/>
      <c r="D150" s="515" t="s">
        <v>350</v>
      </c>
      <c r="E150" s="515" t="str">
        <f>'2 - CONTEXTO'!K47</f>
        <v>1. Subdirección Administrativa y Financiera.
2. Secretaría General.</v>
      </c>
      <c r="F150" s="457">
        <v>1</v>
      </c>
      <c r="G150" s="296" t="s">
        <v>591</v>
      </c>
      <c r="H150" s="507" t="s">
        <v>592</v>
      </c>
      <c r="I150" s="508"/>
      <c r="J150" s="296" t="s">
        <v>593</v>
      </c>
      <c r="K150" s="296"/>
      <c r="L150" s="296" t="s">
        <v>594</v>
      </c>
      <c r="M150" s="455"/>
      <c r="N150" s="454" t="s">
        <v>128</v>
      </c>
      <c r="O150" s="454" t="s">
        <v>185</v>
      </c>
      <c r="P150" s="454" t="s">
        <v>185</v>
      </c>
      <c r="Q150" s="454" t="s">
        <v>185</v>
      </c>
    </row>
    <row r="151" spans="2:17" ht="15" customHeight="1" x14ac:dyDescent="0.25">
      <c r="B151" s="534"/>
      <c r="C151" s="512"/>
      <c r="D151" s="516"/>
      <c r="E151" s="516"/>
      <c r="F151" s="458"/>
      <c r="G151" s="296"/>
      <c r="H151" s="507" t="s">
        <v>595</v>
      </c>
      <c r="I151" s="508"/>
      <c r="J151" s="296"/>
      <c r="K151" s="296"/>
      <c r="L151" s="296" t="s">
        <v>596</v>
      </c>
      <c r="M151" s="455"/>
      <c r="N151" s="454"/>
      <c r="O151" s="454"/>
      <c r="P151" s="454"/>
      <c r="Q151" s="454"/>
    </row>
    <row r="152" spans="2:17" ht="15" customHeight="1" x14ac:dyDescent="0.25">
      <c r="B152" s="534"/>
      <c r="C152" s="512"/>
      <c r="D152" s="516"/>
      <c r="E152" s="516"/>
      <c r="F152" s="457">
        <v>2</v>
      </c>
      <c r="G152" s="296" t="s">
        <v>597</v>
      </c>
      <c r="H152" s="296" t="s">
        <v>598</v>
      </c>
      <c r="I152" s="455"/>
      <c r="J152" s="296" t="s">
        <v>599</v>
      </c>
      <c r="K152" s="296"/>
      <c r="L152" s="296" t="s">
        <v>600</v>
      </c>
      <c r="M152" s="455"/>
      <c r="N152" s="454" t="s">
        <v>128</v>
      </c>
      <c r="O152" s="454" t="s">
        <v>185</v>
      </c>
      <c r="P152" s="454" t="s">
        <v>128</v>
      </c>
      <c r="Q152" s="454" t="s">
        <v>128</v>
      </c>
    </row>
    <row r="153" spans="2:17" ht="15" customHeight="1" x14ac:dyDescent="0.25">
      <c r="B153" s="534"/>
      <c r="C153" s="512"/>
      <c r="D153" s="516"/>
      <c r="E153" s="516"/>
      <c r="F153" s="458"/>
      <c r="G153" s="296"/>
      <c r="H153" s="296" t="s">
        <v>601</v>
      </c>
      <c r="I153" s="455"/>
      <c r="J153" s="296"/>
      <c r="K153" s="296"/>
      <c r="L153" s="296" t="s">
        <v>462</v>
      </c>
      <c r="M153" s="455"/>
      <c r="N153" s="454"/>
      <c r="O153" s="454"/>
      <c r="P153" s="454"/>
      <c r="Q153" s="454"/>
    </row>
    <row r="154" spans="2:17" ht="15" customHeight="1" x14ac:dyDescent="0.25">
      <c r="B154" s="534"/>
      <c r="C154" s="512"/>
      <c r="D154" s="516"/>
      <c r="E154" s="516"/>
      <c r="F154" s="457">
        <v>3</v>
      </c>
      <c r="G154" s="296" t="s">
        <v>390</v>
      </c>
      <c r="H154" s="296" t="s">
        <v>395</v>
      </c>
      <c r="I154" s="455"/>
      <c r="J154" s="296"/>
      <c r="K154" s="296"/>
      <c r="L154" s="296" t="s">
        <v>407</v>
      </c>
      <c r="M154" s="455"/>
      <c r="N154" s="454"/>
      <c r="O154" s="454"/>
      <c r="P154" s="454"/>
      <c r="Q154" s="454"/>
    </row>
    <row r="155" spans="2:17" ht="15" customHeight="1" x14ac:dyDescent="0.25">
      <c r="B155" s="534"/>
      <c r="C155" s="512"/>
      <c r="D155" s="516"/>
      <c r="E155" s="516"/>
      <c r="F155" s="458"/>
      <c r="G155" s="296"/>
      <c r="H155" s="296" t="s">
        <v>402</v>
      </c>
      <c r="I155" s="455"/>
      <c r="J155" s="296"/>
      <c r="K155" s="296"/>
      <c r="L155" s="296" t="s">
        <v>408</v>
      </c>
      <c r="M155" s="455"/>
      <c r="N155" s="454"/>
      <c r="O155" s="454"/>
      <c r="P155" s="454"/>
      <c r="Q155" s="454"/>
    </row>
    <row r="156" spans="2:17" ht="15" customHeight="1" x14ac:dyDescent="0.25">
      <c r="B156" s="534"/>
      <c r="C156" s="512"/>
      <c r="D156" s="516"/>
      <c r="E156" s="516"/>
      <c r="F156" s="457">
        <v>4</v>
      </c>
      <c r="G156" s="296" t="s">
        <v>391</v>
      </c>
      <c r="H156" s="296" t="s">
        <v>403</v>
      </c>
      <c r="I156" s="455"/>
      <c r="J156" s="296"/>
      <c r="K156" s="296"/>
      <c r="L156" s="296" t="s">
        <v>409</v>
      </c>
      <c r="M156" s="455"/>
      <c r="N156" s="454"/>
      <c r="O156" s="454"/>
      <c r="P156" s="454"/>
      <c r="Q156" s="454"/>
    </row>
    <row r="157" spans="2:17" ht="15" customHeight="1" x14ac:dyDescent="0.25">
      <c r="B157" s="534"/>
      <c r="C157" s="512"/>
      <c r="D157" s="516"/>
      <c r="E157" s="516"/>
      <c r="F157" s="458"/>
      <c r="G157" s="296"/>
      <c r="H157" s="296" t="s">
        <v>404</v>
      </c>
      <c r="I157" s="455"/>
      <c r="J157" s="296"/>
      <c r="K157" s="296"/>
      <c r="L157" s="296" t="s">
        <v>410</v>
      </c>
      <c r="M157" s="455"/>
      <c r="N157" s="454"/>
      <c r="O157" s="454"/>
      <c r="P157" s="454"/>
      <c r="Q157" s="454"/>
    </row>
    <row r="158" spans="2:17" ht="15" customHeight="1" x14ac:dyDescent="0.25">
      <c r="B158" s="534"/>
      <c r="C158" s="512"/>
      <c r="D158" s="516"/>
      <c r="E158" s="516"/>
      <c r="F158" s="457">
        <v>5</v>
      </c>
      <c r="G158" s="296" t="s">
        <v>392</v>
      </c>
      <c r="H158" s="296" t="s">
        <v>405</v>
      </c>
      <c r="I158" s="455"/>
      <c r="J158" s="296"/>
      <c r="K158" s="296"/>
      <c r="L158" s="296" t="s">
        <v>411</v>
      </c>
      <c r="M158" s="455"/>
      <c r="N158" s="454"/>
      <c r="O158" s="454"/>
      <c r="P158" s="454"/>
      <c r="Q158" s="454"/>
    </row>
    <row r="159" spans="2:17" ht="15" customHeight="1" x14ac:dyDescent="0.25">
      <c r="B159" s="535"/>
      <c r="C159" s="514"/>
      <c r="D159" s="517"/>
      <c r="E159" s="517"/>
      <c r="F159" s="458"/>
      <c r="G159" s="296"/>
      <c r="H159" s="296" t="s">
        <v>406</v>
      </c>
      <c r="I159" s="455"/>
      <c r="J159" s="296"/>
      <c r="K159" s="296"/>
      <c r="L159" s="296" t="s">
        <v>412</v>
      </c>
      <c r="M159" s="455"/>
      <c r="N159" s="454"/>
      <c r="O159" s="454"/>
      <c r="P159" s="454"/>
      <c r="Q159" s="454"/>
    </row>
    <row r="160" spans="2:17" ht="16.5" customHeight="1" x14ac:dyDescent="0.25">
      <c r="B160" s="459" t="str">
        <f>'2 - CONTEXTO'!E48</f>
        <v>Gestión Financiera</v>
      </c>
      <c r="C160" s="459"/>
      <c r="D160" s="460" t="s">
        <v>354</v>
      </c>
      <c r="E160" s="460" t="str">
        <f>'2 - CONTEXTO'!K48</f>
        <v xml:space="preserve">1. Secretaría General.
2. Subdirección Administrativa y Financiera.
3. Subdirección de Administracion de Tierras de la Nación.
4. Oficina de Planeación </v>
      </c>
      <c r="F160" s="457">
        <v>1</v>
      </c>
      <c r="G160" s="296" t="s">
        <v>602</v>
      </c>
      <c r="H160" s="296" t="s">
        <v>603</v>
      </c>
      <c r="I160" s="455"/>
      <c r="J160" s="296" t="s">
        <v>604</v>
      </c>
      <c r="K160" s="296"/>
      <c r="L160" s="296" t="s">
        <v>605</v>
      </c>
      <c r="M160" s="455"/>
      <c r="N160" s="454" t="s">
        <v>128</v>
      </c>
      <c r="O160" s="454" t="s">
        <v>128</v>
      </c>
      <c r="P160" s="454" t="s">
        <v>128</v>
      </c>
      <c r="Q160" s="454" t="s">
        <v>128</v>
      </c>
    </row>
    <row r="161" spans="2:17" ht="15" customHeight="1" x14ac:dyDescent="0.25">
      <c r="B161" s="459"/>
      <c r="C161" s="459"/>
      <c r="D161" s="460"/>
      <c r="E161" s="460"/>
      <c r="F161" s="458"/>
      <c r="G161" s="296"/>
      <c r="H161" s="296" t="s">
        <v>606</v>
      </c>
      <c r="I161" s="455"/>
      <c r="J161" s="296"/>
      <c r="K161" s="296"/>
      <c r="L161" s="296" t="s">
        <v>607</v>
      </c>
      <c r="M161" s="455"/>
      <c r="N161" s="454"/>
      <c r="O161" s="454"/>
      <c r="P161" s="454"/>
      <c r="Q161" s="454"/>
    </row>
    <row r="162" spans="2:17" ht="15" customHeight="1" x14ac:dyDescent="0.25">
      <c r="B162" s="459"/>
      <c r="C162" s="459"/>
      <c r="D162" s="460"/>
      <c r="E162" s="460"/>
      <c r="F162" s="457">
        <v>2</v>
      </c>
      <c r="G162" s="296" t="s">
        <v>389</v>
      </c>
      <c r="H162" s="296" t="s">
        <v>394</v>
      </c>
      <c r="I162" s="455"/>
      <c r="J162" s="296"/>
      <c r="K162" s="296"/>
      <c r="L162" s="296" t="s">
        <v>397</v>
      </c>
      <c r="M162" s="455"/>
      <c r="N162" s="454"/>
      <c r="O162" s="454"/>
      <c r="P162" s="454"/>
      <c r="Q162" s="454"/>
    </row>
    <row r="163" spans="2:17" ht="15" customHeight="1" x14ac:dyDescent="0.25">
      <c r="B163" s="459"/>
      <c r="C163" s="459"/>
      <c r="D163" s="460"/>
      <c r="E163" s="460"/>
      <c r="F163" s="458"/>
      <c r="G163" s="296"/>
      <c r="H163" s="296" t="s">
        <v>398</v>
      </c>
      <c r="I163" s="455"/>
      <c r="J163" s="296"/>
      <c r="K163" s="296"/>
      <c r="L163" s="296" t="s">
        <v>400</v>
      </c>
      <c r="M163" s="455"/>
      <c r="N163" s="454"/>
      <c r="O163" s="454"/>
      <c r="P163" s="454"/>
      <c r="Q163" s="454"/>
    </row>
    <row r="164" spans="2:17" ht="15" customHeight="1" x14ac:dyDescent="0.25">
      <c r="B164" s="459"/>
      <c r="C164" s="459"/>
      <c r="D164" s="460"/>
      <c r="E164" s="460"/>
      <c r="F164" s="457">
        <v>3</v>
      </c>
      <c r="G164" s="296" t="s">
        <v>390</v>
      </c>
      <c r="H164" s="296" t="s">
        <v>395</v>
      </c>
      <c r="I164" s="455"/>
      <c r="J164" s="296"/>
      <c r="K164" s="296"/>
      <c r="L164" s="296" t="s">
        <v>407</v>
      </c>
      <c r="M164" s="455"/>
      <c r="N164" s="454"/>
      <c r="O164" s="454"/>
      <c r="P164" s="454"/>
      <c r="Q164" s="454"/>
    </row>
    <row r="165" spans="2:17" ht="15" customHeight="1" x14ac:dyDescent="0.25">
      <c r="B165" s="459"/>
      <c r="C165" s="459"/>
      <c r="D165" s="460"/>
      <c r="E165" s="460"/>
      <c r="F165" s="458"/>
      <c r="G165" s="296"/>
      <c r="H165" s="296" t="s">
        <v>402</v>
      </c>
      <c r="I165" s="455"/>
      <c r="J165" s="296"/>
      <c r="K165" s="296"/>
      <c r="L165" s="296" t="s">
        <v>408</v>
      </c>
      <c r="M165" s="455"/>
      <c r="N165" s="454"/>
      <c r="O165" s="454"/>
      <c r="P165" s="454"/>
      <c r="Q165" s="454"/>
    </row>
    <row r="166" spans="2:17" ht="15" customHeight="1" x14ac:dyDescent="0.25">
      <c r="B166" s="459"/>
      <c r="C166" s="459"/>
      <c r="D166" s="460"/>
      <c r="E166" s="460"/>
      <c r="F166" s="457">
        <v>4</v>
      </c>
      <c r="G166" s="296" t="s">
        <v>391</v>
      </c>
      <c r="H166" s="296" t="s">
        <v>403</v>
      </c>
      <c r="I166" s="455"/>
      <c r="J166" s="296"/>
      <c r="K166" s="296"/>
      <c r="L166" s="296" t="s">
        <v>409</v>
      </c>
      <c r="M166" s="455"/>
      <c r="N166" s="454"/>
      <c r="O166" s="454"/>
      <c r="P166" s="454"/>
      <c r="Q166" s="454"/>
    </row>
    <row r="167" spans="2:17" ht="15" customHeight="1" x14ac:dyDescent="0.25">
      <c r="B167" s="459"/>
      <c r="C167" s="459"/>
      <c r="D167" s="460"/>
      <c r="E167" s="460"/>
      <c r="F167" s="458"/>
      <c r="G167" s="296"/>
      <c r="H167" s="296" t="s">
        <v>404</v>
      </c>
      <c r="I167" s="455"/>
      <c r="J167" s="296"/>
      <c r="K167" s="296"/>
      <c r="L167" s="296" t="s">
        <v>410</v>
      </c>
      <c r="M167" s="455"/>
      <c r="N167" s="454"/>
      <c r="O167" s="454"/>
      <c r="P167" s="454"/>
      <c r="Q167" s="454"/>
    </row>
    <row r="168" spans="2:17" ht="15" customHeight="1" x14ac:dyDescent="0.25">
      <c r="B168" s="459"/>
      <c r="C168" s="459"/>
      <c r="D168" s="460"/>
      <c r="E168" s="460"/>
      <c r="F168" s="457">
        <v>5</v>
      </c>
      <c r="G168" s="296" t="s">
        <v>392</v>
      </c>
      <c r="H168" s="296" t="s">
        <v>405</v>
      </c>
      <c r="I168" s="455"/>
      <c r="J168" s="296"/>
      <c r="K168" s="296"/>
      <c r="L168" s="296" t="s">
        <v>411</v>
      </c>
      <c r="M168" s="455"/>
      <c r="N168" s="454"/>
      <c r="O168" s="454"/>
      <c r="P168" s="454"/>
      <c r="Q168" s="454"/>
    </row>
    <row r="169" spans="2:17" ht="15" customHeight="1" x14ac:dyDescent="0.25">
      <c r="B169" s="459"/>
      <c r="C169" s="459"/>
      <c r="D169" s="460"/>
      <c r="E169" s="460"/>
      <c r="F169" s="458"/>
      <c r="G169" s="296"/>
      <c r="H169" s="296" t="s">
        <v>406</v>
      </c>
      <c r="I169" s="455"/>
      <c r="J169" s="296"/>
      <c r="K169" s="296"/>
      <c r="L169" s="296" t="s">
        <v>412</v>
      </c>
      <c r="M169" s="455"/>
      <c r="N169" s="454"/>
      <c r="O169" s="454"/>
      <c r="P169" s="454"/>
      <c r="Q169" s="454"/>
    </row>
    <row r="170" spans="2:17" ht="16.5" customHeight="1" x14ac:dyDescent="0.25">
      <c r="B170" s="459" t="str">
        <f>'2 - CONTEXTO'!E49</f>
        <v>Seguimiento, Evaluación y Mejora</v>
      </c>
      <c r="C170" s="459"/>
      <c r="D170" s="460" t="s">
        <v>431</v>
      </c>
      <c r="E170" s="460" t="str">
        <f>'2 - CONTEXTO'!K49</f>
        <v xml:space="preserve">1. Oficina de Control Interno.
2. Oficina de Planeación.
3. Oficina del Inspector de Gestión de Tierras.
4. Secretaría General
</v>
      </c>
      <c r="F170" s="457">
        <v>1</v>
      </c>
      <c r="G170" s="456" t="s">
        <v>608</v>
      </c>
      <c r="H170" s="456" t="s">
        <v>609</v>
      </c>
      <c r="I170" s="300"/>
      <c r="J170" s="456" t="s">
        <v>610</v>
      </c>
      <c r="K170" s="456"/>
      <c r="L170" s="456" t="s">
        <v>611</v>
      </c>
      <c r="M170" s="300"/>
      <c r="N170" s="454" t="s">
        <v>128</v>
      </c>
      <c r="O170" s="454" t="s">
        <v>128</v>
      </c>
      <c r="P170" s="454" t="s">
        <v>128</v>
      </c>
      <c r="Q170" s="454" t="s">
        <v>128</v>
      </c>
    </row>
    <row r="171" spans="2:17" ht="15" customHeight="1" x14ac:dyDescent="0.25">
      <c r="B171" s="459"/>
      <c r="C171" s="459"/>
      <c r="D171" s="460"/>
      <c r="E171" s="460"/>
      <c r="F171" s="458"/>
      <c r="G171" s="456"/>
      <c r="H171" s="456" t="s">
        <v>612</v>
      </c>
      <c r="I171" s="300"/>
      <c r="J171" s="456"/>
      <c r="K171" s="456"/>
      <c r="L171" s="456" t="s">
        <v>613</v>
      </c>
      <c r="M171" s="300"/>
      <c r="N171" s="454"/>
      <c r="O171" s="454"/>
      <c r="P171" s="454"/>
      <c r="Q171" s="454"/>
    </row>
    <row r="172" spans="2:17" ht="15" customHeight="1" x14ac:dyDescent="0.25">
      <c r="B172" s="459"/>
      <c r="C172" s="459"/>
      <c r="D172" s="460"/>
      <c r="E172" s="460"/>
      <c r="F172" s="457">
        <v>2</v>
      </c>
      <c r="G172" s="296" t="s">
        <v>389</v>
      </c>
      <c r="H172" s="296" t="s">
        <v>394</v>
      </c>
      <c r="I172" s="455"/>
      <c r="J172" s="296"/>
      <c r="K172" s="296"/>
      <c r="L172" s="296" t="s">
        <v>397</v>
      </c>
      <c r="M172" s="455"/>
      <c r="N172" s="454"/>
      <c r="O172" s="454"/>
      <c r="P172" s="454"/>
      <c r="Q172" s="454"/>
    </row>
    <row r="173" spans="2:17" ht="15" customHeight="1" x14ac:dyDescent="0.25">
      <c r="B173" s="459"/>
      <c r="C173" s="459"/>
      <c r="D173" s="460"/>
      <c r="E173" s="460"/>
      <c r="F173" s="458"/>
      <c r="G173" s="296"/>
      <c r="H173" s="296" t="s">
        <v>398</v>
      </c>
      <c r="I173" s="455"/>
      <c r="J173" s="296"/>
      <c r="K173" s="296"/>
      <c r="L173" s="296" t="s">
        <v>400</v>
      </c>
      <c r="M173" s="455"/>
      <c r="N173" s="454"/>
      <c r="O173" s="454"/>
      <c r="P173" s="454"/>
      <c r="Q173" s="454"/>
    </row>
    <row r="174" spans="2:17" ht="15" customHeight="1" x14ac:dyDescent="0.25">
      <c r="B174" s="459"/>
      <c r="C174" s="459"/>
      <c r="D174" s="460"/>
      <c r="E174" s="460"/>
      <c r="F174" s="457">
        <v>3</v>
      </c>
      <c r="G174" s="296" t="s">
        <v>390</v>
      </c>
      <c r="H174" s="296" t="s">
        <v>395</v>
      </c>
      <c r="I174" s="455"/>
      <c r="J174" s="296"/>
      <c r="K174" s="296"/>
      <c r="L174" s="296" t="s">
        <v>407</v>
      </c>
      <c r="M174" s="455"/>
      <c r="N174" s="454"/>
      <c r="O174" s="454"/>
      <c r="P174" s="454"/>
      <c r="Q174" s="454"/>
    </row>
    <row r="175" spans="2:17" ht="15" customHeight="1" x14ac:dyDescent="0.25">
      <c r="B175" s="459"/>
      <c r="C175" s="459"/>
      <c r="D175" s="460"/>
      <c r="E175" s="460"/>
      <c r="F175" s="458"/>
      <c r="G175" s="296"/>
      <c r="H175" s="296" t="s">
        <v>402</v>
      </c>
      <c r="I175" s="455"/>
      <c r="J175" s="296"/>
      <c r="K175" s="296"/>
      <c r="L175" s="296" t="s">
        <v>408</v>
      </c>
      <c r="M175" s="455"/>
      <c r="N175" s="454"/>
      <c r="O175" s="454"/>
      <c r="P175" s="454"/>
      <c r="Q175" s="454"/>
    </row>
    <row r="176" spans="2:17" ht="15" customHeight="1" x14ac:dyDescent="0.25">
      <c r="B176" s="459"/>
      <c r="C176" s="459"/>
      <c r="D176" s="460"/>
      <c r="E176" s="460"/>
      <c r="F176" s="457">
        <v>4</v>
      </c>
      <c r="G176" s="296" t="s">
        <v>391</v>
      </c>
      <c r="H176" s="296" t="s">
        <v>403</v>
      </c>
      <c r="I176" s="455"/>
      <c r="J176" s="296"/>
      <c r="K176" s="296"/>
      <c r="L176" s="296" t="s">
        <v>409</v>
      </c>
      <c r="M176" s="455"/>
      <c r="N176" s="454"/>
      <c r="O176" s="454"/>
      <c r="P176" s="454"/>
      <c r="Q176" s="454"/>
    </row>
    <row r="177" spans="2:17" ht="15" customHeight="1" x14ac:dyDescent="0.25">
      <c r="B177" s="459"/>
      <c r="C177" s="459"/>
      <c r="D177" s="460"/>
      <c r="E177" s="460"/>
      <c r="F177" s="458"/>
      <c r="G177" s="296"/>
      <c r="H177" s="296" t="s">
        <v>404</v>
      </c>
      <c r="I177" s="455"/>
      <c r="J177" s="296"/>
      <c r="K177" s="296"/>
      <c r="L177" s="296" t="s">
        <v>410</v>
      </c>
      <c r="M177" s="455"/>
      <c r="N177" s="454"/>
      <c r="O177" s="454"/>
      <c r="P177" s="454"/>
      <c r="Q177" s="454"/>
    </row>
    <row r="178" spans="2:17" ht="15" customHeight="1" x14ac:dyDescent="0.25">
      <c r="B178" s="459"/>
      <c r="C178" s="459"/>
      <c r="D178" s="460"/>
      <c r="E178" s="460"/>
      <c r="F178" s="457">
        <v>5</v>
      </c>
      <c r="G178" s="296" t="s">
        <v>392</v>
      </c>
      <c r="H178" s="296" t="s">
        <v>405</v>
      </c>
      <c r="I178" s="455"/>
      <c r="J178" s="296"/>
      <c r="K178" s="296"/>
      <c r="L178" s="296" t="s">
        <v>411</v>
      </c>
      <c r="M178" s="455"/>
      <c r="N178" s="454"/>
      <c r="O178" s="454"/>
      <c r="P178" s="454"/>
      <c r="Q178" s="454"/>
    </row>
    <row r="179" spans="2:17" ht="15" customHeight="1" x14ac:dyDescent="0.25">
      <c r="B179" s="459"/>
      <c r="C179" s="459"/>
      <c r="D179" s="460"/>
      <c r="E179" s="460"/>
      <c r="F179" s="458"/>
      <c r="G179" s="296"/>
      <c r="H179" s="296" t="s">
        <v>406</v>
      </c>
      <c r="I179" s="455"/>
      <c r="J179" s="296"/>
      <c r="K179" s="296"/>
      <c r="L179" s="296" t="s">
        <v>412</v>
      </c>
      <c r="M179" s="455"/>
      <c r="N179" s="454"/>
      <c r="O179" s="454"/>
      <c r="P179" s="454"/>
      <c r="Q179" s="454"/>
    </row>
    <row r="180" spans="2:17" ht="18.75" x14ac:dyDescent="0.3">
      <c r="B180" s="3"/>
      <c r="C180" s="78"/>
      <c r="D180" s="78"/>
      <c r="E180" s="78"/>
      <c r="F180" s="78"/>
      <c r="G180" s="73"/>
      <c r="H180" s="73"/>
      <c r="I180" s="73"/>
      <c r="J180" s="73"/>
      <c r="K180" s="73"/>
      <c r="L180" s="73"/>
      <c r="M180" s="73"/>
      <c r="N180" s="4"/>
      <c r="O180" s="4"/>
      <c r="P180" s="4"/>
      <c r="Q180" s="5"/>
    </row>
    <row r="181" spans="2:17" x14ac:dyDescent="0.25">
      <c r="B181" s="3"/>
      <c r="C181" s="4"/>
      <c r="D181" s="4"/>
      <c r="E181" s="4"/>
      <c r="F181" s="4"/>
      <c r="G181" s="4"/>
      <c r="H181" s="4"/>
      <c r="I181" s="4"/>
      <c r="J181" s="4"/>
      <c r="K181" s="4"/>
      <c r="L181" s="4"/>
      <c r="M181" s="4"/>
      <c r="N181" s="4"/>
      <c r="O181" s="4"/>
      <c r="P181" s="4"/>
      <c r="Q181" s="5"/>
    </row>
    <row r="182" spans="2:17" ht="69" customHeight="1" thickBot="1" x14ac:dyDescent="0.3">
      <c r="B182" s="83"/>
      <c r="C182" s="84"/>
      <c r="D182" s="84"/>
      <c r="E182" s="84"/>
      <c r="F182" s="84"/>
      <c r="G182" s="84"/>
      <c r="H182" s="84"/>
      <c r="I182" s="84"/>
      <c r="J182" s="84"/>
      <c r="K182" s="84"/>
      <c r="L182" s="84"/>
      <c r="M182" s="84"/>
      <c r="N182" s="84"/>
      <c r="O182" s="84"/>
      <c r="P182" s="84"/>
      <c r="Q182" s="85"/>
    </row>
  </sheetData>
  <sheetProtection algorithmName="SHA-512" hashValue="awQYHS/mRYpHiZqpCxYkyQlMF3ZdqzaJzju5gvOkythf1EG7+Vd8Fve9YJzIX6QCLO4JaXbbIQnR5P4WEC1ECg==" saltValue="NhF1D31/FFVyk78W945DHA==" spinCount="100000" sheet="1" objects="1" scenarios="1" formatCells="0" formatColumns="0" formatRows="0"/>
  <mergeCells count="994">
    <mergeCell ref="H167:I167"/>
    <mergeCell ref="L167:M167"/>
    <mergeCell ref="N168:N169"/>
    <mergeCell ref="O168:O169"/>
    <mergeCell ref="P168:P169"/>
    <mergeCell ref="Q168:Q169"/>
    <mergeCell ref="H169:I169"/>
    <mergeCell ref="L169:M169"/>
    <mergeCell ref="Q158:Q159"/>
    <mergeCell ref="H159:I159"/>
    <mergeCell ref="L159:M159"/>
    <mergeCell ref="Q160:Q161"/>
    <mergeCell ref="Q162:Q163"/>
    <mergeCell ref="J168:K169"/>
    <mergeCell ref="L162:M162"/>
    <mergeCell ref="L164:M164"/>
    <mergeCell ref="L166:M166"/>
    <mergeCell ref="L168:M168"/>
    <mergeCell ref="H162:I162"/>
    <mergeCell ref="H164:I164"/>
    <mergeCell ref="H166:I166"/>
    <mergeCell ref="H168:I168"/>
    <mergeCell ref="N164:N165"/>
    <mergeCell ref="O164:O165"/>
    <mergeCell ref="P164:P165"/>
    <mergeCell ref="Q164:Q165"/>
    <mergeCell ref="H165:I165"/>
    <mergeCell ref="L165:M165"/>
    <mergeCell ref="N166:N167"/>
    <mergeCell ref="O166:O167"/>
    <mergeCell ref="P166:P167"/>
    <mergeCell ref="Q166:Q167"/>
    <mergeCell ref="B160:C169"/>
    <mergeCell ref="D160:D169"/>
    <mergeCell ref="E160:E169"/>
    <mergeCell ref="F160:F161"/>
    <mergeCell ref="G160:G161"/>
    <mergeCell ref="J160:K161"/>
    <mergeCell ref="N160:N161"/>
    <mergeCell ref="O160:O161"/>
    <mergeCell ref="P160:P161"/>
    <mergeCell ref="H161:I161"/>
    <mergeCell ref="L161:M161"/>
    <mergeCell ref="F162:F163"/>
    <mergeCell ref="G162:G163"/>
    <mergeCell ref="J162:K163"/>
    <mergeCell ref="N162:N163"/>
    <mergeCell ref="O162:O163"/>
    <mergeCell ref="P162:P163"/>
    <mergeCell ref="H163:I163"/>
    <mergeCell ref="L163:M163"/>
    <mergeCell ref="F164:F165"/>
    <mergeCell ref="G164:G165"/>
    <mergeCell ref="J164:K165"/>
    <mergeCell ref="F168:F169"/>
    <mergeCell ref="G168:G169"/>
    <mergeCell ref="Q154:Q155"/>
    <mergeCell ref="H155:I155"/>
    <mergeCell ref="L155:M155"/>
    <mergeCell ref="F156:F157"/>
    <mergeCell ref="G156:G157"/>
    <mergeCell ref="J156:K157"/>
    <mergeCell ref="N156:N157"/>
    <mergeCell ref="O156:O157"/>
    <mergeCell ref="P156:P157"/>
    <mergeCell ref="Q156:Q157"/>
    <mergeCell ref="H157:I157"/>
    <mergeCell ref="L157:M157"/>
    <mergeCell ref="H154:I154"/>
    <mergeCell ref="H156:I156"/>
    <mergeCell ref="L154:M154"/>
    <mergeCell ref="L156:M156"/>
    <mergeCell ref="Q150:Q151"/>
    <mergeCell ref="H151:I151"/>
    <mergeCell ref="L151:M151"/>
    <mergeCell ref="F152:F153"/>
    <mergeCell ref="G152:G153"/>
    <mergeCell ref="J152:K153"/>
    <mergeCell ref="N152:N153"/>
    <mergeCell ref="O152:O153"/>
    <mergeCell ref="P152:P153"/>
    <mergeCell ref="Q152:Q153"/>
    <mergeCell ref="H153:I153"/>
    <mergeCell ref="L153:M153"/>
    <mergeCell ref="H152:I152"/>
    <mergeCell ref="L152:M152"/>
    <mergeCell ref="H150:I150"/>
    <mergeCell ref="B150:C159"/>
    <mergeCell ref="D150:D159"/>
    <mergeCell ref="E150:E159"/>
    <mergeCell ref="F150:F151"/>
    <mergeCell ref="G150:G151"/>
    <mergeCell ref="J150:K151"/>
    <mergeCell ref="N150:N151"/>
    <mergeCell ref="O150:O151"/>
    <mergeCell ref="P150:P151"/>
    <mergeCell ref="F154:F155"/>
    <mergeCell ref="G154:G155"/>
    <mergeCell ref="J154:K155"/>
    <mergeCell ref="N154:N155"/>
    <mergeCell ref="O154:O155"/>
    <mergeCell ref="P154:P155"/>
    <mergeCell ref="F158:F159"/>
    <mergeCell ref="G158:G159"/>
    <mergeCell ref="J158:K159"/>
    <mergeCell ref="N158:N159"/>
    <mergeCell ref="O158:O159"/>
    <mergeCell ref="P158:P159"/>
    <mergeCell ref="L150:M150"/>
    <mergeCell ref="H158:I158"/>
    <mergeCell ref="L158:M158"/>
    <mergeCell ref="F148:F149"/>
    <mergeCell ref="G148:G149"/>
    <mergeCell ref="J148:K149"/>
    <mergeCell ref="N148:N149"/>
    <mergeCell ref="O148:O149"/>
    <mergeCell ref="P148:P149"/>
    <mergeCell ref="Q148:Q149"/>
    <mergeCell ref="H149:I149"/>
    <mergeCell ref="L149:M149"/>
    <mergeCell ref="L148:M148"/>
    <mergeCell ref="H148:I148"/>
    <mergeCell ref="F146:F147"/>
    <mergeCell ref="G146:G147"/>
    <mergeCell ref="J146:K147"/>
    <mergeCell ref="N146:N147"/>
    <mergeCell ref="O146:O147"/>
    <mergeCell ref="P146:P147"/>
    <mergeCell ref="Q146:Q147"/>
    <mergeCell ref="H147:I147"/>
    <mergeCell ref="L147:M147"/>
    <mergeCell ref="Q142:Q143"/>
    <mergeCell ref="H143:I143"/>
    <mergeCell ref="L143:M143"/>
    <mergeCell ref="F144:F145"/>
    <mergeCell ref="G144:G145"/>
    <mergeCell ref="J144:K145"/>
    <mergeCell ref="N144:N145"/>
    <mergeCell ref="O144:O145"/>
    <mergeCell ref="P144:P145"/>
    <mergeCell ref="Q144:Q145"/>
    <mergeCell ref="H145:I145"/>
    <mergeCell ref="L145:M145"/>
    <mergeCell ref="N138:N139"/>
    <mergeCell ref="O138:O139"/>
    <mergeCell ref="P138:P139"/>
    <mergeCell ref="Q138:Q139"/>
    <mergeCell ref="H139:I139"/>
    <mergeCell ref="L139:M139"/>
    <mergeCell ref="B140:C149"/>
    <mergeCell ref="D140:D149"/>
    <mergeCell ref="E140:E149"/>
    <mergeCell ref="F140:F141"/>
    <mergeCell ref="G140:G141"/>
    <mergeCell ref="J140:K141"/>
    <mergeCell ref="N140:N141"/>
    <mergeCell ref="O140:O141"/>
    <mergeCell ref="P140:P141"/>
    <mergeCell ref="Q140:Q141"/>
    <mergeCell ref="H141:I141"/>
    <mergeCell ref="L141:M141"/>
    <mergeCell ref="F142:F143"/>
    <mergeCell ref="G142:G143"/>
    <mergeCell ref="J142:K143"/>
    <mergeCell ref="N142:N143"/>
    <mergeCell ref="O142:O143"/>
    <mergeCell ref="P142:P143"/>
    <mergeCell ref="N134:N135"/>
    <mergeCell ref="O134:O135"/>
    <mergeCell ref="P134:P135"/>
    <mergeCell ref="Q134:Q135"/>
    <mergeCell ref="H135:I135"/>
    <mergeCell ref="L135:M135"/>
    <mergeCell ref="F136:F137"/>
    <mergeCell ref="G136:G137"/>
    <mergeCell ref="J136:K137"/>
    <mergeCell ref="N136:N137"/>
    <mergeCell ref="O136:O137"/>
    <mergeCell ref="P136:P137"/>
    <mergeCell ref="Q136:Q137"/>
    <mergeCell ref="H137:I137"/>
    <mergeCell ref="L137:M137"/>
    <mergeCell ref="L134:M134"/>
    <mergeCell ref="N130:N131"/>
    <mergeCell ref="O130:O131"/>
    <mergeCell ref="P130:P131"/>
    <mergeCell ref="Q130:Q131"/>
    <mergeCell ref="H131:I131"/>
    <mergeCell ref="L131:M131"/>
    <mergeCell ref="F132:F133"/>
    <mergeCell ref="G132:G133"/>
    <mergeCell ref="J132:K133"/>
    <mergeCell ref="N132:N133"/>
    <mergeCell ref="O132:O133"/>
    <mergeCell ref="P132:P133"/>
    <mergeCell ref="Q132:Q133"/>
    <mergeCell ref="H133:I133"/>
    <mergeCell ref="L133:M133"/>
    <mergeCell ref="F128:F129"/>
    <mergeCell ref="E120:E129"/>
    <mergeCell ref="D120:D129"/>
    <mergeCell ref="B120:C129"/>
    <mergeCell ref="B130:C139"/>
    <mergeCell ref="D130:D139"/>
    <mergeCell ref="E130:E139"/>
    <mergeCell ref="F130:F131"/>
    <mergeCell ref="G130:G131"/>
    <mergeCell ref="F134:F135"/>
    <mergeCell ref="G134:G135"/>
    <mergeCell ref="F138:F139"/>
    <mergeCell ref="G138:G139"/>
    <mergeCell ref="F122:F123"/>
    <mergeCell ref="F124:F125"/>
    <mergeCell ref="F126:F127"/>
    <mergeCell ref="N126:N127"/>
    <mergeCell ref="O126:O127"/>
    <mergeCell ref="P126:P127"/>
    <mergeCell ref="Q126:Q127"/>
    <mergeCell ref="H127:I127"/>
    <mergeCell ref="L127:M127"/>
    <mergeCell ref="G128:G129"/>
    <mergeCell ref="J128:K129"/>
    <mergeCell ref="N128:N129"/>
    <mergeCell ref="O128:O129"/>
    <mergeCell ref="P128:P129"/>
    <mergeCell ref="Q128:Q129"/>
    <mergeCell ref="H129:I129"/>
    <mergeCell ref="L129:M129"/>
    <mergeCell ref="G126:G127"/>
    <mergeCell ref="L126:M126"/>
    <mergeCell ref="J126:K127"/>
    <mergeCell ref="H128:I128"/>
    <mergeCell ref="L128:M128"/>
    <mergeCell ref="N122:N123"/>
    <mergeCell ref="O122:O123"/>
    <mergeCell ref="P122:P123"/>
    <mergeCell ref="Q122:Q123"/>
    <mergeCell ref="H123:I123"/>
    <mergeCell ref="L123:M123"/>
    <mergeCell ref="G124:G125"/>
    <mergeCell ref="J124:K125"/>
    <mergeCell ref="N124:N125"/>
    <mergeCell ref="O124:O125"/>
    <mergeCell ref="P124:P125"/>
    <mergeCell ref="Q124:Q125"/>
    <mergeCell ref="H125:I125"/>
    <mergeCell ref="L125:M125"/>
    <mergeCell ref="G122:G123"/>
    <mergeCell ref="J122:K123"/>
    <mergeCell ref="H124:I124"/>
    <mergeCell ref="L124:M124"/>
    <mergeCell ref="H122:I122"/>
    <mergeCell ref="L122:M122"/>
    <mergeCell ref="F118:F119"/>
    <mergeCell ref="L37:M37"/>
    <mergeCell ref="G120:G121"/>
    <mergeCell ref="J120:K121"/>
    <mergeCell ref="N120:N121"/>
    <mergeCell ref="O120:O121"/>
    <mergeCell ref="P120:P121"/>
    <mergeCell ref="Q120:Q121"/>
    <mergeCell ref="H121:I121"/>
    <mergeCell ref="L121:M121"/>
    <mergeCell ref="F120:F121"/>
    <mergeCell ref="Q118:Q119"/>
    <mergeCell ref="P118:P119"/>
    <mergeCell ref="O118:O119"/>
    <mergeCell ref="N118:N119"/>
    <mergeCell ref="L119:M119"/>
    <mergeCell ref="J118:K119"/>
    <mergeCell ref="H119:I119"/>
    <mergeCell ref="G118:G119"/>
    <mergeCell ref="G114:G115"/>
    <mergeCell ref="H115:I115"/>
    <mergeCell ref="J114:K115"/>
    <mergeCell ref="L115:M115"/>
    <mergeCell ref="N114:N115"/>
    <mergeCell ref="F112:F113"/>
    <mergeCell ref="F114:F115"/>
    <mergeCell ref="O114:O115"/>
    <mergeCell ref="P114:P115"/>
    <mergeCell ref="Q114:Q115"/>
    <mergeCell ref="F116:F117"/>
    <mergeCell ref="G116:G117"/>
    <mergeCell ref="H117:I117"/>
    <mergeCell ref="J116:K117"/>
    <mergeCell ref="L117:M117"/>
    <mergeCell ref="N116:N117"/>
    <mergeCell ref="O116:O117"/>
    <mergeCell ref="P116:P117"/>
    <mergeCell ref="Q116:Q117"/>
    <mergeCell ref="L114:M114"/>
    <mergeCell ref="L116:M116"/>
    <mergeCell ref="O108:O109"/>
    <mergeCell ref="H108:I108"/>
    <mergeCell ref="P108:P109"/>
    <mergeCell ref="Q108:Q109"/>
    <mergeCell ref="B110:C119"/>
    <mergeCell ref="D110:D119"/>
    <mergeCell ref="E110:E119"/>
    <mergeCell ref="F110:F111"/>
    <mergeCell ref="G110:G111"/>
    <mergeCell ref="H111:I111"/>
    <mergeCell ref="J110:K111"/>
    <mergeCell ref="L111:M111"/>
    <mergeCell ref="N110:N111"/>
    <mergeCell ref="O110:O111"/>
    <mergeCell ref="P110:P111"/>
    <mergeCell ref="Q110:Q111"/>
    <mergeCell ref="Q112:Q113"/>
    <mergeCell ref="P112:P113"/>
    <mergeCell ref="O112:O113"/>
    <mergeCell ref="N112:N113"/>
    <mergeCell ref="L113:M113"/>
    <mergeCell ref="J112:K113"/>
    <mergeCell ref="H113:I113"/>
    <mergeCell ref="G112:G113"/>
    <mergeCell ref="Q104:Q105"/>
    <mergeCell ref="Q106:Q107"/>
    <mergeCell ref="P106:P107"/>
    <mergeCell ref="O106:O107"/>
    <mergeCell ref="N106:N107"/>
    <mergeCell ref="L107:M107"/>
    <mergeCell ref="J106:K107"/>
    <mergeCell ref="H107:I107"/>
    <mergeCell ref="F102:F103"/>
    <mergeCell ref="F104:F105"/>
    <mergeCell ref="G104:G105"/>
    <mergeCell ref="H105:I105"/>
    <mergeCell ref="J104:K105"/>
    <mergeCell ref="L105:M105"/>
    <mergeCell ref="N104:N105"/>
    <mergeCell ref="O104:O105"/>
    <mergeCell ref="P104:P105"/>
    <mergeCell ref="H104:I104"/>
    <mergeCell ref="H106:I106"/>
    <mergeCell ref="G106:G107"/>
    <mergeCell ref="F106:F107"/>
    <mergeCell ref="O100:O101"/>
    <mergeCell ref="P100:P101"/>
    <mergeCell ref="Q100:Q101"/>
    <mergeCell ref="Q102:Q103"/>
    <mergeCell ref="P102:P103"/>
    <mergeCell ref="O102:O103"/>
    <mergeCell ref="N102:N103"/>
    <mergeCell ref="L103:M103"/>
    <mergeCell ref="J102:K103"/>
    <mergeCell ref="B100:C109"/>
    <mergeCell ref="D100:D109"/>
    <mergeCell ref="E100:E109"/>
    <mergeCell ref="F100:F101"/>
    <mergeCell ref="G100:G101"/>
    <mergeCell ref="H101:I101"/>
    <mergeCell ref="J100:K101"/>
    <mergeCell ref="L101:M101"/>
    <mergeCell ref="N100:N101"/>
    <mergeCell ref="H103:I103"/>
    <mergeCell ref="G102:G103"/>
    <mergeCell ref="F108:F109"/>
    <mergeCell ref="G108:G109"/>
    <mergeCell ref="H109:I109"/>
    <mergeCell ref="J108:K109"/>
    <mergeCell ref="L109:M109"/>
    <mergeCell ref="N108:N109"/>
    <mergeCell ref="L106:M106"/>
    <mergeCell ref="L108:M108"/>
    <mergeCell ref="P94:P95"/>
    <mergeCell ref="Q94:Q95"/>
    <mergeCell ref="Q96:Q97"/>
    <mergeCell ref="P96:P97"/>
    <mergeCell ref="O96:O97"/>
    <mergeCell ref="N96:N97"/>
    <mergeCell ref="L97:M97"/>
    <mergeCell ref="J96:K97"/>
    <mergeCell ref="N98:N99"/>
    <mergeCell ref="O98:O99"/>
    <mergeCell ref="P98:P99"/>
    <mergeCell ref="Q98:Q99"/>
    <mergeCell ref="L96:M96"/>
    <mergeCell ref="J98:K99"/>
    <mergeCell ref="L99:M99"/>
    <mergeCell ref="P90:P91"/>
    <mergeCell ref="Q90:Q91"/>
    <mergeCell ref="Q92:Q93"/>
    <mergeCell ref="P92:P93"/>
    <mergeCell ref="O92:O93"/>
    <mergeCell ref="N92:N93"/>
    <mergeCell ref="L93:M93"/>
    <mergeCell ref="J92:K93"/>
    <mergeCell ref="J90:K91"/>
    <mergeCell ref="L91:M91"/>
    <mergeCell ref="N90:N91"/>
    <mergeCell ref="G92:G93"/>
    <mergeCell ref="F92:F93"/>
    <mergeCell ref="F94:F95"/>
    <mergeCell ref="G94:G95"/>
    <mergeCell ref="H95:I95"/>
    <mergeCell ref="J94:K95"/>
    <mergeCell ref="L95:M95"/>
    <mergeCell ref="N94:N95"/>
    <mergeCell ref="O90:O91"/>
    <mergeCell ref="O94:O95"/>
    <mergeCell ref="L92:M92"/>
    <mergeCell ref="L94:M94"/>
    <mergeCell ref="H90:I90"/>
    <mergeCell ref="L90:M90"/>
    <mergeCell ref="G88:G89"/>
    <mergeCell ref="F88:F89"/>
    <mergeCell ref="B90:C99"/>
    <mergeCell ref="D90:D99"/>
    <mergeCell ref="E90:E99"/>
    <mergeCell ref="F90:F91"/>
    <mergeCell ref="G90:G91"/>
    <mergeCell ref="H91:I91"/>
    <mergeCell ref="H97:I97"/>
    <mergeCell ref="G96:G97"/>
    <mergeCell ref="F96:F97"/>
    <mergeCell ref="F98:F99"/>
    <mergeCell ref="G98:G99"/>
    <mergeCell ref="H99:I99"/>
    <mergeCell ref="B72:C89"/>
    <mergeCell ref="D72:D89"/>
    <mergeCell ref="E72:E89"/>
    <mergeCell ref="F72:F73"/>
    <mergeCell ref="G72:G73"/>
    <mergeCell ref="H73:I73"/>
    <mergeCell ref="F76:F77"/>
    <mergeCell ref="G76:G77"/>
    <mergeCell ref="H77:I77"/>
    <mergeCell ref="H93:I93"/>
    <mergeCell ref="O86:O87"/>
    <mergeCell ref="P86:P87"/>
    <mergeCell ref="Q86:Q87"/>
    <mergeCell ref="Q88:Q89"/>
    <mergeCell ref="P88:P89"/>
    <mergeCell ref="O88:O89"/>
    <mergeCell ref="N88:N89"/>
    <mergeCell ref="L89:M89"/>
    <mergeCell ref="J88:K89"/>
    <mergeCell ref="G84:G85"/>
    <mergeCell ref="F84:F85"/>
    <mergeCell ref="F86:F87"/>
    <mergeCell ref="G86:G87"/>
    <mergeCell ref="H87:I87"/>
    <mergeCell ref="J86:K87"/>
    <mergeCell ref="L87:M87"/>
    <mergeCell ref="N86:N87"/>
    <mergeCell ref="L86:M86"/>
    <mergeCell ref="P82:P83"/>
    <mergeCell ref="Q82:Q83"/>
    <mergeCell ref="Q84:Q85"/>
    <mergeCell ref="P84:P85"/>
    <mergeCell ref="O84:O85"/>
    <mergeCell ref="N84:N85"/>
    <mergeCell ref="L85:M85"/>
    <mergeCell ref="J84:K85"/>
    <mergeCell ref="H85:I85"/>
    <mergeCell ref="G80:G81"/>
    <mergeCell ref="F80:F81"/>
    <mergeCell ref="F82:F83"/>
    <mergeCell ref="G82:G83"/>
    <mergeCell ref="H83:I83"/>
    <mergeCell ref="J82:K83"/>
    <mergeCell ref="L83:M83"/>
    <mergeCell ref="N82:N83"/>
    <mergeCell ref="O82:O83"/>
    <mergeCell ref="N78:N79"/>
    <mergeCell ref="O78:O79"/>
    <mergeCell ref="P78:P79"/>
    <mergeCell ref="Q78:Q79"/>
    <mergeCell ref="Q80:Q81"/>
    <mergeCell ref="P80:P81"/>
    <mergeCell ref="O80:O81"/>
    <mergeCell ref="N80:N81"/>
    <mergeCell ref="L81:M81"/>
    <mergeCell ref="G74:G75"/>
    <mergeCell ref="F74:F75"/>
    <mergeCell ref="O76:O77"/>
    <mergeCell ref="P76:P77"/>
    <mergeCell ref="Q76:Q77"/>
    <mergeCell ref="P70:P71"/>
    <mergeCell ref="Q70:Q71"/>
    <mergeCell ref="O72:O73"/>
    <mergeCell ref="P72:P73"/>
    <mergeCell ref="Q72:Q73"/>
    <mergeCell ref="Q74:Q75"/>
    <mergeCell ref="P74:P75"/>
    <mergeCell ref="O74:O75"/>
    <mergeCell ref="N76:N77"/>
    <mergeCell ref="H75:I75"/>
    <mergeCell ref="J74:K75"/>
    <mergeCell ref="F78:F79"/>
    <mergeCell ref="G78:G79"/>
    <mergeCell ref="Q68:Q69"/>
    <mergeCell ref="P68:P69"/>
    <mergeCell ref="O68:O69"/>
    <mergeCell ref="N68:N69"/>
    <mergeCell ref="L69:M69"/>
    <mergeCell ref="G68:G69"/>
    <mergeCell ref="F68:F69"/>
    <mergeCell ref="F70:F71"/>
    <mergeCell ref="G70:G71"/>
    <mergeCell ref="H71:I71"/>
    <mergeCell ref="J70:K71"/>
    <mergeCell ref="L71:M71"/>
    <mergeCell ref="N70:N71"/>
    <mergeCell ref="O70:O71"/>
    <mergeCell ref="H70:I70"/>
    <mergeCell ref="L68:M68"/>
    <mergeCell ref="L70:M70"/>
    <mergeCell ref="J72:K73"/>
    <mergeCell ref="L73:M73"/>
    <mergeCell ref="N72:N73"/>
    <mergeCell ref="N74:N75"/>
    <mergeCell ref="H79:I79"/>
    <mergeCell ref="Q64:Q65"/>
    <mergeCell ref="P64:P65"/>
    <mergeCell ref="O64:O65"/>
    <mergeCell ref="N64:N65"/>
    <mergeCell ref="L65:M65"/>
    <mergeCell ref="N66:N67"/>
    <mergeCell ref="O66:O67"/>
    <mergeCell ref="P66:P67"/>
    <mergeCell ref="Q66:Q67"/>
    <mergeCell ref="L64:M64"/>
    <mergeCell ref="L66:M66"/>
    <mergeCell ref="G60:G61"/>
    <mergeCell ref="H61:I61"/>
    <mergeCell ref="J60:K61"/>
    <mergeCell ref="L61:M61"/>
    <mergeCell ref="N60:N61"/>
    <mergeCell ref="O60:O61"/>
    <mergeCell ref="P60:P61"/>
    <mergeCell ref="Q60:Q61"/>
    <mergeCell ref="N62:N63"/>
    <mergeCell ref="O62:O63"/>
    <mergeCell ref="P62:P63"/>
    <mergeCell ref="Q62:Q63"/>
    <mergeCell ref="H62:I62"/>
    <mergeCell ref="L62:M62"/>
    <mergeCell ref="L63:M63"/>
    <mergeCell ref="H60:I60"/>
    <mergeCell ref="L60:M60"/>
    <mergeCell ref="Q58:Q59"/>
    <mergeCell ref="P58:P59"/>
    <mergeCell ref="O58:O59"/>
    <mergeCell ref="N58:N59"/>
    <mergeCell ref="L59:M59"/>
    <mergeCell ref="J58:K59"/>
    <mergeCell ref="H59:I59"/>
    <mergeCell ref="G58:G59"/>
    <mergeCell ref="F58:F59"/>
    <mergeCell ref="O56:O57"/>
    <mergeCell ref="P56:P57"/>
    <mergeCell ref="Q56:Q57"/>
    <mergeCell ref="P50:P51"/>
    <mergeCell ref="Q50:Q51"/>
    <mergeCell ref="O52:O53"/>
    <mergeCell ref="P52:P53"/>
    <mergeCell ref="Q52:Q53"/>
    <mergeCell ref="Q54:Q55"/>
    <mergeCell ref="P54:P55"/>
    <mergeCell ref="O54:O55"/>
    <mergeCell ref="B52:C61"/>
    <mergeCell ref="D52:D61"/>
    <mergeCell ref="E52:E61"/>
    <mergeCell ref="F52:F53"/>
    <mergeCell ref="G52:G53"/>
    <mergeCell ref="H53:I53"/>
    <mergeCell ref="J52:K53"/>
    <mergeCell ref="L53:M53"/>
    <mergeCell ref="N52:N53"/>
    <mergeCell ref="N54:N55"/>
    <mergeCell ref="L55:M55"/>
    <mergeCell ref="J54:K55"/>
    <mergeCell ref="H55:I55"/>
    <mergeCell ref="G54:G55"/>
    <mergeCell ref="F54:F55"/>
    <mergeCell ref="F56:F57"/>
    <mergeCell ref="H54:I54"/>
    <mergeCell ref="L54:M54"/>
    <mergeCell ref="G56:G57"/>
    <mergeCell ref="H57:I57"/>
    <mergeCell ref="L57:M57"/>
    <mergeCell ref="J56:K57"/>
    <mergeCell ref="N56:N57"/>
    <mergeCell ref="F60:F61"/>
    <mergeCell ref="G48:G49"/>
    <mergeCell ref="F48:F49"/>
    <mergeCell ref="F50:F51"/>
    <mergeCell ref="G50:G51"/>
    <mergeCell ref="H51:I51"/>
    <mergeCell ref="J50:K51"/>
    <mergeCell ref="L51:M51"/>
    <mergeCell ref="N50:N51"/>
    <mergeCell ref="O50:O51"/>
    <mergeCell ref="H50:I50"/>
    <mergeCell ref="L50:M50"/>
    <mergeCell ref="P46:P47"/>
    <mergeCell ref="Q46:Q47"/>
    <mergeCell ref="Q48:Q49"/>
    <mergeCell ref="P48:P49"/>
    <mergeCell ref="O48:O49"/>
    <mergeCell ref="N48:N49"/>
    <mergeCell ref="L49:M49"/>
    <mergeCell ref="J48:K49"/>
    <mergeCell ref="H49:I49"/>
    <mergeCell ref="L48:M48"/>
    <mergeCell ref="G44:G45"/>
    <mergeCell ref="F44:F45"/>
    <mergeCell ref="F46:F47"/>
    <mergeCell ref="G46:G47"/>
    <mergeCell ref="H47:I47"/>
    <mergeCell ref="J46:K47"/>
    <mergeCell ref="L47:M47"/>
    <mergeCell ref="N46:N47"/>
    <mergeCell ref="O46:O47"/>
    <mergeCell ref="H44:I44"/>
    <mergeCell ref="H46:I46"/>
    <mergeCell ref="L44:M44"/>
    <mergeCell ref="L46:M46"/>
    <mergeCell ref="N40:N41"/>
    <mergeCell ref="O40:O41"/>
    <mergeCell ref="P40:P41"/>
    <mergeCell ref="Q40:Q41"/>
    <mergeCell ref="B42:C51"/>
    <mergeCell ref="D42:D51"/>
    <mergeCell ref="E42:E51"/>
    <mergeCell ref="F42:F43"/>
    <mergeCell ref="G42:G43"/>
    <mergeCell ref="H43:I43"/>
    <mergeCell ref="J42:K43"/>
    <mergeCell ref="L43:M43"/>
    <mergeCell ref="N42:N43"/>
    <mergeCell ref="O42:O43"/>
    <mergeCell ref="P42:P43"/>
    <mergeCell ref="Q42:Q43"/>
    <mergeCell ref="Q44:Q45"/>
    <mergeCell ref="P44:P45"/>
    <mergeCell ref="O44:O45"/>
    <mergeCell ref="N44:N45"/>
    <mergeCell ref="L45:M45"/>
    <mergeCell ref="J44:K45"/>
    <mergeCell ref="H45:I45"/>
    <mergeCell ref="B32:C41"/>
    <mergeCell ref="Q36:Q37"/>
    <mergeCell ref="Q38:Q39"/>
    <mergeCell ref="P38:P39"/>
    <mergeCell ref="O38:O39"/>
    <mergeCell ref="N38:N39"/>
    <mergeCell ref="L39:M39"/>
    <mergeCell ref="J38:K39"/>
    <mergeCell ref="H39:I39"/>
    <mergeCell ref="G38:G39"/>
    <mergeCell ref="H36:I36"/>
    <mergeCell ref="H38:I38"/>
    <mergeCell ref="Q32:Q33"/>
    <mergeCell ref="Q34:Q35"/>
    <mergeCell ref="P34:P35"/>
    <mergeCell ref="O34:O35"/>
    <mergeCell ref="N34:N35"/>
    <mergeCell ref="L35:M35"/>
    <mergeCell ref="J34:K35"/>
    <mergeCell ref="H35:I35"/>
    <mergeCell ref="G34:G35"/>
    <mergeCell ref="H34:I34"/>
    <mergeCell ref="H33:I33"/>
    <mergeCell ref="D32:D41"/>
    <mergeCell ref="E32:E41"/>
    <mergeCell ref="F32:F33"/>
    <mergeCell ref="G32:G33"/>
    <mergeCell ref="L33:M33"/>
    <mergeCell ref="N32:N33"/>
    <mergeCell ref="O32:O33"/>
    <mergeCell ref="P32:P33"/>
    <mergeCell ref="F34:F35"/>
    <mergeCell ref="F36:F37"/>
    <mergeCell ref="G36:G37"/>
    <mergeCell ref="H37:I37"/>
    <mergeCell ref="J36:K37"/>
    <mergeCell ref="N36:N37"/>
    <mergeCell ref="O36:O37"/>
    <mergeCell ref="P36:P37"/>
    <mergeCell ref="F38:F39"/>
    <mergeCell ref="F40:F41"/>
    <mergeCell ref="G40:G41"/>
    <mergeCell ref="H41:I41"/>
    <mergeCell ref="J40:K41"/>
    <mergeCell ref="L41:M41"/>
    <mergeCell ref="L38:M38"/>
    <mergeCell ref="L40:M40"/>
    <mergeCell ref="N22:N23"/>
    <mergeCell ref="N24:N25"/>
    <mergeCell ref="N26:N27"/>
    <mergeCell ref="N28:N29"/>
    <mergeCell ref="N30:N31"/>
    <mergeCell ref="O22:O23"/>
    <mergeCell ref="P22:P23"/>
    <mergeCell ref="Q22:Q23"/>
    <mergeCell ref="O24:O25"/>
    <mergeCell ref="P24:P25"/>
    <mergeCell ref="Q24:Q25"/>
    <mergeCell ref="O26:O27"/>
    <mergeCell ref="P26:P27"/>
    <mergeCell ref="Q26:Q27"/>
    <mergeCell ref="O28:O29"/>
    <mergeCell ref="P28:P29"/>
    <mergeCell ref="Q28:Q29"/>
    <mergeCell ref="O30:O31"/>
    <mergeCell ref="P30:P31"/>
    <mergeCell ref="Q30:Q31"/>
    <mergeCell ref="H27:I27"/>
    <mergeCell ref="H29:I29"/>
    <mergeCell ref="H31:I31"/>
    <mergeCell ref="L19:M19"/>
    <mergeCell ref="L21:M21"/>
    <mergeCell ref="L23:M23"/>
    <mergeCell ref="J22:K23"/>
    <mergeCell ref="J24:K25"/>
    <mergeCell ref="J26:K27"/>
    <mergeCell ref="J28:K29"/>
    <mergeCell ref="J30:K31"/>
    <mergeCell ref="L25:M25"/>
    <mergeCell ref="L27:M27"/>
    <mergeCell ref="L29:M29"/>
    <mergeCell ref="L31:M31"/>
    <mergeCell ref="J18:K19"/>
    <mergeCell ref="J20:K21"/>
    <mergeCell ref="N18:N19"/>
    <mergeCell ref="O18:O19"/>
    <mergeCell ref="P18:P19"/>
    <mergeCell ref="Q18:Q19"/>
    <mergeCell ref="N20:N21"/>
    <mergeCell ref="O20:O21"/>
    <mergeCell ref="P20:P21"/>
    <mergeCell ref="Q20:Q21"/>
    <mergeCell ref="B22:C31"/>
    <mergeCell ref="D22:D31"/>
    <mergeCell ref="E22:E31"/>
    <mergeCell ref="F22:F23"/>
    <mergeCell ref="G22:G23"/>
    <mergeCell ref="F24:F25"/>
    <mergeCell ref="G24:G25"/>
    <mergeCell ref="F26:F27"/>
    <mergeCell ref="G26:G27"/>
    <mergeCell ref="F28:F29"/>
    <mergeCell ref="G28:G29"/>
    <mergeCell ref="F30:F31"/>
    <mergeCell ref="G30:G31"/>
    <mergeCell ref="H19:I19"/>
    <mergeCell ref="H21:I21"/>
    <mergeCell ref="H23:I23"/>
    <mergeCell ref="J14:K15"/>
    <mergeCell ref="H18:I18"/>
    <mergeCell ref="H20:I20"/>
    <mergeCell ref="H12:I12"/>
    <mergeCell ref="F12:F13"/>
    <mergeCell ref="G12:G13"/>
    <mergeCell ref="J12:K13"/>
    <mergeCell ref="H14:I14"/>
    <mergeCell ref="H16:I16"/>
    <mergeCell ref="J16:K17"/>
    <mergeCell ref="D12:D21"/>
    <mergeCell ref="E12:E21"/>
    <mergeCell ref="F18:F19"/>
    <mergeCell ref="G18:G19"/>
    <mergeCell ref="F20:F21"/>
    <mergeCell ref="G20:G21"/>
    <mergeCell ref="F16:F17"/>
    <mergeCell ref="G16:G17"/>
    <mergeCell ref="F14:F15"/>
    <mergeCell ref="G14:G15"/>
    <mergeCell ref="N16:N17"/>
    <mergeCell ref="O16:O17"/>
    <mergeCell ref="P16:P17"/>
    <mergeCell ref="Q16:Q17"/>
    <mergeCell ref="H17:I17"/>
    <mergeCell ref="H15:I15"/>
    <mergeCell ref="L15:M15"/>
    <mergeCell ref="L17:M17"/>
    <mergeCell ref="B62:C71"/>
    <mergeCell ref="D62:D71"/>
    <mergeCell ref="E62:E71"/>
    <mergeCell ref="F62:F63"/>
    <mergeCell ref="G62:G63"/>
    <mergeCell ref="H63:I63"/>
    <mergeCell ref="J62:K63"/>
    <mergeCell ref="J64:K65"/>
    <mergeCell ref="H65:I65"/>
    <mergeCell ref="G64:G65"/>
    <mergeCell ref="F64:F65"/>
    <mergeCell ref="F66:F67"/>
    <mergeCell ref="G66:G67"/>
    <mergeCell ref="H64:I64"/>
    <mergeCell ref="H66:I66"/>
    <mergeCell ref="H68:I68"/>
    <mergeCell ref="H110:I110"/>
    <mergeCell ref="L110:M110"/>
    <mergeCell ref="H98:I98"/>
    <mergeCell ref="L98:M98"/>
    <mergeCell ref="H92:I92"/>
    <mergeCell ref="H94:I94"/>
    <mergeCell ref="H96:I96"/>
    <mergeCell ref="H72:I72"/>
    <mergeCell ref="L72:M72"/>
    <mergeCell ref="H88:I88"/>
    <mergeCell ref="L88:M88"/>
    <mergeCell ref="H80:I80"/>
    <mergeCell ref="L80:M80"/>
    <mergeCell ref="H78:I78"/>
    <mergeCell ref="L78:M78"/>
    <mergeCell ref="H82:I82"/>
    <mergeCell ref="L82:M82"/>
    <mergeCell ref="H84:I84"/>
    <mergeCell ref="H86:I86"/>
    <mergeCell ref="L84:M84"/>
    <mergeCell ref="Q14:Q15"/>
    <mergeCell ref="L4:M4"/>
    <mergeCell ref="L5:M6"/>
    <mergeCell ref="B8:Q8"/>
    <mergeCell ref="B9:Q9"/>
    <mergeCell ref="F10:G11"/>
    <mergeCell ref="B10:C11"/>
    <mergeCell ref="J10:K11"/>
    <mergeCell ref="N5:Q6"/>
    <mergeCell ref="B7:Q7"/>
    <mergeCell ref="B3:C6"/>
    <mergeCell ref="E3:K3"/>
    <mergeCell ref="E4:K4"/>
    <mergeCell ref="E5:K5"/>
    <mergeCell ref="E6:K6"/>
    <mergeCell ref="N3:Q3"/>
    <mergeCell ref="N4:Q4"/>
    <mergeCell ref="N10:Q10"/>
    <mergeCell ref="D10:D11"/>
    <mergeCell ref="L3:M3"/>
    <mergeCell ref="L10:M11"/>
    <mergeCell ref="E10:E11"/>
    <mergeCell ref="H10:I11"/>
    <mergeCell ref="B12:C21"/>
    <mergeCell ref="N12:N13"/>
    <mergeCell ref="O12:O13"/>
    <mergeCell ref="P12:P13"/>
    <mergeCell ref="Q12:Q13"/>
    <mergeCell ref="H13:I13"/>
    <mergeCell ref="L13:M13"/>
    <mergeCell ref="H30:I30"/>
    <mergeCell ref="H32:I32"/>
    <mergeCell ref="L12:M12"/>
    <mergeCell ref="L22:M22"/>
    <mergeCell ref="L30:M30"/>
    <mergeCell ref="L32:M32"/>
    <mergeCell ref="H24:I24"/>
    <mergeCell ref="H26:I26"/>
    <mergeCell ref="H28:I28"/>
    <mergeCell ref="L24:M24"/>
    <mergeCell ref="L26:M26"/>
    <mergeCell ref="L28:M28"/>
    <mergeCell ref="H22:I22"/>
    <mergeCell ref="H25:I25"/>
    <mergeCell ref="N14:N15"/>
    <mergeCell ref="O14:O15"/>
    <mergeCell ref="P14:P15"/>
    <mergeCell ref="L14:M14"/>
    <mergeCell ref="L16:M16"/>
    <mergeCell ref="L18:M18"/>
    <mergeCell ref="L20:M20"/>
    <mergeCell ref="L34:M34"/>
    <mergeCell ref="L36:M36"/>
    <mergeCell ref="H138:I138"/>
    <mergeCell ref="L138:M138"/>
    <mergeCell ref="L130:M130"/>
    <mergeCell ref="H132:I132"/>
    <mergeCell ref="L132:M132"/>
    <mergeCell ref="H130:I130"/>
    <mergeCell ref="H134:I134"/>
    <mergeCell ref="H42:I42"/>
    <mergeCell ref="L67:M67"/>
    <mergeCell ref="J68:K69"/>
    <mergeCell ref="H69:I69"/>
    <mergeCell ref="H76:I76"/>
    <mergeCell ref="L76:M76"/>
    <mergeCell ref="H74:I74"/>
    <mergeCell ref="L74:M74"/>
    <mergeCell ref="L42:M42"/>
    <mergeCell ref="H48:I48"/>
    <mergeCell ref="H40:I40"/>
    <mergeCell ref="J32:K33"/>
    <mergeCell ref="H140:I140"/>
    <mergeCell ref="H120:I120"/>
    <mergeCell ref="L120:M120"/>
    <mergeCell ref="H126:I126"/>
    <mergeCell ref="J78:K79"/>
    <mergeCell ref="L79:M79"/>
    <mergeCell ref="J80:K81"/>
    <mergeCell ref="H81:I81"/>
    <mergeCell ref="H52:I52"/>
    <mergeCell ref="L52:M52"/>
    <mergeCell ref="H56:I56"/>
    <mergeCell ref="H58:I58"/>
    <mergeCell ref="L56:M56"/>
    <mergeCell ref="L58:M58"/>
    <mergeCell ref="L100:M100"/>
    <mergeCell ref="L102:M102"/>
    <mergeCell ref="L104:M104"/>
    <mergeCell ref="H100:I100"/>
    <mergeCell ref="H102:I102"/>
    <mergeCell ref="H67:I67"/>
    <mergeCell ref="J66:K67"/>
    <mergeCell ref="J76:K77"/>
    <mergeCell ref="L77:M77"/>
    <mergeCell ref="L75:M75"/>
    <mergeCell ref="L140:M140"/>
    <mergeCell ref="H89:I89"/>
    <mergeCell ref="F166:F167"/>
    <mergeCell ref="G166:G167"/>
    <mergeCell ref="J166:K167"/>
    <mergeCell ref="H112:I112"/>
    <mergeCell ref="H114:I114"/>
    <mergeCell ref="H116:I116"/>
    <mergeCell ref="H118:I118"/>
    <mergeCell ref="L112:M112"/>
    <mergeCell ref="L160:M160"/>
    <mergeCell ref="L118:M118"/>
    <mergeCell ref="H136:I136"/>
    <mergeCell ref="L136:M136"/>
    <mergeCell ref="H142:I142"/>
    <mergeCell ref="H144:I144"/>
    <mergeCell ref="H146:I146"/>
    <mergeCell ref="L142:M142"/>
    <mergeCell ref="L144:M144"/>
    <mergeCell ref="L146:M146"/>
    <mergeCell ref="J138:K139"/>
    <mergeCell ref="H160:I160"/>
    <mergeCell ref="J130:K131"/>
    <mergeCell ref="J134:K135"/>
    <mergeCell ref="B170:C179"/>
    <mergeCell ref="D170:D179"/>
    <mergeCell ref="E170:E179"/>
    <mergeCell ref="F170:F171"/>
    <mergeCell ref="G170:G171"/>
    <mergeCell ref="H170:I170"/>
    <mergeCell ref="J170:K171"/>
    <mergeCell ref="L170:M170"/>
    <mergeCell ref="N170:N171"/>
    <mergeCell ref="F174:F175"/>
    <mergeCell ref="G174:G175"/>
    <mergeCell ref="H174:I174"/>
    <mergeCell ref="J174:K175"/>
    <mergeCell ref="L174:M174"/>
    <mergeCell ref="N174:N175"/>
    <mergeCell ref="F178:F179"/>
    <mergeCell ref="G178:G179"/>
    <mergeCell ref="H178:I178"/>
    <mergeCell ref="J178:K179"/>
    <mergeCell ref="L178:M178"/>
    <mergeCell ref="N178:N179"/>
    <mergeCell ref="F176:F177"/>
    <mergeCell ref="G176:G177"/>
    <mergeCell ref="H176:I176"/>
    <mergeCell ref="F172:F173"/>
    <mergeCell ref="G172:G173"/>
    <mergeCell ref="H172:I172"/>
    <mergeCell ref="J172:K173"/>
    <mergeCell ref="L172:M172"/>
    <mergeCell ref="N172:N173"/>
    <mergeCell ref="O172:O173"/>
    <mergeCell ref="P172:P173"/>
    <mergeCell ref="Q172:Q173"/>
    <mergeCell ref="H173:I173"/>
    <mergeCell ref="L173:M173"/>
    <mergeCell ref="O178:O179"/>
    <mergeCell ref="P178:P179"/>
    <mergeCell ref="Q178:Q179"/>
    <mergeCell ref="H179:I179"/>
    <mergeCell ref="L179:M179"/>
    <mergeCell ref="O170:O171"/>
    <mergeCell ref="P170:P171"/>
    <mergeCell ref="Q170:Q171"/>
    <mergeCell ref="H171:I171"/>
    <mergeCell ref="L171:M171"/>
    <mergeCell ref="O174:O175"/>
    <mergeCell ref="P174:P175"/>
    <mergeCell ref="Q174:Q175"/>
    <mergeCell ref="H175:I175"/>
    <mergeCell ref="L175:M175"/>
    <mergeCell ref="J176:K177"/>
    <mergeCell ref="L176:M176"/>
    <mergeCell ref="N176:N177"/>
    <mergeCell ref="O176:O177"/>
    <mergeCell ref="P176:P177"/>
    <mergeCell ref="Q176:Q177"/>
    <mergeCell ref="H177:I177"/>
    <mergeCell ref="L177:M177"/>
  </mergeCells>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'0 - CALOR'!$O$42:$P$42</xm:f>
          </x14:formula1>
          <xm:sqref>N12:Q12 N14:Q14 N16:Q16 N18:Q18 N20:Q20 N100:Q100 N102:Q102 N104:Q104 N106:Q106 N118:Q118 N22:Q22 N24:Q24 N26:Q26 N28:Q28 N30:Q30 N32:Q32 N34:Q34 N36:Q36 N38:Q38 N40:Q40 N42:Q42 N44:Q44 N46:Q46 N48:Q48 N50:Q50 N52:Q52 N54:Q54 N56:Q56 N58:Q58 N60:Q60 N62:Q62 N64:Q64 N66:Q66 N68:Q68 N70:Q70 N82:Q82 N84:Q84 N86:Q86 N88:Q88 N72:Q72 N74:Q74 N76:Q76 N78:Q78 N80:Q80 N90:Q90 N92:Q92 N94:Q94 N96:Q96 N98:Q98 N108:Q108 N110:Q110 N112:Q112 N114:Q114 N116:Q116 N128:Q128 N120:Q120 N122:Q122 N124:Q124 N126:Q126 N136:Q136 N138:Q138 N130:Q130 N132:Q132 N134:Q134 N144:Q144 N146:Q146 N148:Q148 N140:Q140 N142:Q142 N152:Q152 N154:Q154 N156:Q156 N158:Q158 N150:Q150 N162:Q162 N164:Q164 N166:Q166 N168:Q168 N160:Q160 N172:Q172 N174:Q174 N176:Q176 N178:Q178 N170:Q170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F97"/>
  <sheetViews>
    <sheetView zoomScale="70" zoomScaleNormal="70" workbookViewId="0">
      <selection activeCell="G11" sqref="G11"/>
    </sheetView>
  </sheetViews>
  <sheetFormatPr baseColWidth="10" defaultRowHeight="15" x14ac:dyDescent="0.25"/>
  <cols>
    <col min="1" max="1" width="2" style="1" customWidth="1"/>
    <col min="2" max="2" width="17.7109375" style="1" customWidth="1"/>
    <col min="3" max="3" width="14.85546875" style="1" customWidth="1"/>
    <col min="4" max="4" width="32.85546875" style="1" customWidth="1"/>
    <col min="5" max="5" width="19.7109375" style="1" customWidth="1"/>
    <col min="6" max="6" width="31.140625" style="1" customWidth="1"/>
    <col min="7" max="7" width="72.140625" style="1" customWidth="1"/>
    <col min="8" max="8" width="19.42578125" style="1" hidden="1" customWidth="1"/>
    <col min="9" max="9" width="9.5703125" style="1" customWidth="1"/>
    <col min="10" max="10" width="10.85546875" style="1" customWidth="1"/>
    <col min="11" max="11" width="10.7109375" style="1" customWidth="1"/>
    <col min="12" max="12" width="11.140625" style="1" customWidth="1"/>
    <col min="13" max="13" width="11.42578125" style="1" customWidth="1"/>
    <col min="14" max="14" width="11.28515625" style="1" customWidth="1"/>
    <col min="15" max="15" width="11.140625" style="1" customWidth="1"/>
    <col min="16" max="16" width="15" style="1" customWidth="1"/>
    <col min="17" max="17" width="9.85546875" style="1" customWidth="1"/>
    <col min="18" max="18" width="13.5703125" style="1" customWidth="1"/>
    <col min="19" max="19" width="11.7109375" style="1" customWidth="1"/>
    <col min="20" max="20" width="10.85546875" style="1" customWidth="1"/>
    <col min="21" max="21" width="8.140625" style="1" customWidth="1"/>
    <col min="22" max="22" width="8.7109375" style="1" customWidth="1"/>
    <col min="23" max="23" width="10.85546875" style="1" customWidth="1"/>
    <col min="24" max="24" width="9.7109375" style="1" customWidth="1"/>
    <col min="25" max="25" width="10.28515625" style="1" customWidth="1"/>
    <col min="26" max="26" width="9.42578125" style="1" customWidth="1"/>
    <col min="27" max="27" width="9" style="1" customWidth="1"/>
    <col min="28" max="28" width="11.85546875" style="1" customWidth="1"/>
    <col min="29" max="29" width="19.85546875" style="1" customWidth="1"/>
    <col min="30" max="30" width="19.85546875" style="1" hidden="1" customWidth="1"/>
    <col min="31" max="31" width="32.7109375" style="1" customWidth="1"/>
    <col min="32" max="32" width="31.85546875" style="1" customWidth="1"/>
    <col min="33" max="33" width="16.42578125" style="1" customWidth="1"/>
    <col min="34" max="16384" width="11.42578125" style="1"/>
  </cols>
  <sheetData>
    <row r="1" spans="2:32" ht="11.25" customHeight="1" thickBot="1" x14ac:dyDescent="0.3"/>
    <row r="2" spans="2:32" s="2" customFormat="1" ht="39" customHeight="1" x14ac:dyDescent="0.25">
      <c r="B2" s="477"/>
      <c r="C2" s="547"/>
      <c r="D2" s="478"/>
      <c r="E2" s="293" t="s">
        <v>71</v>
      </c>
      <c r="F2" s="293"/>
      <c r="G2" s="259" t="s">
        <v>78</v>
      </c>
      <c r="H2" s="260"/>
      <c r="I2" s="260"/>
      <c r="J2" s="260"/>
      <c r="K2" s="260"/>
      <c r="L2" s="260"/>
      <c r="M2" s="260"/>
      <c r="N2" s="260"/>
      <c r="O2" s="260"/>
      <c r="P2" s="260"/>
      <c r="Q2" s="260"/>
      <c r="R2" s="260"/>
      <c r="S2" s="260"/>
      <c r="T2" s="260"/>
      <c r="U2" s="260"/>
      <c r="V2" s="260"/>
      <c r="W2" s="260"/>
      <c r="X2" s="260"/>
      <c r="Y2" s="260"/>
      <c r="Z2" s="260"/>
      <c r="AA2" s="260"/>
      <c r="AB2" s="260"/>
      <c r="AC2" s="260"/>
      <c r="AD2" s="261"/>
      <c r="AE2" s="142" t="s">
        <v>72</v>
      </c>
      <c r="AF2" s="151"/>
    </row>
    <row r="3" spans="2:32" s="2" customFormat="1" ht="27.75" customHeight="1" x14ac:dyDescent="0.25">
      <c r="B3" s="479"/>
      <c r="C3" s="548"/>
      <c r="D3" s="480"/>
      <c r="E3" s="278" t="s">
        <v>73</v>
      </c>
      <c r="F3" s="278"/>
      <c r="G3" s="262" t="s">
        <v>74</v>
      </c>
      <c r="H3" s="263"/>
      <c r="I3" s="263"/>
      <c r="J3" s="263"/>
      <c r="K3" s="263"/>
      <c r="L3" s="263"/>
      <c r="M3" s="263"/>
      <c r="N3" s="263"/>
      <c r="O3" s="263"/>
      <c r="P3" s="263"/>
      <c r="Q3" s="263"/>
      <c r="R3" s="263"/>
      <c r="S3" s="263"/>
      <c r="T3" s="263"/>
      <c r="U3" s="263"/>
      <c r="V3" s="263"/>
      <c r="W3" s="263"/>
      <c r="X3" s="263"/>
      <c r="Y3" s="263"/>
      <c r="Z3" s="263"/>
      <c r="AA3" s="263"/>
      <c r="AB3" s="263"/>
      <c r="AC3" s="263"/>
      <c r="AD3" s="264"/>
      <c r="AE3" s="143" t="s">
        <v>75</v>
      </c>
      <c r="AF3" s="152"/>
    </row>
    <row r="4" spans="2:32" s="2" customFormat="1" ht="27.75" customHeight="1" x14ac:dyDescent="0.25">
      <c r="B4" s="479"/>
      <c r="C4" s="548"/>
      <c r="D4" s="480"/>
      <c r="E4" s="278" t="s">
        <v>76</v>
      </c>
      <c r="F4" s="278"/>
      <c r="G4" s="431" t="s">
        <v>79</v>
      </c>
      <c r="H4" s="432"/>
      <c r="I4" s="432"/>
      <c r="J4" s="432"/>
      <c r="K4" s="432"/>
      <c r="L4" s="432"/>
      <c r="M4" s="432"/>
      <c r="N4" s="432"/>
      <c r="O4" s="432"/>
      <c r="P4" s="432"/>
      <c r="Q4" s="432"/>
      <c r="R4" s="432"/>
      <c r="S4" s="432"/>
      <c r="T4" s="432"/>
      <c r="U4" s="432"/>
      <c r="V4" s="432"/>
      <c r="W4" s="432"/>
      <c r="X4" s="432"/>
      <c r="Y4" s="432"/>
      <c r="Z4" s="432"/>
      <c r="AA4" s="432"/>
      <c r="AB4" s="432"/>
      <c r="AC4" s="432"/>
      <c r="AD4" s="433"/>
      <c r="AE4" s="279" t="s">
        <v>77</v>
      </c>
      <c r="AF4" s="284"/>
    </row>
    <row r="5" spans="2:32" s="2" customFormat="1" ht="42" customHeight="1" thickBot="1" x14ac:dyDescent="0.3">
      <c r="B5" s="479"/>
      <c r="C5" s="548"/>
      <c r="D5" s="480"/>
      <c r="E5" s="294" t="s">
        <v>80</v>
      </c>
      <c r="F5" s="294"/>
      <c r="G5" s="434" t="s">
        <v>81</v>
      </c>
      <c r="H5" s="435"/>
      <c r="I5" s="435"/>
      <c r="J5" s="435"/>
      <c r="K5" s="435"/>
      <c r="L5" s="435"/>
      <c r="M5" s="435"/>
      <c r="N5" s="435"/>
      <c r="O5" s="435"/>
      <c r="P5" s="435"/>
      <c r="Q5" s="435"/>
      <c r="R5" s="435"/>
      <c r="S5" s="435"/>
      <c r="T5" s="435"/>
      <c r="U5" s="435"/>
      <c r="V5" s="435"/>
      <c r="W5" s="435"/>
      <c r="X5" s="435"/>
      <c r="Y5" s="435"/>
      <c r="Z5" s="435"/>
      <c r="AA5" s="435"/>
      <c r="AB5" s="435"/>
      <c r="AC5" s="435"/>
      <c r="AD5" s="436"/>
      <c r="AE5" s="281"/>
      <c r="AF5" s="286"/>
    </row>
    <row r="6" spans="2:32" ht="23.25" customHeight="1" thickBot="1" x14ac:dyDescent="0.3">
      <c r="B6" s="248" t="s">
        <v>262</v>
      </c>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50"/>
    </row>
    <row r="7" spans="2:32" ht="33" customHeight="1" x14ac:dyDescent="0.25">
      <c r="B7" s="463" t="s">
        <v>184</v>
      </c>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5"/>
    </row>
    <row r="8" spans="2:32" ht="27.75" customHeight="1" x14ac:dyDescent="0.25">
      <c r="B8" s="466" t="s">
        <v>261</v>
      </c>
      <c r="C8" s="467"/>
      <c r="D8" s="467"/>
      <c r="E8" s="467"/>
      <c r="F8" s="46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8"/>
    </row>
    <row r="9" spans="2:32" ht="93" customHeight="1" x14ac:dyDescent="0.25">
      <c r="B9" s="549" t="s">
        <v>80</v>
      </c>
      <c r="C9" s="550"/>
      <c r="D9" s="551" t="s">
        <v>127</v>
      </c>
      <c r="E9" s="553" t="s">
        <v>126</v>
      </c>
      <c r="F9" s="554"/>
      <c r="G9" s="560" t="s">
        <v>290</v>
      </c>
      <c r="H9" s="539" t="s">
        <v>381</v>
      </c>
      <c r="I9" s="558" t="s">
        <v>257</v>
      </c>
      <c r="J9" s="558"/>
      <c r="K9" s="558"/>
      <c r="L9" s="558"/>
      <c r="M9" s="558"/>
      <c r="N9" s="558"/>
      <c r="O9" s="558"/>
      <c r="P9" s="558"/>
      <c r="Q9" s="558"/>
      <c r="R9" s="558"/>
      <c r="S9" s="558"/>
      <c r="T9" s="558"/>
      <c r="U9" s="558"/>
      <c r="V9" s="558"/>
      <c r="W9" s="558"/>
      <c r="X9" s="558"/>
      <c r="Y9" s="558"/>
      <c r="Z9" s="558"/>
      <c r="AA9" s="558"/>
      <c r="AB9" s="558"/>
      <c r="AC9" s="558"/>
      <c r="AD9" s="539" t="s">
        <v>382</v>
      </c>
      <c r="AE9" s="559" t="s">
        <v>153</v>
      </c>
      <c r="AF9" s="557" t="s">
        <v>154</v>
      </c>
    </row>
    <row r="10" spans="2:32" ht="93" customHeight="1" x14ac:dyDescent="0.25">
      <c r="B10" s="549"/>
      <c r="C10" s="550"/>
      <c r="D10" s="552"/>
      <c r="E10" s="555"/>
      <c r="F10" s="556"/>
      <c r="G10" s="561"/>
      <c r="H10" s="540"/>
      <c r="I10" s="100" t="s">
        <v>133</v>
      </c>
      <c r="J10" s="100" t="s">
        <v>134</v>
      </c>
      <c r="K10" s="100" t="s">
        <v>135</v>
      </c>
      <c r="L10" s="100" t="s">
        <v>136</v>
      </c>
      <c r="M10" s="100" t="s">
        <v>137</v>
      </c>
      <c r="N10" s="100" t="s">
        <v>138</v>
      </c>
      <c r="O10" s="100" t="s">
        <v>139</v>
      </c>
      <c r="P10" s="100" t="s">
        <v>140</v>
      </c>
      <c r="Q10" s="100" t="s">
        <v>141</v>
      </c>
      <c r="R10" s="100" t="s">
        <v>142</v>
      </c>
      <c r="S10" s="100" t="s">
        <v>143</v>
      </c>
      <c r="T10" s="100" t="s">
        <v>144</v>
      </c>
      <c r="U10" s="100" t="s">
        <v>145</v>
      </c>
      <c r="V10" s="100" t="s">
        <v>146</v>
      </c>
      <c r="W10" s="100" t="s">
        <v>147</v>
      </c>
      <c r="X10" s="100" t="s">
        <v>148</v>
      </c>
      <c r="Y10" s="100" t="s">
        <v>149</v>
      </c>
      <c r="Z10" s="100" t="s">
        <v>150</v>
      </c>
      <c r="AA10" s="100" t="s">
        <v>151</v>
      </c>
      <c r="AB10" s="100" t="s">
        <v>152</v>
      </c>
      <c r="AC10" s="101" t="s">
        <v>113</v>
      </c>
      <c r="AD10" s="540"/>
      <c r="AE10" s="559"/>
      <c r="AF10" s="557"/>
    </row>
    <row r="11" spans="2:32" ht="25.5" x14ac:dyDescent="0.25">
      <c r="B11" s="501" t="str">
        <f>'3-IDENTIFICACIÓN DEL RIESGO'!B12</f>
        <v>Direccionamiento Estratégico</v>
      </c>
      <c r="C11" s="502"/>
      <c r="D11" s="544" t="str">
        <f>'3-IDENTIFICACIÓN DEL RIESGO'!E12</f>
        <v>1. Oficina del Planeación.
2. Dirección General.</v>
      </c>
      <c r="E11" s="537" t="str">
        <f>'3-IDENTIFICACIÓN DEL RIESGO'!G12</f>
        <v>Posibilidad de beneficiar a grupos de interés contrarios a los objetivos de la Reforma Rural Integral y del Ordenamiento Social de la Propiedad Rural con la definición de lineamientos estratégicos</v>
      </c>
      <c r="F11" s="538"/>
      <c r="G11" s="136" t="s">
        <v>26</v>
      </c>
      <c r="H11" s="102">
        <f>IF(G11="Casi Seguro",5,IF(G11="Probable",4,IF(G11="Posible",3,IF(G11="Improbable",2,IF(G11="Rara Vez",1)))))</f>
        <v>3</v>
      </c>
      <c r="I11" s="140" t="s">
        <v>185</v>
      </c>
      <c r="J11" s="140" t="s">
        <v>128</v>
      </c>
      <c r="K11" s="140" t="s">
        <v>128</v>
      </c>
      <c r="L11" s="140" t="s">
        <v>128</v>
      </c>
      <c r="M11" s="140" t="s">
        <v>128</v>
      </c>
      <c r="N11" s="140" t="s">
        <v>185</v>
      </c>
      <c r="O11" s="140" t="s">
        <v>185</v>
      </c>
      <c r="P11" s="140" t="s">
        <v>128</v>
      </c>
      <c r="Q11" s="140" t="s">
        <v>185</v>
      </c>
      <c r="R11" s="140" t="s">
        <v>128</v>
      </c>
      <c r="S11" s="140" t="s">
        <v>128</v>
      </c>
      <c r="T11" s="140" t="s">
        <v>128</v>
      </c>
      <c r="U11" s="140" t="s">
        <v>128</v>
      </c>
      <c r="V11" s="140" t="s">
        <v>185</v>
      </c>
      <c r="W11" s="140" t="s">
        <v>128</v>
      </c>
      <c r="X11" s="140" t="s">
        <v>185</v>
      </c>
      <c r="Y11" s="140" t="s">
        <v>185</v>
      </c>
      <c r="Z11" s="140" t="s">
        <v>128</v>
      </c>
      <c r="AA11" s="140" t="s">
        <v>128</v>
      </c>
      <c r="AB11" s="154">
        <f>COUNTIF(I11:AA11,"SI")</f>
        <v>12</v>
      </c>
      <c r="AC11" s="103" t="str">
        <f>IF(AB11&lt;6,"Moderado",IF(AB11&lt;12,"Mayor",IF(AB11&lt;20,"Catastrófico")))</f>
        <v>Catastrófico</v>
      </c>
      <c r="AD11" s="103">
        <f>IF(AC11="Catastrófico",5,IF(AC11="Mayor",4,IF(AC11="Moderado",3)))</f>
        <v>5</v>
      </c>
      <c r="AE11" s="104" t="str">
        <f>IF(OR(AND(AC11="Moderado",G11="Rara Vez"),AND(AC11="Moderado",G11="Improbable")),"Moderado",IF(OR(AND(AC11="Mayor",G11="Improbable"),AND(AC11="Mayor",G11="Rara Vez"),AND(AC11="Moderado",G11="Probable"),AND(AC11="Moderado",G11="Posible")),"Alto",IF(OR(AND(AC11="Moderado",G11="Casi Seguro"),AND(AC11="Mayor",G11="Posible"),AND(AC11="Mayor",G11="Probable"),AND(AC11="Mayor",G11="Casi Seguro")),"Extremo",IF(AC11="Catastrófico","Extremo"))))</f>
        <v>Extremo</v>
      </c>
      <c r="AF11" s="105" t="s">
        <v>9</v>
      </c>
    </row>
    <row r="12" spans="2:32" ht="25.5" x14ac:dyDescent="0.25">
      <c r="B12" s="503"/>
      <c r="C12" s="504"/>
      <c r="D12" s="545"/>
      <c r="E12" s="537" t="str">
        <f>'3-IDENTIFICACIÓN DEL RIESGO'!G14</f>
        <v>Riesgo 2</v>
      </c>
      <c r="F12" s="538"/>
      <c r="G12" s="136"/>
      <c r="H12" s="102" t="b">
        <f t="shared" ref="H12:H75" si="0">IF(G12="Casi Seguro",5,IF(G12="Probable",4,IF(G12="Posible",3,IF(G12="Improbable",2,IF(G12="Rara Vez",1)))))</f>
        <v>0</v>
      </c>
      <c r="I12" s="140"/>
      <c r="J12" s="140"/>
      <c r="K12" s="140"/>
      <c r="L12" s="140"/>
      <c r="M12" s="140"/>
      <c r="N12" s="140"/>
      <c r="O12" s="140"/>
      <c r="P12" s="140"/>
      <c r="Q12" s="140"/>
      <c r="R12" s="140"/>
      <c r="S12" s="140"/>
      <c r="T12" s="140"/>
      <c r="U12" s="140"/>
      <c r="V12" s="140"/>
      <c r="W12" s="140"/>
      <c r="X12" s="140"/>
      <c r="Y12" s="140"/>
      <c r="Z12" s="140"/>
      <c r="AA12" s="140"/>
      <c r="AB12" s="154">
        <f t="shared" ref="AB12:AB15" si="1">COUNTIF(I12:AA12,"SI")</f>
        <v>0</v>
      </c>
      <c r="AC12" s="103" t="str">
        <f t="shared" ref="AC12:AC15" si="2">IF(AB12&lt;6,"Moderado",IF(AB12&lt;12,"Mayor",IF(AB12&lt;20,"Catastrófico")))</f>
        <v>Moderado</v>
      </c>
      <c r="AD12" s="103">
        <f t="shared" ref="AD12:AD75" si="3">IF(AC12="Catastrófico",5,IF(AC12="Mayor",4,IF(AC12="Moderado",3)))</f>
        <v>3</v>
      </c>
      <c r="AE12" s="104" t="b">
        <f t="shared" ref="AE12:AE15" si="4">IF(OR(AND(AC12="Moderado",G12="Rara Vez"),AND(AC12="Moderado",G12="Improbable")),"Moderado",IF(OR(AND(AC12="Mayor",G12="Improbable"),AND(AC12="Mayor",G12="Rara Vez"),AND(AC12="Moderado",G12="Probable"),AND(AC12="Moderado",G12="Posible")),"Alto",IF(OR(AND(AC12="Moderado",G12="Casi Seguro"),AND(AC12="Mayor",G12="Posible"),AND(AC12="Mayor",G12="Probable"),AND(AC12="Mayor",G12="Casi Seguro")),"Extremo",IF(AC12="Catastrófico","Extremo"))))</f>
        <v>0</v>
      </c>
      <c r="AF12" s="105" t="s">
        <v>9</v>
      </c>
    </row>
    <row r="13" spans="2:32" ht="25.5" x14ac:dyDescent="0.25">
      <c r="B13" s="503"/>
      <c r="C13" s="504"/>
      <c r="D13" s="545"/>
      <c r="E13" s="537" t="str">
        <f>'3-IDENTIFICACIÓN DEL RIESGO'!G16</f>
        <v>Riesgo 3</v>
      </c>
      <c r="F13" s="538"/>
      <c r="G13" s="136"/>
      <c r="H13" s="102" t="b">
        <f t="shared" si="0"/>
        <v>0</v>
      </c>
      <c r="I13" s="140"/>
      <c r="J13" s="140"/>
      <c r="K13" s="140"/>
      <c r="L13" s="140"/>
      <c r="M13" s="140"/>
      <c r="N13" s="140"/>
      <c r="O13" s="140"/>
      <c r="P13" s="140"/>
      <c r="Q13" s="140"/>
      <c r="R13" s="140"/>
      <c r="S13" s="140"/>
      <c r="T13" s="140"/>
      <c r="U13" s="140"/>
      <c r="V13" s="140"/>
      <c r="W13" s="140"/>
      <c r="X13" s="140"/>
      <c r="Y13" s="140"/>
      <c r="Z13" s="140"/>
      <c r="AA13" s="140"/>
      <c r="AB13" s="154">
        <f t="shared" si="1"/>
        <v>0</v>
      </c>
      <c r="AC13" s="103" t="str">
        <f t="shared" si="2"/>
        <v>Moderado</v>
      </c>
      <c r="AD13" s="103">
        <f t="shared" si="3"/>
        <v>3</v>
      </c>
      <c r="AE13" s="104" t="b">
        <f t="shared" si="4"/>
        <v>0</v>
      </c>
      <c r="AF13" s="105" t="s">
        <v>9</v>
      </c>
    </row>
    <row r="14" spans="2:32" ht="25.5" x14ac:dyDescent="0.25">
      <c r="B14" s="503"/>
      <c r="C14" s="504"/>
      <c r="D14" s="545"/>
      <c r="E14" s="537" t="str">
        <f>'3-IDENTIFICACIÓN DEL RIESGO'!G18</f>
        <v>Riesgo 4</v>
      </c>
      <c r="F14" s="538"/>
      <c r="G14" s="136"/>
      <c r="H14" s="102" t="b">
        <f t="shared" si="0"/>
        <v>0</v>
      </c>
      <c r="I14" s="140"/>
      <c r="J14" s="140"/>
      <c r="K14" s="140"/>
      <c r="L14" s="140"/>
      <c r="M14" s="140"/>
      <c r="N14" s="140"/>
      <c r="O14" s="140"/>
      <c r="P14" s="140"/>
      <c r="Q14" s="140"/>
      <c r="R14" s="140"/>
      <c r="S14" s="140"/>
      <c r="T14" s="140"/>
      <c r="U14" s="140"/>
      <c r="V14" s="140"/>
      <c r="W14" s="140"/>
      <c r="X14" s="140"/>
      <c r="Y14" s="140"/>
      <c r="Z14" s="140"/>
      <c r="AA14" s="140"/>
      <c r="AB14" s="154">
        <f t="shared" si="1"/>
        <v>0</v>
      </c>
      <c r="AC14" s="103" t="str">
        <f t="shared" si="2"/>
        <v>Moderado</v>
      </c>
      <c r="AD14" s="103">
        <f t="shared" si="3"/>
        <v>3</v>
      </c>
      <c r="AE14" s="104" t="b">
        <f t="shared" si="4"/>
        <v>0</v>
      </c>
      <c r="AF14" s="105" t="s">
        <v>9</v>
      </c>
    </row>
    <row r="15" spans="2:32" ht="25.5" x14ac:dyDescent="0.25">
      <c r="B15" s="505"/>
      <c r="C15" s="506"/>
      <c r="D15" s="546"/>
      <c r="E15" s="537" t="str">
        <f>'3-IDENTIFICACIÓN DEL RIESGO'!G20</f>
        <v>Riesgo 5</v>
      </c>
      <c r="F15" s="538"/>
      <c r="G15" s="136"/>
      <c r="H15" s="102" t="b">
        <f t="shared" si="0"/>
        <v>0</v>
      </c>
      <c r="I15" s="140"/>
      <c r="J15" s="140"/>
      <c r="K15" s="140"/>
      <c r="L15" s="140"/>
      <c r="M15" s="140"/>
      <c r="N15" s="140"/>
      <c r="O15" s="140"/>
      <c r="P15" s="140"/>
      <c r="Q15" s="140"/>
      <c r="R15" s="140"/>
      <c r="S15" s="140"/>
      <c r="T15" s="140"/>
      <c r="U15" s="140"/>
      <c r="V15" s="140"/>
      <c r="W15" s="140"/>
      <c r="X15" s="140"/>
      <c r="Y15" s="140"/>
      <c r="Z15" s="140"/>
      <c r="AA15" s="140"/>
      <c r="AB15" s="154">
        <f t="shared" si="1"/>
        <v>0</v>
      </c>
      <c r="AC15" s="103" t="str">
        <f t="shared" si="2"/>
        <v>Moderado</v>
      </c>
      <c r="AD15" s="103">
        <f t="shared" si="3"/>
        <v>3</v>
      </c>
      <c r="AE15" s="104" t="b">
        <f t="shared" si="4"/>
        <v>0</v>
      </c>
      <c r="AF15" s="105" t="s">
        <v>9</v>
      </c>
    </row>
    <row r="16" spans="2:32" ht="19.5" customHeight="1" x14ac:dyDescent="0.25">
      <c r="B16" s="509" t="str">
        <f>'3-IDENTIFICACIÓN DEL RIESGO'!B22</f>
        <v>Comunicación y Gestión con Grupos de Interés.</v>
      </c>
      <c r="C16" s="510"/>
      <c r="D16" s="562" t="str">
        <f>'3-IDENTIFICACIÓN DEL RIESGO'!E22</f>
        <v>1. Dirección General.
2. Secretaría General.
3. Oficina de Planeación.
4. Oficina Jurídica.
5. Oficina del Inspector de la Gestión de Tierras.
6. Oficina de Control Interno.</v>
      </c>
      <c r="E16" s="537" t="str">
        <f>'3-IDENTIFICACIÓN DEL RIESGO'!G22</f>
        <v>Riesgo 1</v>
      </c>
      <c r="F16" s="538"/>
      <c r="G16" s="136"/>
      <c r="H16" s="102" t="b">
        <f t="shared" si="0"/>
        <v>0</v>
      </c>
      <c r="I16" s="140"/>
      <c r="J16" s="140"/>
      <c r="K16" s="140"/>
      <c r="L16" s="140"/>
      <c r="M16" s="140"/>
      <c r="N16" s="140"/>
      <c r="O16" s="140"/>
      <c r="P16" s="140"/>
      <c r="Q16" s="140"/>
      <c r="R16" s="140"/>
      <c r="S16" s="140"/>
      <c r="T16" s="140"/>
      <c r="U16" s="140"/>
      <c r="V16" s="140"/>
      <c r="W16" s="140"/>
      <c r="X16" s="140"/>
      <c r="Y16" s="140"/>
      <c r="Z16" s="140"/>
      <c r="AA16" s="140"/>
      <c r="AB16" s="154">
        <f t="shared" ref="AB16:AB86" si="5">COUNTIF(I16:AA16,"SI")</f>
        <v>0</v>
      </c>
      <c r="AC16" s="103" t="str">
        <f t="shared" ref="AC16:AC86" si="6">IF(AB16&lt;6,"Moderado",IF(AB16&lt;12,"Mayor",IF(AB16&lt;20,"Catastrófico")))</f>
        <v>Moderado</v>
      </c>
      <c r="AD16" s="103">
        <f t="shared" si="3"/>
        <v>3</v>
      </c>
      <c r="AE16" s="104" t="b">
        <f t="shared" ref="AE16:AE86" si="7">IF(OR(AND(AC16="Moderado",G16="Rara Vez"),AND(AC16="Moderado",G16="Improbable")),"Moderado",IF(OR(AND(AC16="Mayor",G16="Improbable"),AND(AC16="Mayor",G16="Rara Vez"),AND(AC16="Moderado",G16="Probable"),AND(AC16="Moderado",G16="Posible")),"Alto",IF(OR(AND(AC16="Moderado",G16="Casi Seguro"),AND(AC16="Mayor",G16="Posible"),AND(AC16="Mayor",G16="Probable"),AND(AC16="Mayor",G16="Casi Seguro")),"Extremo",IF(AC16="Catastrófico","Extremo"))))</f>
        <v>0</v>
      </c>
      <c r="AF16" s="105" t="s">
        <v>9</v>
      </c>
    </row>
    <row r="17" spans="2:32" ht="19.5" customHeight="1" x14ac:dyDescent="0.25">
      <c r="B17" s="511"/>
      <c r="C17" s="512"/>
      <c r="D17" s="563"/>
      <c r="E17" s="537" t="str">
        <f>'3-IDENTIFICACIÓN DEL RIESGO'!G24</f>
        <v>Riesgo 2</v>
      </c>
      <c r="F17" s="538"/>
      <c r="G17" s="136"/>
      <c r="H17" s="102" t="b">
        <f t="shared" si="0"/>
        <v>0</v>
      </c>
      <c r="I17" s="140"/>
      <c r="J17" s="140"/>
      <c r="K17" s="140"/>
      <c r="L17" s="140"/>
      <c r="M17" s="140"/>
      <c r="N17" s="140"/>
      <c r="O17" s="140"/>
      <c r="P17" s="140"/>
      <c r="Q17" s="140"/>
      <c r="R17" s="140"/>
      <c r="S17" s="140"/>
      <c r="T17" s="140"/>
      <c r="U17" s="140"/>
      <c r="V17" s="140"/>
      <c r="W17" s="140"/>
      <c r="X17" s="140"/>
      <c r="Y17" s="140"/>
      <c r="Z17" s="140"/>
      <c r="AA17" s="140"/>
      <c r="AB17" s="154">
        <f t="shared" si="5"/>
        <v>0</v>
      </c>
      <c r="AC17" s="103" t="str">
        <f t="shared" si="6"/>
        <v>Moderado</v>
      </c>
      <c r="AD17" s="103">
        <f t="shared" si="3"/>
        <v>3</v>
      </c>
      <c r="AE17" s="104" t="b">
        <f t="shared" si="7"/>
        <v>0</v>
      </c>
      <c r="AF17" s="105" t="s">
        <v>9</v>
      </c>
    </row>
    <row r="18" spans="2:32" ht="19.5" customHeight="1" x14ac:dyDescent="0.25">
      <c r="B18" s="511"/>
      <c r="C18" s="512"/>
      <c r="D18" s="563"/>
      <c r="E18" s="537" t="str">
        <f>'3-IDENTIFICACIÓN DEL RIESGO'!G26</f>
        <v>Riesgo 3</v>
      </c>
      <c r="F18" s="538"/>
      <c r="G18" s="136"/>
      <c r="H18" s="102" t="b">
        <f t="shared" si="0"/>
        <v>0</v>
      </c>
      <c r="I18" s="140"/>
      <c r="J18" s="140"/>
      <c r="K18" s="140"/>
      <c r="L18" s="140"/>
      <c r="M18" s="140"/>
      <c r="N18" s="140"/>
      <c r="O18" s="140"/>
      <c r="P18" s="140"/>
      <c r="Q18" s="140"/>
      <c r="R18" s="140"/>
      <c r="S18" s="140"/>
      <c r="T18" s="140"/>
      <c r="U18" s="140"/>
      <c r="V18" s="140"/>
      <c r="W18" s="140"/>
      <c r="X18" s="140"/>
      <c r="Y18" s="140"/>
      <c r="Z18" s="140"/>
      <c r="AA18" s="140"/>
      <c r="AB18" s="154">
        <f t="shared" si="5"/>
        <v>0</v>
      </c>
      <c r="AC18" s="103" t="str">
        <f t="shared" si="6"/>
        <v>Moderado</v>
      </c>
      <c r="AD18" s="103">
        <f t="shared" si="3"/>
        <v>3</v>
      </c>
      <c r="AE18" s="104" t="b">
        <f t="shared" si="7"/>
        <v>0</v>
      </c>
      <c r="AF18" s="105" t="s">
        <v>9</v>
      </c>
    </row>
    <row r="19" spans="2:32" ht="19.5" customHeight="1" x14ac:dyDescent="0.25">
      <c r="B19" s="511"/>
      <c r="C19" s="512"/>
      <c r="D19" s="563"/>
      <c r="E19" s="537" t="str">
        <f>'3-IDENTIFICACIÓN DEL RIESGO'!G28</f>
        <v>Riesgo 4</v>
      </c>
      <c r="F19" s="538"/>
      <c r="G19" s="136"/>
      <c r="H19" s="102" t="b">
        <f t="shared" si="0"/>
        <v>0</v>
      </c>
      <c r="I19" s="140"/>
      <c r="J19" s="140"/>
      <c r="K19" s="140"/>
      <c r="L19" s="140"/>
      <c r="M19" s="140"/>
      <c r="N19" s="140"/>
      <c r="O19" s="140"/>
      <c r="P19" s="140"/>
      <c r="Q19" s="140"/>
      <c r="R19" s="140"/>
      <c r="S19" s="140"/>
      <c r="T19" s="140"/>
      <c r="U19" s="140"/>
      <c r="V19" s="140"/>
      <c r="W19" s="140"/>
      <c r="X19" s="140"/>
      <c r="Y19" s="140"/>
      <c r="Z19" s="140"/>
      <c r="AA19" s="140"/>
      <c r="AB19" s="154">
        <f t="shared" si="5"/>
        <v>0</v>
      </c>
      <c r="AC19" s="103" t="str">
        <f t="shared" si="6"/>
        <v>Moderado</v>
      </c>
      <c r="AD19" s="103">
        <f t="shared" si="3"/>
        <v>3</v>
      </c>
      <c r="AE19" s="104" t="b">
        <f t="shared" si="7"/>
        <v>0</v>
      </c>
      <c r="AF19" s="105" t="s">
        <v>9</v>
      </c>
    </row>
    <row r="20" spans="2:32" ht="25.5" x14ac:dyDescent="0.25">
      <c r="B20" s="513"/>
      <c r="C20" s="514"/>
      <c r="D20" s="564"/>
      <c r="E20" s="537" t="str">
        <f>'3-IDENTIFICACIÓN DEL RIESGO'!G30</f>
        <v>Riesgo 5</v>
      </c>
      <c r="F20" s="538"/>
      <c r="G20" s="136"/>
      <c r="H20" s="102" t="b">
        <f t="shared" si="0"/>
        <v>0</v>
      </c>
      <c r="I20" s="140"/>
      <c r="J20" s="140"/>
      <c r="K20" s="140"/>
      <c r="L20" s="140"/>
      <c r="M20" s="140"/>
      <c r="N20" s="140"/>
      <c r="O20" s="140"/>
      <c r="P20" s="140"/>
      <c r="Q20" s="140"/>
      <c r="R20" s="140"/>
      <c r="S20" s="140"/>
      <c r="T20" s="140"/>
      <c r="U20" s="140"/>
      <c r="V20" s="140"/>
      <c r="W20" s="140"/>
      <c r="X20" s="140"/>
      <c r="Y20" s="140"/>
      <c r="Z20" s="140"/>
      <c r="AA20" s="140"/>
      <c r="AB20" s="154">
        <f t="shared" si="5"/>
        <v>0</v>
      </c>
      <c r="AC20" s="103" t="str">
        <f t="shared" si="6"/>
        <v>Moderado</v>
      </c>
      <c r="AD20" s="103">
        <f t="shared" si="3"/>
        <v>3</v>
      </c>
      <c r="AE20" s="104" t="b">
        <f t="shared" si="7"/>
        <v>0</v>
      </c>
      <c r="AF20" s="105" t="s">
        <v>9</v>
      </c>
    </row>
    <row r="21" spans="2:32" ht="25.5" x14ac:dyDescent="0.25">
      <c r="B21" s="509" t="str">
        <f>'3-IDENTIFICACIÓN DEL RIESGO'!B32</f>
        <v>Inteligencia de la información.</v>
      </c>
      <c r="C21" s="510"/>
      <c r="D21" s="541" t="str">
        <f>'3-IDENTIFICACIÓN DEL RIESGO'!E32</f>
        <v>1. Dirección de Gestión del Ordenamiento Social de la Propiedad.
2. Oficina de Planeación.</v>
      </c>
      <c r="E21" s="537" t="str">
        <f>'3-IDENTIFICACIÓN DEL RIESGO'!G32</f>
        <v>Posibilidad de implementar la información generada por la entidad sin que este aprobada dentro del Sistema Integrado de Gestión en beneficio de grupos de interés, partidos políticos o particulares</v>
      </c>
      <c r="F21" s="538"/>
      <c r="G21" s="136" t="s">
        <v>26</v>
      </c>
      <c r="H21" s="102">
        <f t="shared" si="0"/>
        <v>3</v>
      </c>
      <c r="I21" s="140" t="s">
        <v>128</v>
      </c>
      <c r="J21" s="140" t="s">
        <v>128</v>
      </c>
      <c r="K21" s="140" t="s">
        <v>128</v>
      </c>
      <c r="L21" s="140" t="s">
        <v>128</v>
      </c>
      <c r="M21" s="140" t="s">
        <v>128</v>
      </c>
      <c r="N21" s="140" t="s">
        <v>185</v>
      </c>
      <c r="O21" s="140" t="s">
        <v>128</v>
      </c>
      <c r="P21" s="140" t="s">
        <v>128</v>
      </c>
      <c r="Q21" s="140" t="s">
        <v>128</v>
      </c>
      <c r="R21" s="140" t="s">
        <v>128</v>
      </c>
      <c r="S21" s="140" t="s">
        <v>128</v>
      </c>
      <c r="T21" s="140" t="s">
        <v>128</v>
      </c>
      <c r="U21" s="140" t="s">
        <v>128</v>
      </c>
      <c r="V21" s="140" t="s">
        <v>185</v>
      </c>
      <c r="W21" s="140" t="s">
        <v>128</v>
      </c>
      <c r="X21" s="140" t="s">
        <v>185</v>
      </c>
      <c r="Y21" s="140" t="s">
        <v>128</v>
      </c>
      <c r="Z21" s="140" t="s">
        <v>128</v>
      </c>
      <c r="AA21" s="140" t="s">
        <v>185</v>
      </c>
      <c r="AB21" s="154">
        <f t="shared" si="5"/>
        <v>15</v>
      </c>
      <c r="AC21" s="103" t="str">
        <f t="shared" si="6"/>
        <v>Catastrófico</v>
      </c>
      <c r="AD21" s="103">
        <f t="shared" si="3"/>
        <v>5</v>
      </c>
      <c r="AE21" s="104" t="str">
        <f t="shared" si="7"/>
        <v>Extremo</v>
      </c>
      <c r="AF21" s="105" t="s">
        <v>9</v>
      </c>
    </row>
    <row r="22" spans="2:32" ht="25.5" x14ac:dyDescent="0.25">
      <c r="B22" s="511"/>
      <c r="C22" s="512"/>
      <c r="D22" s="542"/>
      <c r="E22" s="537" t="str">
        <f>'3-IDENTIFICACIÓN DEL RIESGO'!G34</f>
        <v>Estructurar proyectos de TI para beneficio específico de un tercero o propio.</v>
      </c>
      <c r="F22" s="538"/>
      <c r="G22" s="136" t="s">
        <v>67</v>
      </c>
      <c r="H22" s="102">
        <f t="shared" si="0"/>
        <v>1</v>
      </c>
      <c r="I22" s="140" t="s">
        <v>128</v>
      </c>
      <c r="J22" s="140" t="s">
        <v>128</v>
      </c>
      <c r="K22" s="140" t="s">
        <v>185</v>
      </c>
      <c r="L22" s="140" t="s">
        <v>185</v>
      </c>
      <c r="M22" s="140" t="s">
        <v>128</v>
      </c>
      <c r="N22" s="140" t="s">
        <v>128</v>
      </c>
      <c r="O22" s="140" t="s">
        <v>185</v>
      </c>
      <c r="P22" s="140" t="s">
        <v>185</v>
      </c>
      <c r="Q22" s="140" t="s">
        <v>128</v>
      </c>
      <c r="R22" s="140" t="s">
        <v>128</v>
      </c>
      <c r="S22" s="140" t="s">
        <v>128</v>
      </c>
      <c r="T22" s="140" t="s">
        <v>128</v>
      </c>
      <c r="U22" s="140" t="s">
        <v>128</v>
      </c>
      <c r="V22" s="140" t="s">
        <v>128</v>
      </c>
      <c r="W22" s="140" t="s">
        <v>128</v>
      </c>
      <c r="X22" s="140" t="s">
        <v>185</v>
      </c>
      <c r="Y22" s="140" t="s">
        <v>185</v>
      </c>
      <c r="Z22" s="140" t="s">
        <v>128</v>
      </c>
      <c r="AA22" s="140" t="s">
        <v>185</v>
      </c>
      <c r="AB22" s="154">
        <f t="shared" si="5"/>
        <v>12</v>
      </c>
      <c r="AC22" s="103" t="str">
        <f t="shared" si="6"/>
        <v>Catastrófico</v>
      </c>
      <c r="AD22" s="103">
        <f t="shared" si="3"/>
        <v>5</v>
      </c>
      <c r="AE22" s="104" t="str">
        <f t="shared" si="7"/>
        <v>Extremo</v>
      </c>
      <c r="AF22" s="105" t="s">
        <v>9</v>
      </c>
    </row>
    <row r="23" spans="2:32" ht="25.5" x14ac:dyDescent="0.25">
      <c r="B23" s="511"/>
      <c r="C23" s="512"/>
      <c r="D23" s="542"/>
      <c r="E23" s="537" t="str">
        <f>'3-IDENTIFICACIÓN DEL RIESGO'!G36</f>
        <v>Riesgo 3</v>
      </c>
      <c r="F23" s="538"/>
      <c r="G23" s="136"/>
      <c r="H23" s="102" t="b">
        <f t="shared" si="0"/>
        <v>0</v>
      </c>
      <c r="I23" s="140"/>
      <c r="J23" s="140"/>
      <c r="K23" s="140"/>
      <c r="L23" s="140"/>
      <c r="M23" s="140"/>
      <c r="N23" s="140"/>
      <c r="O23" s="140"/>
      <c r="P23" s="140"/>
      <c r="Q23" s="140"/>
      <c r="R23" s="140"/>
      <c r="S23" s="140"/>
      <c r="T23" s="140"/>
      <c r="U23" s="140"/>
      <c r="V23" s="140"/>
      <c r="W23" s="140"/>
      <c r="X23" s="140"/>
      <c r="Y23" s="140"/>
      <c r="Z23" s="140"/>
      <c r="AA23" s="140"/>
      <c r="AB23" s="154">
        <f t="shared" si="5"/>
        <v>0</v>
      </c>
      <c r="AC23" s="103" t="str">
        <f t="shared" si="6"/>
        <v>Moderado</v>
      </c>
      <c r="AD23" s="103">
        <f t="shared" si="3"/>
        <v>3</v>
      </c>
      <c r="AE23" s="104" t="b">
        <f t="shared" si="7"/>
        <v>0</v>
      </c>
      <c r="AF23" s="105" t="s">
        <v>9</v>
      </c>
    </row>
    <row r="24" spans="2:32" ht="25.5" x14ac:dyDescent="0.25">
      <c r="B24" s="511"/>
      <c r="C24" s="512"/>
      <c r="D24" s="542"/>
      <c r="E24" s="537" t="str">
        <f>'3-IDENTIFICACIÓN DEL RIESGO'!G38</f>
        <v>Riesgo 4</v>
      </c>
      <c r="F24" s="538"/>
      <c r="G24" s="136"/>
      <c r="H24" s="102" t="b">
        <f t="shared" si="0"/>
        <v>0</v>
      </c>
      <c r="I24" s="140"/>
      <c r="J24" s="140"/>
      <c r="K24" s="140"/>
      <c r="L24" s="140"/>
      <c r="M24" s="140"/>
      <c r="N24" s="140"/>
      <c r="O24" s="140"/>
      <c r="P24" s="140"/>
      <c r="Q24" s="140"/>
      <c r="R24" s="140"/>
      <c r="S24" s="140"/>
      <c r="T24" s="140"/>
      <c r="U24" s="140"/>
      <c r="V24" s="140"/>
      <c r="W24" s="140"/>
      <c r="X24" s="140"/>
      <c r="Y24" s="140"/>
      <c r="Z24" s="140"/>
      <c r="AA24" s="140"/>
      <c r="AB24" s="154">
        <f t="shared" si="5"/>
        <v>0</v>
      </c>
      <c r="AC24" s="103" t="str">
        <f t="shared" si="6"/>
        <v>Moderado</v>
      </c>
      <c r="AD24" s="103">
        <f t="shared" si="3"/>
        <v>3</v>
      </c>
      <c r="AE24" s="104" t="b">
        <f t="shared" si="7"/>
        <v>0</v>
      </c>
      <c r="AF24" s="105" t="s">
        <v>9</v>
      </c>
    </row>
    <row r="25" spans="2:32" ht="25.5" x14ac:dyDescent="0.25">
      <c r="B25" s="513"/>
      <c r="C25" s="514"/>
      <c r="D25" s="543"/>
      <c r="E25" s="537" t="str">
        <f>'3-IDENTIFICACIÓN DEL RIESGO'!G40</f>
        <v>Riesgo 5</v>
      </c>
      <c r="F25" s="538"/>
      <c r="G25" s="136"/>
      <c r="H25" s="102" t="b">
        <f t="shared" si="0"/>
        <v>0</v>
      </c>
      <c r="I25" s="140"/>
      <c r="J25" s="140"/>
      <c r="K25" s="140"/>
      <c r="L25" s="140"/>
      <c r="M25" s="140"/>
      <c r="N25" s="140"/>
      <c r="O25" s="140"/>
      <c r="P25" s="140"/>
      <c r="Q25" s="140"/>
      <c r="R25" s="140"/>
      <c r="S25" s="140"/>
      <c r="T25" s="140"/>
      <c r="U25" s="140"/>
      <c r="V25" s="140"/>
      <c r="W25" s="140"/>
      <c r="X25" s="140"/>
      <c r="Y25" s="140"/>
      <c r="Z25" s="140"/>
      <c r="AA25" s="140"/>
      <c r="AB25" s="154">
        <f t="shared" si="5"/>
        <v>0</v>
      </c>
      <c r="AC25" s="103" t="str">
        <f t="shared" si="6"/>
        <v>Moderado</v>
      </c>
      <c r="AD25" s="103">
        <f t="shared" si="3"/>
        <v>3</v>
      </c>
      <c r="AE25" s="104" t="b">
        <f t="shared" si="7"/>
        <v>0</v>
      </c>
      <c r="AF25" s="105" t="s">
        <v>9</v>
      </c>
    </row>
    <row r="26" spans="2:32" ht="25.5" x14ac:dyDescent="0.25">
      <c r="B26" s="509" t="str">
        <f>'3-IDENTIFICACIÓN DEL RIESGO'!B42</f>
        <v>Gestión del Modelo de Atención.</v>
      </c>
      <c r="C26" s="510"/>
      <c r="D26" s="541" t="str">
        <f>'3-IDENTIFICACIÓN DEL RIESGO'!E42</f>
        <v>1. Secretaría General.
2. Dirección de Gestión del Ordenamiento social de la Propiedad.
3. Dirección Acceso a Tierras.
4. Dirección Gestión Jurídica de Tierras.
5. Dirección Asuntos Étnicos.</v>
      </c>
      <c r="E26" s="537" t="str">
        <f>'3-IDENTIFICACIÓN DEL RIESGO'!G42</f>
        <v xml:space="preserve">Omitir o dilatar intencionalmente la gestión de PQRSD para beneficio propio o de terceros </v>
      </c>
      <c r="F26" s="538"/>
      <c r="G26" s="136" t="s">
        <v>26</v>
      </c>
      <c r="H26" s="102">
        <f t="shared" si="0"/>
        <v>3</v>
      </c>
      <c r="I26" s="140" t="s">
        <v>185</v>
      </c>
      <c r="J26" s="140" t="s">
        <v>128</v>
      </c>
      <c r="K26" s="140" t="s">
        <v>185</v>
      </c>
      <c r="L26" s="140" t="s">
        <v>128</v>
      </c>
      <c r="M26" s="140" t="s">
        <v>128</v>
      </c>
      <c r="N26" s="140" t="s">
        <v>185</v>
      </c>
      <c r="O26" s="140" t="s">
        <v>128</v>
      </c>
      <c r="P26" s="140" t="s">
        <v>128</v>
      </c>
      <c r="Q26" s="140" t="s">
        <v>128</v>
      </c>
      <c r="R26" s="140" t="s">
        <v>128</v>
      </c>
      <c r="S26" s="140" t="s">
        <v>128</v>
      </c>
      <c r="T26" s="140" t="s">
        <v>128</v>
      </c>
      <c r="U26" s="140" t="s">
        <v>185</v>
      </c>
      <c r="V26" s="140" t="s">
        <v>128</v>
      </c>
      <c r="W26" s="140" t="s">
        <v>128</v>
      </c>
      <c r="X26" s="140" t="s">
        <v>185</v>
      </c>
      <c r="Y26" s="140" t="s">
        <v>185</v>
      </c>
      <c r="Z26" s="140" t="s">
        <v>128</v>
      </c>
      <c r="AA26" s="140" t="s">
        <v>185</v>
      </c>
      <c r="AB26" s="154">
        <f t="shared" si="5"/>
        <v>12</v>
      </c>
      <c r="AC26" s="103" t="str">
        <f t="shared" si="6"/>
        <v>Catastrófico</v>
      </c>
      <c r="AD26" s="103">
        <f t="shared" si="3"/>
        <v>5</v>
      </c>
      <c r="AE26" s="104" t="str">
        <f t="shared" si="7"/>
        <v>Extremo</v>
      </c>
      <c r="AF26" s="105" t="s">
        <v>9</v>
      </c>
    </row>
    <row r="27" spans="2:32" ht="25.5" x14ac:dyDescent="0.25">
      <c r="B27" s="511"/>
      <c r="C27" s="512"/>
      <c r="D27" s="542"/>
      <c r="E27" s="537" t="str">
        <f>'3-IDENTIFICACIÓN DEL RIESGO'!G44</f>
        <v>Solicitar y/o recibir dinero o cualquier otro beneficio personal a cambio de la promesa de éxito en la realización o priorización de un trámite</v>
      </c>
      <c r="F27" s="538"/>
      <c r="G27" s="136" t="s">
        <v>26</v>
      </c>
      <c r="H27" s="102">
        <f t="shared" si="0"/>
        <v>3</v>
      </c>
      <c r="I27" s="140" t="s">
        <v>128</v>
      </c>
      <c r="J27" s="140" t="s">
        <v>185</v>
      </c>
      <c r="K27" s="140" t="s">
        <v>185</v>
      </c>
      <c r="L27" s="140" t="s">
        <v>185</v>
      </c>
      <c r="M27" s="140" t="s">
        <v>128</v>
      </c>
      <c r="N27" s="140" t="s">
        <v>185</v>
      </c>
      <c r="O27" s="140" t="s">
        <v>128</v>
      </c>
      <c r="P27" s="140" t="s">
        <v>128</v>
      </c>
      <c r="Q27" s="140" t="s">
        <v>185</v>
      </c>
      <c r="R27" s="140" t="s">
        <v>128</v>
      </c>
      <c r="S27" s="140" t="s">
        <v>128</v>
      </c>
      <c r="T27" s="140" t="s">
        <v>128</v>
      </c>
      <c r="U27" s="140" t="s">
        <v>128</v>
      </c>
      <c r="V27" s="140" t="s">
        <v>128</v>
      </c>
      <c r="W27" s="140" t="s">
        <v>128</v>
      </c>
      <c r="X27" s="140" t="s">
        <v>185</v>
      </c>
      <c r="Y27" s="140" t="s">
        <v>128</v>
      </c>
      <c r="Z27" s="140" t="s">
        <v>128</v>
      </c>
      <c r="AA27" s="140" t="s">
        <v>185</v>
      </c>
      <c r="AB27" s="154">
        <f t="shared" si="5"/>
        <v>12</v>
      </c>
      <c r="AC27" s="103" t="str">
        <f t="shared" si="6"/>
        <v>Catastrófico</v>
      </c>
      <c r="AD27" s="103">
        <f t="shared" si="3"/>
        <v>5</v>
      </c>
      <c r="AE27" s="104" t="str">
        <f t="shared" si="7"/>
        <v>Extremo</v>
      </c>
      <c r="AF27" s="105" t="s">
        <v>9</v>
      </c>
    </row>
    <row r="28" spans="2:32" ht="25.5" x14ac:dyDescent="0.25">
      <c r="B28" s="511"/>
      <c r="C28" s="512"/>
      <c r="D28" s="542"/>
      <c r="E28" s="537" t="str">
        <f>'3-IDENTIFICACIÓN DEL RIESGO'!G46</f>
        <v>Riesgo 3</v>
      </c>
      <c r="F28" s="538"/>
      <c r="G28" s="136"/>
      <c r="H28" s="102" t="b">
        <f t="shared" si="0"/>
        <v>0</v>
      </c>
      <c r="I28" s="140"/>
      <c r="J28" s="140"/>
      <c r="K28" s="140"/>
      <c r="L28" s="140"/>
      <c r="M28" s="140"/>
      <c r="N28" s="140"/>
      <c r="O28" s="140"/>
      <c r="P28" s="140"/>
      <c r="Q28" s="140"/>
      <c r="R28" s="140"/>
      <c r="S28" s="140"/>
      <c r="T28" s="140"/>
      <c r="U28" s="140"/>
      <c r="V28" s="140"/>
      <c r="W28" s="140"/>
      <c r="X28" s="140"/>
      <c r="Y28" s="140"/>
      <c r="Z28" s="140"/>
      <c r="AA28" s="140"/>
      <c r="AB28" s="154">
        <f t="shared" si="5"/>
        <v>0</v>
      </c>
      <c r="AC28" s="103" t="str">
        <f t="shared" si="6"/>
        <v>Moderado</v>
      </c>
      <c r="AD28" s="103">
        <f t="shared" si="3"/>
        <v>3</v>
      </c>
      <c r="AE28" s="104" t="b">
        <f t="shared" si="7"/>
        <v>0</v>
      </c>
      <c r="AF28" s="105" t="s">
        <v>9</v>
      </c>
    </row>
    <row r="29" spans="2:32" ht="25.5" x14ac:dyDescent="0.25">
      <c r="B29" s="511"/>
      <c r="C29" s="512"/>
      <c r="D29" s="542"/>
      <c r="E29" s="537" t="str">
        <f>'3-IDENTIFICACIÓN DEL RIESGO'!G48</f>
        <v>Riesgo 4</v>
      </c>
      <c r="F29" s="538"/>
      <c r="G29" s="136"/>
      <c r="H29" s="102" t="b">
        <f t="shared" si="0"/>
        <v>0</v>
      </c>
      <c r="I29" s="140"/>
      <c r="J29" s="140"/>
      <c r="K29" s="140"/>
      <c r="L29" s="140"/>
      <c r="M29" s="140"/>
      <c r="N29" s="140"/>
      <c r="O29" s="140"/>
      <c r="P29" s="140"/>
      <c r="Q29" s="140"/>
      <c r="R29" s="140"/>
      <c r="S29" s="140"/>
      <c r="T29" s="140"/>
      <c r="U29" s="140"/>
      <c r="V29" s="140"/>
      <c r="W29" s="140"/>
      <c r="X29" s="140"/>
      <c r="Y29" s="140"/>
      <c r="Z29" s="140"/>
      <c r="AA29" s="140"/>
      <c r="AB29" s="154">
        <f t="shared" si="5"/>
        <v>0</v>
      </c>
      <c r="AC29" s="103" t="str">
        <f t="shared" si="6"/>
        <v>Moderado</v>
      </c>
      <c r="AD29" s="103">
        <f t="shared" si="3"/>
        <v>3</v>
      </c>
      <c r="AE29" s="104" t="b">
        <f t="shared" si="7"/>
        <v>0</v>
      </c>
      <c r="AF29" s="105" t="s">
        <v>9</v>
      </c>
    </row>
    <row r="30" spans="2:32" ht="25.5" x14ac:dyDescent="0.25">
      <c r="B30" s="513"/>
      <c r="C30" s="514"/>
      <c r="D30" s="543"/>
      <c r="E30" s="537" t="str">
        <f>'3-IDENTIFICACIÓN DEL RIESGO'!G50</f>
        <v>Riesgo 5</v>
      </c>
      <c r="F30" s="538"/>
      <c r="G30" s="136"/>
      <c r="H30" s="102" t="b">
        <f t="shared" si="0"/>
        <v>0</v>
      </c>
      <c r="I30" s="140"/>
      <c r="J30" s="140"/>
      <c r="K30" s="140"/>
      <c r="L30" s="140"/>
      <c r="M30" s="140"/>
      <c r="N30" s="140"/>
      <c r="O30" s="140"/>
      <c r="P30" s="140"/>
      <c r="Q30" s="140"/>
      <c r="R30" s="140"/>
      <c r="S30" s="140"/>
      <c r="T30" s="140"/>
      <c r="U30" s="140"/>
      <c r="V30" s="140"/>
      <c r="W30" s="140"/>
      <c r="X30" s="140"/>
      <c r="Y30" s="140"/>
      <c r="Z30" s="140"/>
      <c r="AA30" s="140"/>
      <c r="AB30" s="154">
        <f t="shared" si="5"/>
        <v>0</v>
      </c>
      <c r="AC30" s="103" t="str">
        <f t="shared" si="6"/>
        <v>Moderado</v>
      </c>
      <c r="AD30" s="103">
        <f t="shared" si="3"/>
        <v>3</v>
      </c>
      <c r="AE30" s="104" t="b">
        <f t="shared" si="7"/>
        <v>0</v>
      </c>
      <c r="AF30" s="105" t="s">
        <v>9</v>
      </c>
    </row>
    <row r="31" spans="2:32" ht="25.5" x14ac:dyDescent="0.25">
      <c r="B31" s="509" t="str">
        <f>'3-IDENTIFICACIÓN DEL RIESGO'!B52</f>
        <v>Planificación del Ordenamiento Social de la Propiedad</v>
      </c>
      <c r="C31" s="510"/>
      <c r="D31" s="541" t="str">
        <f>'3-IDENTIFICACIÓN DEL RIESGO'!E52</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v>
      </c>
      <c r="E31" s="537" t="str">
        <f>'3-IDENTIFICACIÓN DEL RIESGO'!G52</f>
        <v>Alterar u omitir la información física o jurídica levantada durante las fases de formulación  e implementación de Planes de Ordenamiento Social de la Propiedad, limitando las actuaciones como gestores catastrales para favorecer a terceros.</v>
      </c>
      <c r="F31" s="538"/>
      <c r="G31" s="136" t="s">
        <v>26</v>
      </c>
      <c r="H31" s="102">
        <f t="shared" si="0"/>
        <v>3</v>
      </c>
      <c r="I31" s="140" t="s">
        <v>128</v>
      </c>
      <c r="J31" s="140" t="s">
        <v>185</v>
      </c>
      <c r="K31" s="140" t="s">
        <v>128</v>
      </c>
      <c r="L31" s="140" t="s">
        <v>128</v>
      </c>
      <c r="M31" s="140" t="s">
        <v>128</v>
      </c>
      <c r="N31" s="140" t="s">
        <v>128</v>
      </c>
      <c r="O31" s="140" t="s">
        <v>128</v>
      </c>
      <c r="P31" s="140" t="s">
        <v>128</v>
      </c>
      <c r="Q31" s="140" t="s">
        <v>128</v>
      </c>
      <c r="R31" s="140" t="s">
        <v>128</v>
      </c>
      <c r="S31" s="140" t="s">
        <v>128</v>
      </c>
      <c r="T31" s="140" t="s">
        <v>128</v>
      </c>
      <c r="U31" s="140" t="s">
        <v>128</v>
      </c>
      <c r="V31" s="140" t="s">
        <v>128</v>
      </c>
      <c r="W31" s="140" t="s">
        <v>128</v>
      </c>
      <c r="X31" s="140" t="s">
        <v>185</v>
      </c>
      <c r="Y31" s="140" t="s">
        <v>185</v>
      </c>
      <c r="Z31" s="140" t="s">
        <v>128</v>
      </c>
      <c r="AA31" s="140" t="s">
        <v>185</v>
      </c>
      <c r="AB31" s="154">
        <f t="shared" si="5"/>
        <v>15</v>
      </c>
      <c r="AC31" s="103" t="str">
        <f t="shared" si="6"/>
        <v>Catastrófico</v>
      </c>
      <c r="AD31" s="103">
        <f t="shared" si="3"/>
        <v>5</v>
      </c>
      <c r="AE31" s="104" t="str">
        <f t="shared" si="7"/>
        <v>Extremo</v>
      </c>
      <c r="AF31" s="105" t="s">
        <v>9</v>
      </c>
    </row>
    <row r="32" spans="2:32" ht="25.5" x14ac:dyDescent="0.25">
      <c r="B32" s="511"/>
      <c r="C32" s="512"/>
      <c r="D32" s="542"/>
      <c r="E32" s="537" t="str">
        <f>'3-IDENTIFICACIÓN DEL RIESGO'!G54</f>
        <v>Solicitar o recibir dadivas por inscripción en el Registro de Sujetos de Ordenamiento</v>
      </c>
      <c r="F32" s="538"/>
      <c r="G32" s="136" t="s">
        <v>26</v>
      </c>
      <c r="H32" s="102">
        <f t="shared" si="0"/>
        <v>3</v>
      </c>
      <c r="I32" s="140" t="s">
        <v>128</v>
      </c>
      <c r="J32" s="140" t="s">
        <v>185</v>
      </c>
      <c r="K32" s="140" t="s">
        <v>128</v>
      </c>
      <c r="L32" s="140" t="s">
        <v>128</v>
      </c>
      <c r="M32" s="140" t="s">
        <v>128</v>
      </c>
      <c r="N32" s="140" t="s">
        <v>128</v>
      </c>
      <c r="O32" s="140" t="s">
        <v>128</v>
      </c>
      <c r="P32" s="140" t="s">
        <v>128</v>
      </c>
      <c r="Q32" s="140" t="s">
        <v>128</v>
      </c>
      <c r="R32" s="140" t="s">
        <v>128</v>
      </c>
      <c r="S32" s="140" t="s">
        <v>128</v>
      </c>
      <c r="T32" s="140" t="s">
        <v>128</v>
      </c>
      <c r="U32" s="140" t="s">
        <v>128</v>
      </c>
      <c r="V32" s="140" t="s">
        <v>128</v>
      </c>
      <c r="W32" s="140" t="s">
        <v>128</v>
      </c>
      <c r="X32" s="140" t="s">
        <v>185</v>
      </c>
      <c r="Y32" s="140" t="s">
        <v>185</v>
      </c>
      <c r="Z32" s="140" t="s">
        <v>128</v>
      </c>
      <c r="AA32" s="140" t="s">
        <v>185</v>
      </c>
      <c r="AB32" s="154">
        <f t="shared" si="5"/>
        <v>15</v>
      </c>
      <c r="AC32" s="103" t="str">
        <f t="shared" si="6"/>
        <v>Catastrófico</v>
      </c>
      <c r="AD32" s="103">
        <f t="shared" si="3"/>
        <v>5</v>
      </c>
      <c r="AE32" s="104" t="str">
        <f t="shared" si="7"/>
        <v>Extremo</v>
      </c>
      <c r="AF32" s="105" t="s">
        <v>9</v>
      </c>
    </row>
    <row r="33" spans="2:32" ht="25.5" x14ac:dyDescent="0.25">
      <c r="B33" s="511"/>
      <c r="C33" s="512"/>
      <c r="D33" s="542"/>
      <c r="E33" s="537" t="str">
        <f>'3-IDENTIFICACIÓN DEL RIESGO'!G56</f>
        <v>Alterar u omitir información en desarrollo del procedimiento de Registro de Sujetos de Ordenamiento, para favorecer a terceros.</v>
      </c>
      <c r="F33" s="538"/>
      <c r="G33" s="136" t="s">
        <v>26</v>
      </c>
      <c r="H33" s="102">
        <f t="shared" si="0"/>
        <v>3</v>
      </c>
      <c r="I33" s="140" t="s">
        <v>128</v>
      </c>
      <c r="J33" s="140" t="s">
        <v>185</v>
      </c>
      <c r="K33" s="140" t="s">
        <v>128</v>
      </c>
      <c r="L33" s="140" t="s">
        <v>128</v>
      </c>
      <c r="M33" s="140" t="s">
        <v>128</v>
      </c>
      <c r="N33" s="140" t="s">
        <v>128</v>
      </c>
      <c r="O33" s="140" t="s">
        <v>185</v>
      </c>
      <c r="P33" s="140" t="s">
        <v>128</v>
      </c>
      <c r="Q33" s="140" t="s">
        <v>128</v>
      </c>
      <c r="R33" s="140" t="s">
        <v>128</v>
      </c>
      <c r="S33" s="140" t="s">
        <v>128</v>
      </c>
      <c r="T33" s="140" t="s">
        <v>128</v>
      </c>
      <c r="U33" s="140" t="s">
        <v>128</v>
      </c>
      <c r="V33" s="140" t="s">
        <v>128</v>
      </c>
      <c r="W33" s="140" t="s">
        <v>128</v>
      </c>
      <c r="X33" s="140" t="s">
        <v>185</v>
      </c>
      <c r="Y33" s="140" t="s">
        <v>185</v>
      </c>
      <c r="Z33" s="140" t="s">
        <v>128</v>
      </c>
      <c r="AA33" s="140" t="s">
        <v>185</v>
      </c>
      <c r="AB33" s="154">
        <f t="shared" si="5"/>
        <v>14</v>
      </c>
      <c r="AC33" s="103" t="str">
        <f t="shared" si="6"/>
        <v>Catastrófico</v>
      </c>
      <c r="AD33" s="103">
        <f t="shared" si="3"/>
        <v>5</v>
      </c>
      <c r="AE33" s="104" t="str">
        <f t="shared" si="7"/>
        <v>Extremo</v>
      </c>
      <c r="AF33" s="105" t="s">
        <v>9</v>
      </c>
    </row>
    <row r="34" spans="2:32" ht="25.5" x14ac:dyDescent="0.25">
      <c r="B34" s="511"/>
      <c r="C34" s="512"/>
      <c r="D34" s="542"/>
      <c r="E34" s="537" t="str">
        <f>'3-IDENTIFICACIÓN DEL RIESGO'!G58</f>
        <v>Riesgo 4</v>
      </c>
      <c r="F34" s="538"/>
      <c r="G34" s="136"/>
      <c r="H34" s="102"/>
      <c r="I34" s="140"/>
      <c r="J34" s="140"/>
      <c r="K34" s="140"/>
      <c r="L34" s="140"/>
      <c r="M34" s="140"/>
      <c r="N34" s="140"/>
      <c r="O34" s="140"/>
      <c r="P34" s="140"/>
      <c r="Q34" s="140"/>
      <c r="R34" s="140"/>
      <c r="S34" s="140"/>
      <c r="T34" s="140"/>
      <c r="U34" s="140"/>
      <c r="V34" s="140"/>
      <c r="W34" s="140"/>
      <c r="X34" s="140"/>
      <c r="Y34" s="140"/>
      <c r="Z34" s="140"/>
      <c r="AA34" s="140"/>
      <c r="AB34" s="154">
        <f t="shared" si="5"/>
        <v>0</v>
      </c>
      <c r="AC34" s="103" t="str">
        <f t="shared" si="6"/>
        <v>Moderado</v>
      </c>
      <c r="AD34" s="103">
        <f t="shared" si="3"/>
        <v>3</v>
      </c>
      <c r="AE34" s="104" t="b">
        <f t="shared" si="7"/>
        <v>0</v>
      </c>
      <c r="AF34" s="105" t="s">
        <v>9</v>
      </c>
    </row>
    <row r="35" spans="2:32" ht="32.25" customHeight="1" x14ac:dyDescent="0.25">
      <c r="B35" s="513"/>
      <c r="C35" s="514"/>
      <c r="D35" s="543"/>
      <c r="E35" s="537" t="str">
        <f>'3-IDENTIFICACIÓN DEL RIESGO'!G60</f>
        <v>Riesgo 5</v>
      </c>
      <c r="F35" s="538"/>
      <c r="G35" s="136"/>
      <c r="H35" s="102" t="b">
        <f t="shared" si="0"/>
        <v>0</v>
      </c>
      <c r="I35" s="140"/>
      <c r="J35" s="140"/>
      <c r="K35" s="140"/>
      <c r="L35" s="140"/>
      <c r="M35" s="140"/>
      <c r="N35" s="140"/>
      <c r="O35" s="140"/>
      <c r="P35" s="140"/>
      <c r="Q35" s="140"/>
      <c r="R35" s="140"/>
      <c r="S35" s="140"/>
      <c r="T35" s="140"/>
      <c r="U35" s="140"/>
      <c r="V35" s="140"/>
      <c r="W35" s="140"/>
      <c r="X35" s="140"/>
      <c r="Y35" s="140"/>
      <c r="Z35" s="140"/>
      <c r="AA35" s="140"/>
      <c r="AB35" s="154">
        <f t="shared" si="5"/>
        <v>0</v>
      </c>
      <c r="AC35" s="103" t="str">
        <f t="shared" si="6"/>
        <v>Moderado</v>
      </c>
      <c r="AD35" s="103">
        <f t="shared" si="3"/>
        <v>3</v>
      </c>
      <c r="AE35" s="104" t="b">
        <f t="shared" si="7"/>
        <v>0</v>
      </c>
      <c r="AF35" s="105" t="s">
        <v>9</v>
      </c>
    </row>
    <row r="36" spans="2:32" ht="25.5" x14ac:dyDescent="0.25">
      <c r="B36" s="509" t="str">
        <f>'3-IDENTIFICACIÓN DEL RIESGO'!B62</f>
        <v>Seguridad Jurídica sobre la Titularidad de la Tierra y los Territorios</v>
      </c>
      <c r="C36" s="510"/>
      <c r="D36" s="541" t="str">
        <f>'3-IDENTIFICACIÓN DEL RIESGO'!E62</f>
        <v>1. Dirección de Gestión Jurídica de Tierras.
2. Subdirección de procesos Agrarios y Gestión Jurídica.
3. Subdirección de seguridad Jurídica.
4. Dirección Asuntos Étnicos.
5. Subdirección Asuntos Étnicos.</v>
      </c>
      <c r="E36" s="537" t="str">
        <f>'3-IDENTIFICACIÓN DEL RIESGO'!G62</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F36" s="538"/>
      <c r="G36" s="136" t="s">
        <v>67</v>
      </c>
      <c r="H36" s="102">
        <f t="shared" si="0"/>
        <v>1</v>
      </c>
      <c r="I36" s="140" t="s">
        <v>128</v>
      </c>
      <c r="J36" s="140" t="s">
        <v>128</v>
      </c>
      <c r="K36" s="140" t="s">
        <v>128</v>
      </c>
      <c r="L36" s="140" t="s">
        <v>185</v>
      </c>
      <c r="M36" s="140" t="s">
        <v>128</v>
      </c>
      <c r="N36" s="140" t="s">
        <v>128</v>
      </c>
      <c r="O36" s="140" t="s">
        <v>128</v>
      </c>
      <c r="P36" s="140" t="s">
        <v>128</v>
      </c>
      <c r="Q36" s="140" t="s">
        <v>128</v>
      </c>
      <c r="R36" s="140" t="s">
        <v>128</v>
      </c>
      <c r="S36" s="140" t="s">
        <v>128</v>
      </c>
      <c r="T36" s="140" t="s">
        <v>128</v>
      </c>
      <c r="U36" s="140" t="s">
        <v>128</v>
      </c>
      <c r="V36" s="140" t="s">
        <v>128</v>
      </c>
      <c r="W36" s="140" t="s">
        <v>128</v>
      </c>
      <c r="X36" s="140" t="s">
        <v>185</v>
      </c>
      <c r="Y36" s="140" t="s">
        <v>128</v>
      </c>
      <c r="Z36" s="140" t="s">
        <v>185</v>
      </c>
      <c r="AA36" s="140" t="s">
        <v>128</v>
      </c>
      <c r="AB36" s="154">
        <f t="shared" si="5"/>
        <v>16</v>
      </c>
      <c r="AC36" s="103" t="str">
        <f t="shared" si="6"/>
        <v>Catastrófico</v>
      </c>
      <c r="AD36" s="103">
        <f t="shared" si="3"/>
        <v>5</v>
      </c>
      <c r="AE36" s="104" t="str">
        <f t="shared" si="7"/>
        <v>Extremo</v>
      </c>
      <c r="AF36" s="105" t="s">
        <v>9</v>
      </c>
    </row>
    <row r="37" spans="2:32" ht="25.5" x14ac:dyDescent="0.25">
      <c r="B37" s="511"/>
      <c r="C37" s="512"/>
      <c r="D37" s="542"/>
      <c r="E37" s="537" t="str">
        <f>'3-IDENTIFICACIÓN DEL RIESGO'!G64</f>
        <v>Servidores públicos y/o colaboradores de las UGT reciben dádivas por agilizar, omitir o dilatar trámites para el desarrollo de procesos agrarios</v>
      </c>
      <c r="F37" s="538"/>
      <c r="G37" s="136" t="s">
        <v>24</v>
      </c>
      <c r="H37" s="102">
        <f t="shared" si="0"/>
        <v>4</v>
      </c>
      <c r="I37" s="140" t="s">
        <v>128</v>
      </c>
      <c r="J37" s="140" t="s">
        <v>128</v>
      </c>
      <c r="K37" s="140" t="s">
        <v>128</v>
      </c>
      <c r="L37" s="140" t="s">
        <v>128</v>
      </c>
      <c r="M37" s="140" t="s">
        <v>128</v>
      </c>
      <c r="N37" s="140" t="s">
        <v>185</v>
      </c>
      <c r="O37" s="140" t="s">
        <v>128</v>
      </c>
      <c r="P37" s="140" t="s">
        <v>128</v>
      </c>
      <c r="Q37" s="140" t="s">
        <v>128</v>
      </c>
      <c r="R37" s="140" t="s">
        <v>128</v>
      </c>
      <c r="S37" s="140" t="s">
        <v>128</v>
      </c>
      <c r="T37" s="140" t="s">
        <v>128</v>
      </c>
      <c r="U37" s="140" t="s">
        <v>185</v>
      </c>
      <c r="V37" s="140" t="s">
        <v>128</v>
      </c>
      <c r="W37" s="140" t="s">
        <v>128</v>
      </c>
      <c r="X37" s="140" t="s">
        <v>185</v>
      </c>
      <c r="Y37" s="140" t="s">
        <v>128</v>
      </c>
      <c r="Z37" s="140" t="s">
        <v>128</v>
      </c>
      <c r="AA37" s="140" t="s">
        <v>128</v>
      </c>
      <c r="AB37" s="154">
        <f t="shared" si="5"/>
        <v>16</v>
      </c>
      <c r="AC37" s="103" t="str">
        <f t="shared" si="6"/>
        <v>Catastrófico</v>
      </c>
      <c r="AD37" s="103">
        <f t="shared" si="3"/>
        <v>5</v>
      </c>
      <c r="AE37" s="104" t="str">
        <f t="shared" si="7"/>
        <v>Extremo</v>
      </c>
      <c r="AF37" s="105" t="s">
        <v>9</v>
      </c>
    </row>
    <row r="38" spans="2:32" ht="25.5" x14ac:dyDescent="0.25">
      <c r="B38" s="511"/>
      <c r="C38" s="512"/>
      <c r="D38" s="542"/>
      <c r="E38" s="537" t="str">
        <f>'3-IDENTIFICACIÓN DEL RIESGO'!G66</f>
        <v>Riesgo 3</v>
      </c>
      <c r="F38" s="538"/>
      <c r="G38" s="136"/>
      <c r="H38" s="102" t="b">
        <f t="shared" si="0"/>
        <v>0</v>
      </c>
      <c r="I38" s="140"/>
      <c r="J38" s="140"/>
      <c r="K38" s="140"/>
      <c r="L38" s="140"/>
      <c r="M38" s="140"/>
      <c r="N38" s="140"/>
      <c r="O38" s="140"/>
      <c r="P38" s="140"/>
      <c r="Q38" s="140"/>
      <c r="R38" s="140"/>
      <c r="S38" s="140"/>
      <c r="T38" s="140"/>
      <c r="U38" s="140"/>
      <c r="V38" s="140"/>
      <c r="W38" s="140"/>
      <c r="X38" s="140"/>
      <c r="Y38" s="140"/>
      <c r="Z38" s="140"/>
      <c r="AA38" s="140"/>
      <c r="AB38" s="154">
        <f t="shared" si="5"/>
        <v>0</v>
      </c>
      <c r="AC38" s="103" t="str">
        <f t="shared" si="6"/>
        <v>Moderado</v>
      </c>
      <c r="AD38" s="103">
        <f t="shared" si="3"/>
        <v>3</v>
      </c>
      <c r="AE38" s="104" t="b">
        <f t="shared" si="7"/>
        <v>0</v>
      </c>
      <c r="AF38" s="105" t="s">
        <v>9</v>
      </c>
    </row>
    <row r="39" spans="2:32" ht="25.5" x14ac:dyDescent="0.25">
      <c r="B39" s="511"/>
      <c r="C39" s="512"/>
      <c r="D39" s="542"/>
      <c r="E39" s="537" t="str">
        <f>'3-IDENTIFICACIÓN DEL RIESGO'!G68</f>
        <v>Riesgo 4</v>
      </c>
      <c r="F39" s="538"/>
      <c r="G39" s="136"/>
      <c r="H39" s="102" t="b">
        <f t="shared" si="0"/>
        <v>0</v>
      </c>
      <c r="I39" s="140"/>
      <c r="J39" s="140"/>
      <c r="K39" s="140"/>
      <c r="L39" s="140"/>
      <c r="M39" s="140"/>
      <c r="N39" s="140"/>
      <c r="O39" s="140"/>
      <c r="P39" s="140"/>
      <c r="Q39" s="140"/>
      <c r="R39" s="140"/>
      <c r="S39" s="140"/>
      <c r="T39" s="140"/>
      <c r="U39" s="140"/>
      <c r="V39" s="140"/>
      <c r="W39" s="140"/>
      <c r="X39" s="140"/>
      <c r="Y39" s="140"/>
      <c r="Z39" s="140"/>
      <c r="AA39" s="140"/>
      <c r="AB39" s="154">
        <f t="shared" si="5"/>
        <v>0</v>
      </c>
      <c r="AC39" s="103" t="str">
        <f t="shared" si="6"/>
        <v>Moderado</v>
      </c>
      <c r="AD39" s="103">
        <f t="shared" si="3"/>
        <v>3</v>
      </c>
      <c r="AE39" s="104" t="b">
        <f t="shared" si="7"/>
        <v>0</v>
      </c>
      <c r="AF39" s="105" t="s">
        <v>9</v>
      </c>
    </row>
    <row r="40" spans="2:32" ht="25.5" x14ac:dyDescent="0.25">
      <c r="B40" s="513"/>
      <c r="C40" s="514"/>
      <c r="D40" s="543"/>
      <c r="E40" s="537" t="str">
        <f>'3-IDENTIFICACIÓN DEL RIESGO'!G70</f>
        <v>Riesgo 5</v>
      </c>
      <c r="F40" s="538"/>
      <c r="G40" s="136"/>
      <c r="H40" s="102" t="b">
        <f t="shared" si="0"/>
        <v>0</v>
      </c>
      <c r="I40" s="140"/>
      <c r="J40" s="140"/>
      <c r="K40" s="140"/>
      <c r="L40" s="140"/>
      <c r="M40" s="140"/>
      <c r="N40" s="140"/>
      <c r="O40" s="140"/>
      <c r="P40" s="140"/>
      <c r="Q40" s="140"/>
      <c r="R40" s="140"/>
      <c r="S40" s="140"/>
      <c r="T40" s="140"/>
      <c r="U40" s="140"/>
      <c r="V40" s="140"/>
      <c r="W40" s="140"/>
      <c r="X40" s="140"/>
      <c r="Y40" s="140"/>
      <c r="Z40" s="140"/>
      <c r="AA40" s="140"/>
      <c r="AB40" s="154">
        <f t="shared" si="5"/>
        <v>0</v>
      </c>
      <c r="AC40" s="103" t="str">
        <f t="shared" si="6"/>
        <v>Moderado</v>
      </c>
      <c r="AD40" s="103">
        <f t="shared" si="3"/>
        <v>3</v>
      </c>
      <c r="AE40" s="104" t="b">
        <f t="shared" si="7"/>
        <v>0</v>
      </c>
      <c r="AF40" s="105" t="s">
        <v>9</v>
      </c>
    </row>
    <row r="41" spans="2:32" ht="25.5" x14ac:dyDescent="0.25">
      <c r="B41" s="509" t="str">
        <f>'3-IDENTIFICACIÓN DEL RIESGO'!B72</f>
        <v>Acceso a la Propiedad de la Tierra y los Territorios</v>
      </c>
      <c r="C41" s="510"/>
      <c r="D41" s="541" t="str">
        <f>'3-IDENTIFICACIÓN DEL RIESGO'!E72</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v>
      </c>
      <c r="E41" s="537" t="str">
        <f>'3-IDENTIFICACIÓN DEL RIESGO'!G72</f>
        <v>Manipulación y/u omisión de la información obtenida en la visita agronómica o estudio preliminar y complementario de títulos  de expedientes de Compra Directa de la DAT para  beneficio propio o de particulares.</v>
      </c>
      <c r="F41" s="538"/>
      <c r="G41" s="136" t="s">
        <v>24</v>
      </c>
      <c r="H41" s="102">
        <f t="shared" si="0"/>
        <v>4</v>
      </c>
      <c r="I41" s="137" t="s">
        <v>128</v>
      </c>
      <c r="J41" s="137" t="s">
        <v>128</v>
      </c>
      <c r="K41" s="137" t="s">
        <v>128</v>
      </c>
      <c r="L41" s="137" t="s">
        <v>128</v>
      </c>
      <c r="M41" s="137" t="s">
        <v>128</v>
      </c>
      <c r="N41" s="137" t="s">
        <v>128</v>
      </c>
      <c r="O41" s="137" t="s">
        <v>128</v>
      </c>
      <c r="P41" s="137" t="s">
        <v>128</v>
      </c>
      <c r="Q41" s="137" t="s">
        <v>128</v>
      </c>
      <c r="R41" s="137" t="s">
        <v>128</v>
      </c>
      <c r="S41" s="137" t="s">
        <v>128</v>
      </c>
      <c r="T41" s="137" t="s">
        <v>128</v>
      </c>
      <c r="U41" s="137" t="s">
        <v>128</v>
      </c>
      <c r="V41" s="137" t="s">
        <v>128</v>
      </c>
      <c r="W41" s="137" t="s">
        <v>128</v>
      </c>
      <c r="X41" s="137" t="s">
        <v>185</v>
      </c>
      <c r="Y41" s="137" t="s">
        <v>128</v>
      </c>
      <c r="Z41" s="137" t="s">
        <v>128</v>
      </c>
      <c r="AA41" s="137" t="s">
        <v>128</v>
      </c>
      <c r="AB41" s="154">
        <f t="shared" si="5"/>
        <v>18</v>
      </c>
      <c r="AC41" s="103" t="str">
        <f t="shared" si="6"/>
        <v>Catastrófico</v>
      </c>
      <c r="AD41" s="103">
        <f t="shared" si="3"/>
        <v>5</v>
      </c>
      <c r="AE41" s="104" t="str">
        <f t="shared" si="7"/>
        <v>Extremo</v>
      </c>
      <c r="AF41" s="105" t="s">
        <v>9</v>
      </c>
    </row>
    <row r="42" spans="2:32" ht="25.5" x14ac:dyDescent="0.25">
      <c r="B42" s="511"/>
      <c r="C42" s="512"/>
      <c r="D42" s="542"/>
      <c r="E42" s="537" t="str">
        <f>'3-IDENTIFICACIÓN DEL RIESGO'!G74</f>
        <v xml:space="preserve">Manipulación de la información durante las actividades de verificación de requisitos mínimos del predio de tipo jurídico, técnico o ambiental  bajo el cual se materialice un subsidio, para beneficio propio o de un tercero </v>
      </c>
      <c r="F42" s="538"/>
      <c r="G42" s="136" t="s">
        <v>24</v>
      </c>
      <c r="H42" s="102">
        <f t="shared" si="0"/>
        <v>4</v>
      </c>
      <c r="I42" s="137" t="s">
        <v>128</v>
      </c>
      <c r="J42" s="137" t="s">
        <v>128</v>
      </c>
      <c r="K42" s="137" t="s">
        <v>128</v>
      </c>
      <c r="L42" s="137" t="s">
        <v>128</v>
      </c>
      <c r="M42" s="137" t="s">
        <v>128</v>
      </c>
      <c r="N42" s="137" t="s">
        <v>128</v>
      </c>
      <c r="O42" s="137" t="s">
        <v>128</v>
      </c>
      <c r="P42" s="137" t="s">
        <v>128</v>
      </c>
      <c r="Q42" s="137" t="s">
        <v>185</v>
      </c>
      <c r="R42" s="137" t="s">
        <v>128</v>
      </c>
      <c r="S42" s="137" t="s">
        <v>128</v>
      </c>
      <c r="T42" s="137" t="s">
        <v>128</v>
      </c>
      <c r="U42" s="137" t="s">
        <v>128</v>
      </c>
      <c r="V42" s="137" t="s">
        <v>128</v>
      </c>
      <c r="W42" s="137" t="s">
        <v>128</v>
      </c>
      <c r="X42" s="137" t="s">
        <v>185</v>
      </c>
      <c r="Y42" s="137" t="s">
        <v>128</v>
      </c>
      <c r="Z42" s="137" t="s">
        <v>128</v>
      </c>
      <c r="AA42" s="137" t="s">
        <v>185</v>
      </c>
      <c r="AB42" s="154">
        <f t="shared" si="5"/>
        <v>16</v>
      </c>
      <c r="AC42" s="103" t="str">
        <f t="shared" si="6"/>
        <v>Catastrófico</v>
      </c>
      <c r="AD42" s="103">
        <f t="shared" si="3"/>
        <v>5</v>
      </c>
      <c r="AE42" s="104" t="str">
        <f t="shared" si="7"/>
        <v>Extremo</v>
      </c>
      <c r="AF42" s="105" t="s">
        <v>9</v>
      </c>
    </row>
    <row r="43" spans="2:32" ht="25.5" x14ac:dyDescent="0.25">
      <c r="B43" s="511"/>
      <c r="C43" s="512"/>
      <c r="D43" s="542"/>
      <c r="E43" s="537" t="str">
        <f>'3-IDENTIFICACIÓN DEL RIESGO'!G76</f>
        <v xml:space="preserve">Manipulación de la información en las diferentes etapas del procedimiento de Revocatoria Directa de la DAT para beneficio propio y/o de particulares </v>
      </c>
      <c r="F43" s="538"/>
      <c r="G43" s="136" t="s">
        <v>24</v>
      </c>
      <c r="H43" s="102">
        <f t="shared" si="0"/>
        <v>4</v>
      </c>
      <c r="I43" s="137" t="s">
        <v>128</v>
      </c>
      <c r="J43" s="137" t="s">
        <v>128</v>
      </c>
      <c r="K43" s="137" t="s">
        <v>128</v>
      </c>
      <c r="L43" s="137" t="s">
        <v>128</v>
      </c>
      <c r="M43" s="137" t="s">
        <v>128</v>
      </c>
      <c r="N43" s="137" t="s">
        <v>128</v>
      </c>
      <c r="O43" s="137" t="s">
        <v>128</v>
      </c>
      <c r="P43" s="137" t="s">
        <v>128</v>
      </c>
      <c r="Q43" s="137" t="s">
        <v>185</v>
      </c>
      <c r="R43" s="137" t="s">
        <v>128</v>
      </c>
      <c r="S43" s="137" t="s">
        <v>128</v>
      </c>
      <c r="T43" s="137" t="s">
        <v>128</v>
      </c>
      <c r="U43" s="137" t="s">
        <v>128</v>
      </c>
      <c r="V43" s="137" t="s">
        <v>128</v>
      </c>
      <c r="W43" s="137" t="s">
        <v>128</v>
      </c>
      <c r="X43" s="137" t="s">
        <v>185</v>
      </c>
      <c r="Y43" s="137" t="s">
        <v>128</v>
      </c>
      <c r="Z43" s="137" t="s">
        <v>128</v>
      </c>
      <c r="AA43" s="137" t="s">
        <v>185</v>
      </c>
      <c r="AB43" s="154">
        <f t="shared" si="5"/>
        <v>16</v>
      </c>
      <c r="AC43" s="103" t="str">
        <f t="shared" si="6"/>
        <v>Catastrófico</v>
      </c>
      <c r="AD43" s="103">
        <f t="shared" si="3"/>
        <v>5</v>
      </c>
      <c r="AE43" s="104" t="str">
        <f t="shared" si="7"/>
        <v>Extremo</v>
      </c>
      <c r="AF43" s="105" t="s">
        <v>9</v>
      </c>
    </row>
    <row r="44" spans="2:32" ht="25.5" x14ac:dyDescent="0.25">
      <c r="B44" s="511"/>
      <c r="C44" s="512"/>
      <c r="D44" s="542"/>
      <c r="E44" s="537" t="str">
        <f>'3-IDENTIFICACIÓN DEL RIESGO'!G78</f>
        <v>Manipulación de la información entregada a las  subdirecciones misionales según el  POSPR-P-006 P Procedimiento Único de Ordenamiento Social de la Propiedad,  para beneficio propio o de terceros</v>
      </c>
      <c r="F44" s="538"/>
      <c r="G44" s="136" t="s">
        <v>24</v>
      </c>
      <c r="H44" s="102">
        <f t="shared" si="0"/>
        <v>4</v>
      </c>
      <c r="I44" s="137" t="s">
        <v>128</v>
      </c>
      <c r="J44" s="137" t="s">
        <v>128</v>
      </c>
      <c r="K44" s="137" t="s">
        <v>128</v>
      </c>
      <c r="L44" s="137" t="s">
        <v>128</v>
      </c>
      <c r="M44" s="137" t="s">
        <v>128</v>
      </c>
      <c r="N44" s="137" t="s">
        <v>128</v>
      </c>
      <c r="O44" s="137" t="s">
        <v>128</v>
      </c>
      <c r="P44" s="137" t="s">
        <v>128</v>
      </c>
      <c r="Q44" s="137" t="s">
        <v>128</v>
      </c>
      <c r="R44" s="137" t="s">
        <v>128</v>
      </c>
      <c r="S44" s="137" t="s">
        <v>128</v>
      </c>
      <c r="T44" s="137" t="s">
        <v>128</v>
      </c>
      <c r="U44" s="137" t="s">
        <v>128</v>
      </c>
      <c r="V44" s="137" t="s">
        <v>128</v>
      </c>
      <c r="W44" s="137" t="s">
        <v>128</v>
      </c>
      <c r="X44" s="137" t="s">
        <v>185</v>
      </c>
      <c r="Y44" s="137" t="s">
        <v>128</v>
      </c>
      <c r="Z44" s="137" t="s">
        <v>128</v>
      </c>
      <c r="AA44" s="137" t="s">
        <v>185</v>
      </c>
      <c r="AB44" s="154">
        <f t="shared" si="5"/>
        <v>17</v>
      </c>
      <c r="AC44" s="103" t="str">
        <f t="shared" si="6"/>
        <v>Catastrófico</v>
      </c>
      <c r="AD44" s="103">
        <f t="shared" si="3"/>
        <v>5</v>
      </c>
      <c r="AE44" s="104" t="str">
        <f t="shared" si="7"/>
        <v>Extremo</v>
      </c>
      <c r="AF44" s="105" t="s">
        <v>9</v>
      </c>
    </row>
    <row r="45" spans="2:32" ht="25.5" x14ac:dyDescent="0.25">
      <c r="B45" s="511"/>
      <c r="C45" s="512"/>
      <c r="D45" s="542"/>
      <c r="E45" s="537" t="str">
        <f>'3-IDENTIFICACIÓN DEL RIESGO'!G80</f>
        <v>Adquisición de predios con enfoque diferencial étnico sin pleno cumplimiento de requisitos o por fuera de las necesidades y prioridades establecidos por la ANT, para beneficio de particulares</v>
      </c>
      <c r="F45" s="538"/>
      <c r="G45" s="136" t="s">
        <v>24</v>
      </c>
      <c r="H45" s="102">
        <f t="shared" si="0"/>
        <v>4</v>
      </c>
      <c r="I45" s="140" t="s">
        <v>128</v>
      </c>
      <c r="J45" s="140" t="s">
        <v>128</v>
      </c>
      <c r="K45" s="140" t="s">
        <v>128</v>
      </c>
      <c r="L45" s="140" t="s">
        <v>128</v>
      </c>
      <c r="M45" s="140" t="s">
        <v>128</v>
      </c>
      <c r="N45" s="140" t="s">
        <v>128</v>
      </c>
      <c r="O45" s="140" t="s">
        <v>128</v>
      </c>
      <c r="P45" s="140" t="s">
        <v>128</v>
      </c>
      <c r="Q45" s="140" t="s">
        <v>128</v>
      </c>
      <c r="R45" s="140" t="s">
        <v>128</v>
      </c>
      <c r="S45" s="140" t="s">
        <v>128</v>
      </c>
      <c r="T45" s="140" t="s">
        <v>128</v>
      </c>
      <c r="U45" s="140" t="s">
        <v>128</v>
      </c>
      <c r="V45" s="140" t="s">
        <v>128</v>
      </c>
      <c r="W45" s="140" t="s">
        <v>128</v>
      </c>
      <c r="X45" s="140" t="s">
        <v>185</v>
      </c>
      <c r="Y45" s="140" t="s">
        <v>128</v>
      </c>
      <c r="Z45" s="140" t="s">
        <v>128</v>
      </c>
      <c r="AA45" s="140" t="s">
        <v>185</v>
      </c>
      <c r="AB45" s="154">
        <f t="shared" si="5"/>
        <v>17</v>
      </c>
      <c r="AC45" s="103" t="str">
        <f t="shared" si="6"/>
        <v>Catastrófico</v>
      </c>
      <c r="AD45" s="103">
        <f t="shared" si="3"/>
        <v>5</v>
      </c>
      <c r="AE45" s="104" t="str">
        <f t="shared" si="7"/>
        <v>Extremo</v>
      </c>
      <c r="AF45" s="105" t="s">
        <v>9</v>
      </c>
    </row>
    <row r="46" spans="2:32" ht="25.5" x14ac:dyDescent="0.25">
      <c r="B46" s="511"/>
      <c r="C46" s="512"/>
      <c r="D46" s="542"/>
      <c r="E46" s="537" t="str">
        <f>'3-IDENTIFICACIÓN DEL RIESGO'!G82</f>
        <v>Desviación de recursos en el desarrollo del proceso de la iniciativa Comunitaria con enfoque diferencial étnico para beneficio de un contratista o funcionario o un tercero.</v>
      </c>
      <c r="F46" s="538"/>
      <c r="G46" s="136" t="s">
        <v>24</v>
      </c>
      <c r="H46" s="102">
        <f t="shared" si="0"/>
        <v>4</v>
      </c>
      <c r="I46" s="140" t="s">
        <v>128</v>
      </c>
      <c r="J46" s="140" t="s">
        <v>128</v>
      </c>
      <c r="K46" s="140" t="s">
        <v>128</v>
      </c>
      <c r="L46" s="140" t="s">
        <v>128</v>
      </c>
      <c r="M46" s="140" t="s">
        <v>128</v>
      </c>
      <c r="N46" s="140" t="s">
        <v>128</v>
      </c>
      <c r="O46" s="140" t="s">
        <v>128</v>
      </c>
      <c r="P46" s="140" t="s">
        <v>128</v>
      </c>
      <c r="Q46" s="140" t="s">
        <v>185</v>
      </c>
      <c r="R46" s="140" t="s">
        <v>128</v>
      </c>
      <c r="S46" s="140" t="s">
        <v>128</v>
      </c>
      <c r="T46" s="140" t="s">
        <v>128</v>
      </c>
      <c r="U46" s="140" t="s">
        <v>128</v>
      </c>
      <c r="V46" s="140" t="s">
        <v>128</v>
      </c>
      <c r="W46" s="140" t="s">
        <v>128</v>
      </c>
      <c r="X46" s="140" t="s">
        <v>185</v>
      </c>
      <c r="Y46" s="140" t="s">
        <v>128</v>
      </c>
      <c r="Z46" s="140" t="s">
        <v>128</v>
      </c>
      <c r="AA46" s="140" t="s">
        <v>185</v>
      </c>
      <c r="AB46" s="154">
        <f t="shared" si="5"/>
        <v>16</v>
      </c>
      <c r="AC46" s="103" t="str">
        <f t="shared" si="6"/>
        <v>Catastrófico</v>
      </c>
      <c r="AD46" s="103">
        <f t="shared" si="3"/>
        <v>5</v>
      </c>
      <c r="AE46" s="104" t="str">
        <f t="shared" si="7"/>
        <v>Extremo</v>
      </c>
      <c r="AF46" s="105" t="s">
        <v>9</v>
      </c>
    </row>
    <row r="47" spans="2:32" ht="25.5" x14ac:dyDescent="0.25">
      <c r="B47" s="511"/>
      <c r="C47" s="512"/>
      <c r="D47" s="542"/>
      <c r="E47" s="537" t="str">
        <f>'3-IDENTIFICACIÓN DEL RIESGO'!G84</f>
        <v>Dilación en la atención a las solicitudes de comunidades étnicas favoreciendo intereses particulares.</v>
      </c>
      <c r="F47" s="538"/>
      <c r="G47" s="136" t="s">
        <v>67</v>
      </c>
      <c r="H47" s="102">
        <f t="shared" si="0"/>
        <v>1</v>
      </c>
      <c r="I47" s="140" t="s">
        <v>128</v>
      </c>
      <c r="J47" s="140" t="s">
        <v>128</v>
      </c>
      <c r="K47" s="140" t="s">
        <v>128</v>
      </c>
      <c r="L47" s="140" t="s">
        <v>185</v>
      </c>
      <c r="M47" s="140" t="s">
        <v>128</v>
      </c>
      <c r="N47" s="140" t="s">
        <v>128</v>
      </c>
      <c r="O47" s="140" t="s">
        <v>128</v>
      </c>
      <c r="P47" s="140" t="s">
        <v>128</v>
      </c>
      <c r="Q47" s="140" t="s">
        <v>128</v>
      </c>
      <c r="R47" s="140" t="s">
        <v>128</v>
      </c>
      <c r="S47" s="140" t="s">
        <v>128</v>
      </c>
      <c r="T47" s="140" t="s">
        <v>128</v>
      </c>
      <c r="U47" s="140" t="s">
        <v>185</v>
      </c>
      <c r="V47" s="140" t="s">
        <v>185</v>
      </c>
      <c r="W47" s="140" t="s">
        <v>128</v>
      </c>
      <c r="X47" s="140" t="s">
        <v>185</v>
      </c>
      <c r="Y47" s="140" t="s">
        <v>185</v>
      </c>
      <c r="Z47" s="140" t="s">
        <v>128</v>
      </c>
      <c r="AA47" s="140" t="s">
        <v>185</v>
      </c>
      <c r="AB47" s="154">
        <f t="shared" si="5"/>
        <v>13</v>
      </c>
      <c r="AC47" s="103" t="str">
        <f t="shared" si="6"/>
        <v>Catastrófico</v>
      </c>
      <c r="AD47" s="103">
        <f t="shared" si="3"/>
        <v>5</v>
      </c>
      <c r="AE47" s="104" t="str">
        <f t="shared" si="7"/>
        <v>Extremo</v>
      </c>
      <c r="AF47" s="105" t="s">
        <v>9</v>
      </c>
    </row>
    <row r="48" spans="2:32" ht="25.5" x14ac:dyDescent="0.25">
      <c r="B48" s="511"/>
      <c r="C48" s="512"/>
      <c r="D48" s="542"/>
      <c r="E48" s="537" t="str">
        <f>'3-IDENTIFICACIÓN DEL RIESGO'!G86</f>
        <v>Favorecimiento en la atención de solicitudes de formalización de territorios colectivos a comunidades étnicas específicas por parte de la Subdirección de Asuntos Étnicos, desconociendo el principio de equidad.</v>
      </c>
      <c r="F48" s="538"/>
      <c r="G48" s="136" t="s">
        <v>28</v>
      </c>
      <c r="H48" s="102">
        <f t="shared" si="0"/>
        <v>2</v>
      </c>
      <c r="I48" s="140" t="s">
        <v>128</v>
      </c>
      <c r="J48" s="140" t="s">
        <v>128</v>
      </c>
      <c r="K48" s="140" t="s">
        <v>128</v>
      </c>
      <c r="L48" s="140" t="s">
        <v>185</v>
      </c>
      <c r="M48" s="140" t="s">
        <v>128</v>
      </c>
      <c r="N48" s="140" t="s">
        <v>128</v>
      </c>
      <c r="O48" s="140" t="s">
        <v>128</v>
      </c>
      <c r="P48" s="140" t="s">
        <v>128</v>
      </c>
      <c r="Q48" s="140" t="s">
        <v>128</v>
      </c>
      <c r="R48" s="140" t="s">
        <v>128</v>
      </c>
      <c r="S48" s="140" t="s">
        <v>128</v>
      </c>
      <c r="T48" s="140" t="s">
        <v>128</v>
      </c>
      <c r="U48" s="140" t="s">
        <v>185</v>
      </c>
      <c r="V48" s="140" t="s">
        <v>185</v>
      </c>
      <c r="W48" s="140" t="s">
        <v>128</v>
      </c>
      <c r="X48" s="140" t="s">
        <v>185</v>
      </c>
      <c r="Y48" s="140" t="s">
        <v>185</v>
      </c>
      <c r="Z48" s="140" t="s">
        <v>128</v>
      </c>
      <c r="AA48" s="140" t="s">
        <v>185</v>
      </c>
      <c r="AB48" s="154">
        <f t="shared" si="5"/>
        <v>13</v>
      </c>
      <c r="AC48" s="103" t="str">
        <f t="shared" si="6"/>
        <v>Catastrófico</v>
      </c>
      <c r="AD48" s="103">
        <f t="shared" si="3"/>
        <v>5</v>
      </c>
      <c r="AE48" s="104" t="str">
        <f t="shared" si="7"/>
        <v>Extremo</v>
      </c>
      <c r="AF48" s="105" t="s">
        <v>9</v>
      </c>
    </row>
    <row r="49" spans="2:32" ht="25.5" x14ac:dyDescent="0.25">
      <c r="B49" s="513"/>
      <c r="C49" s="514"/>
      <c r="D49" s="543"/>
      <c r="E49" s="537" t="str">
        <f>'3-IDENTIFICACIÓN DEL RIESGO'!G88</f>
        <v>Solicitud y/o aceptación de dádivas por agilizar trámites o proferir decisiones administrativas en beneficio de un particular y/o tercero para la adjudicación de bienes</v>
      </c>
      <c r="F49" s="538"/>
      <c r="G49" s="136" t="s">
        <v>24</v>
      </c>
      <c r="H49" s="102">
        <f t="shared" si="0"/>
        <v>4</v>
      </c>
      <c r="I49" s="140" t="s">
        <v>128</v>
      </c>
      <c r="J49" s="140" t="s">
        <v>128</v>
      </c>
      <c r="K49" s="140" t="s">
        <v>128</v>
      </c>
      <c r="L49" s="140" t="s">
        <v>128</v>
      </c>
      <c r="M49" s="140" t="s">
        <v>128</v>
      </c>
      <c r="N49" s="140" t="s">
        <v>185</v>
      </c>
      <c r="O49" s="140" t="s">
        <v>128</v>
      </c>
      <c r="P49" s="140" t="s">
        <v>128</v>
      </c>
      <c r="Q49" s="140" t="s">
        <v>128</v>
      </c>
      <c r="R49" s="140" t="s">
        <v>128</v>
      </c>
      <c r="S49" s="140" t="s">
        <v>128</v>
      </c>
      <c r="T49" s="140" t="s">
        <v>128</v>
      </c>
      <c r="U49" s="140" t="s">
        <v>185</v>
      </c>
      <c r="V49" s="140" t="s">
        <v>128</v>
      </c>
      <c r="W49" s="140" t="s">
        <v>128</v>
      </c>
      <c r="X49" s="140" t="s">
        <v>185</v>
      </c>
      <c r="Y49" s="140" t="s">
        <v>128</v>
      </c>
      <c r="Z49" s="140" t="s">
        <v>128</v>
      </c>
      <c r="AA49" s="140" t="s">
        <v>128</v>
      </c>
      <c r="AB49" s="154">
        <f t="shared" si="5"/>
        <v>16</v>
      </c>
      <c r="AC49" s="103" t="str">
        <f t="shared" si="6"/>
        <v>Catastrófico</v>
      </c>
      <c r="AD49" s="103">
        <f t="shared" si="3"/>
        <v>5</v>
      </c>
      <c r="AE49" s="104" t="str">
        <f t="shared" si="7"/>
        <v>Extremo</v>
      </c>
      <c r="AF49" s="105" t="s">
        <v>9</v>
      </c>
    </row>
    <row r="50" spans="2:32" ht="25.5" x14ac:dyDescent="0.25">
      <c r="B50" s="509" t="str">
        <f>'3-IDENTIFICACIÓN DEL RIESGO'!B90</f>
        <v>Administración de Tierras.</v>
      </c>
      <c r="C50" s="510"/>
      <c r="D50" s="541" t="str">
        <f>'3-IDENTIFICACIÓN DEL RIESGO'!E90</f>
        <v>1. Dirección de Acceso a Tierras.
2. Subdirección de Administración de Tierras de la Nación.
3. Dirección de Asuntos Étnicos.
4. Subdirección de Asuntos Étnicos.
5. UGT's.</v>
      </c>
      <c r="E50" s="537" t="str">
        <f>'3-IDENTIFICACIÓN DEL RIESGO'!G90</f>
        <v>Solicitud o aceptación de dádivas por agilizar trámites o proferir decisiones administrativas relacionadas con solicitudes de limitación a la propiedad para beneficio de un particular y/o tercero</v>
      </c>
      <c r="F50" s="538"/>
      <c r="G50" s="136" t="s">
        <v>24</v>
      </c>
      <c r="H50" s="102">
        <f t="shared" si="0"/>
        <v>4</v>
      </c>
      <c r="I50" s="137" t="s">
        <v>128</v>
      </c>
      <c r="J50" s="137" t="s">
        <v>128</v>
      </c>
      <c r="K50" s="137" t="s">
        <v>128</v>
      </c>
      <c r="L50" s="137" t="s">
        <v>128</v>
      </c>
      <c r="M50" s="137" t="s">
        <v>128</v>
      </c>
      <c r="N50" s="137" t="s">
        <v>185</v>
      </c>
      <c r="O50" s="137" t="s">
        <v>128</v>
      </c>
      <c r="P50" s="137" t="s">
        <v>128</v>
      </c>
      <c r="Q50" s="137" t="s">
        <v>185</v>
      </c>
      <c r="R50" s="137" t="s">
        <v>128</v>
      </c>
      <c r="S50" s="137" t="s">
        <v>128</v>
      </c>
      <c r="T50" s="137" t="s">
        <v>128</v>
      </c>
      <c r="U50" s="137" t="s">
        <v>128</v>
      </c>
      <c r="V50" s="137" t="s">
        <v>128</v>
      </c>
      <c r="W50" s="137" t="s">
        <v>128</v>
      </c>
      <c r="X50" s="137" t="s">
        <v>185</v>
      </c>
      <c r="Y50" s="137" t="s">
        <v>128</v>
      </c>
      <c r="Z50" s="137" t="s">
        <v>128</v>
      </c>
      <c r="AA50" s="137" t="s">
        <v>128</v>
      </c>
      <c r="AB50" s="154">
        <f t="shared" si="5"/>
        <v>16</v>
      </c>
      <c r="AC50" s="103" t="str">
        <f t="shared" si="6"/>
        <v>Catastrófico</v>
      </c>
      <c r="AD50" s="103">
        <f t="shared" si="3"/>
        <v>5</v>
      </c>
      <c r="AE50" s="104" t="str">
        <f t="shared" si="7"/>
        <v>Extremo</v>
      </c>
      <c r="AF50" s="105" t="s">
        <v>9</v>
      </c>
    </row>
    <row r="51" spans="2:32" ht="25.5" x14ac:dyDescent="0.25">
      <c r="B51" s="511"/>
      <c r="C51" s="512"/>
      <c r="D51" s="542"/>
      <c r="E51" s="537" t="str">
        <f>'3-IDENTIFICACIÓN DEL RIESGO'!G92</f>
        <v>Uso de la  información sobre adjudicación  de baldíos a Entidades de Derecho Público para beneficio particular o de terceros</v>
      </c>
      <c r="F51" s="538"/>
      <c r="G51" s="136" t="s">
        <v>26</v>
      </c>
      <c r="H51" s="102">
        <f t="shared" si="0"/>
        <v>3</v>
      </c>
      <c r="I51" s="137" t="s">
        <v>128</v>
      </c>
      <c r="J51" s="137" t="s">
        <v>128</v>
      </c>
      <c r="K51" s="137" t="s">
        <v>128</v>
      </c>
      <c r="L51" s="137" t="s">
        <v>128</v>
      </c>
      <c r="M51" s="137" t="s">
        <v>128</v>
      </c>
      <c r="N51" s="137" t="s">
        <v>128</v>
      </c>
      <c r="O51" s="137" t="s">
        <v>128</v>
      </c>
      <c r="P51" s="137" t="s">
        <v>128</v>
      </c>
      <c r="Q51" s="137" t="s">
        <v>185</v>
      </c>
      <c r="R51" s="137" t="s">
        <v>128</v>
      </c>
      <c r="S51" s="137" t="s">
        <v>128</v>
      </c>
      <c r="T51" s="137" t="s">
        <v>128</v>
      </c>
      <c r="U51" s="137" t="s">
        <v>128</v>
      </c>
      <c r="V51" s="137" t="s">
        <v>128</v>
      </c>
      <c r="W51" s="137" t="s">
        <v>128</v>
      </c>
      <c r="X51" s="137" t="s">
        <v>128</v>
      </c>
      <c r="Y51" s="137" t="s">
        <v>128</v>
      </c>
      <c r="Z51" s="137" t="s">
        <v>128</v>
      </c>
      <c r="AA51" s="137" t="s">
        <v>128</v>
      </c>
      <c r="AB51" s="154">
        <f t="shared" si="5"/>
        <v>18</v>
      </c>
      <c r="AC51" s="103" t="str">
        <f t="shared" si="6"/>
        <v>Catastrófico</v>
      </c>
      <c r="AD51" s="103">
        <f t="shared" si="3"/>
        <v>5</v>
      </c>
      <c r="AE51" s="104" t="str">
        <f t="shared" si="7"/>
        <v>Extremo</v>
      </c>
      <c r="AF51" s="105" t="s">
        <v>9</v>
      </c>
    </row>
    <row r="52" spans="2:32" ht="25.5" x14ac:dyDescent="0.25">
      <c r="B52" s="511"/>
      <c r="C52" s="512"/>
      <c r="D52" s="542"/>
      <c r="E52" s="537" t="str">
        <f>'3-IDENTIFICACIÓN DEL RIESGO'!G94</f>
        <v>Ofrecer en la UGT promesa de éxito en la realización o priorización de un trámite a cambio de un beneficio personal</v>
      </c>
      <c r="F52" s="538"/>
      <c r="G52" s="136" t="s">
        <v>24</v>
      </c>
      <c r="H52" s="102">
        <f t="shared" si="0"/>
        <v>4</v>
      </c>
      <c r="I52" s="140" t="s">
        <v>128</v>
      </c>
      <c r="J52" s="140" t="s">
        <v>128</v>
      </c>
      <c r="K52" s="140" t="s">
        <v>128</v>
      </c>
      <c r="L52" s="140" t="s">
        <v>128</v>
      </c>
      <c r="M52" s="140" t="s">
        <v>128</v>
      </c>
      <c r="N52" s="140" t="s">
        <v>185</v>
      </c>
      <c r="O52" s="140" t="s">
        <v>128</v>
      </c>
      <c r="P52" s="140" t="s">
        <v>128</v>
      </c>
      <c r="Q52" s="140" t="s">
        <v>128</v>
      </c>
      <c r="R52" s="140" t="s">
        <v>128</v>
      </c>
      <c r="S52" s="140" t="s">
        <v>128</v>
      </c>
      <c r="T52" s="140" t="s">
        <v>128</v>
      </c>
      <c r="U52" s="140" t="s">
        <v>185</v>
      </c>
      <c r="V52" s="140" t="s">
        <v>128</v>
      </c>
      <c r="W52" s="140" t="s">
        <v>128</v>
      </c>
      <c r="X52" s="140" t="s">
        <v>185</v>
      </c>
      <c r="Y52" s="140" t="s">
        <v>128</v>
      </c>
      <c r="Z52" s="140" t="s">
        <v>128</v>
      </c>
      <c r="AA52" s="140" t="s">
        <v>128</v>
      </c>
      <c r="AB52" s="154">
        <f t="shared" si="5"/>
        <v>16</v>
      </c>
      <c r="AC52" s="103" t="str">
        <f t="shared" si="6"/>
        <v>Catastrófico</v>
      </c>
      <c r="AD52" s="103">
        <f t="shared" si="3"/>
        <v>5</v>
      </c>
      <c r="AE52" s="104" t="str">
        <f t="shared" si="7"/>
        <v>Extremo</v>
      </c>
      <c r="AF52" s="105" t="s">
        <v>9</v>
      </c>
    </row>
    <row r="53" spans="2:32" ht="25.5" x14ac:dyDescent="0.25">
      <c r="B53" s="511"/>
      <c r="C53" s="512"/>
      <c r="D53" s="542"/>
      <c r="E53" s="537" t="str">
        <f>'3-IDENTIFICACIÓN DEL RIESGO'!G96</f>
        <v>Riesgo 4</v>
      </c>
      <c r="F53" s="538"/>
      <c r="G53" s="136"/>
      <c r="H53" s="102" t="b">
        <f t="shared" si="0"/>
        <v>0</v>
      </c>
      <c r="I53" s="140"/>
      <c r="J53" s="140"/>
      <c r="K53" s="140"/>
      <c r="L53" s="140"/>
      <c r="M53" s="140"/>
      <c r="N53" s="140"/>
      <c r="O53" s="140"/>
      <c r="P53" s="140"/>
      <c r="Q53" s="140"/>
      <c r="R53" s="140"/>
      <c r="S53" s="140"/>
      <c r="T53" s="140"/>
      <c r="U53" s="140"/>
      <c r="V53" s="140"/>
      <c r="W53" s="140"/>
      <c r="X53" s="140"/>
      <c r="Y53" s="140"/>
      <c r="Z53" s="140"/>
      <c r="AA53" s="140"/>
      <c r="AB53" s="154">
        <f t="shared" si="5"/>
        <v>0</v>
      </c>
      <c r="AC53" s="103" t="str">
        <f t="shared" si="6"/>
        <v>Moderado</v>
      </c>
      <c r="AD53" s="103">
        <f t="shared" si="3"/>
        <v>3</v>
      </c>
      <c r="AE53" s="104" t="b">
        <f t="shared" si="7"/>
        <v>0</v>
      </c>
      <c r="AF53" s="105" t="s">
        <v>9</v>
      </c>
    </row>
    <row r="54" spans="2:32" ht="25.5" x14ac:dyDescent="0.25">
      <c r="B54" s="513"/>
      <c r="C54" s="514"/>
      <c r="D54" s="543"/>
      <c r="E54" s="537" t="str">
        <f>'3-IDENTIFICACIÓN DEL RIESGO'!G98</f>
        <v>Riesgo 5</v>
      </c>
      <c r="F54" s="538"/>
      <c r="G54" s="136"/>
      <c r="H54" s="102" t="b">
        <f t="shared" si="0"/>
        <v>0</v>
      </c>
      <c r="I54" s="140"/>
      <c r="J54" s="140"/>
      <c r="K54" s="140"/>
      <c r="L54" s="140"/>
      <c r="M54" s="140"/>
      <c r="N54" s="140"/>
      <c r="O54" s="140"/>
      <c r="P54" s="140"/>
      <c r="Q54" s="140"/>
      <c r="R54" s="140"/>
      <c r="S54" s="140"/>
      <c r="T54" s="140"/>
      <c r="U54" s="140"/>
      <c r="V54" s="140"/>
      <c r="W54" s="140"/>
      <c r="X54" s="140"/>
      <c r="Y54" s="140"/>
      <c r="Z54" s="140"/>
      <c r="AA54" s="140"/>
      <c r="AB54" s="154">
        <f t="shared" si="5"/>
        <v>0</v>
      </c>
      <c r="AC54" s="103" t="str">
        <f t="shared" si="6"/>
        <v>Moderado</v>
      </c>
      <c r="AD54" s="103">
        <f t="shared" si="3"/>
        <v>3</v>
      </c>
      <c r="AE54" s="104" t="b">
        <f t="shared" si="7"/>
        <v>0</v>
      </c>
      <c r="AF54" s="105" t="s">
        <v>9</v>
      </c>
    </row>
    <row r="55" spans="2:32" ht="25.5" x14ac:dyDescent="0.25">
      <c r="B55" s="509" t="str">
        <f>'3-IDENTIFICACIÓN DEL RIESGO'!B100</f>
        <v>Evaluación del Impacto del Ordenamiento Social de la Propiedad Rural</v>
      </c>
      <c r="C55" s="510"/>
      <c r="D55" s="541" t="str">
        <f>'3-IDENTIFICACIÓN DEL RIESGO'!E100</f>
        <v>1. Oficina del Planeación.</v>
      </c>
      <c r="E55" s="537" t="str">
        <f>'3-IDENTIFICACIÓN DEL RIESGO'!G100</f>
        <v>Riesgo 1</v>
      </c>
      <c r="F55" s="538"/>
      <c r="G55" s="136"/>
      <c r="H55" s="102" t="b">
        <f t="shared" si="0"/>
        <v>0</v>
      </c>
      <c r="I55" s="140"/>
      <c r="J55" s="140"/>
      <c r="K55" s="140"/>
      <c r="L55" s="140"/>
      <c r="M55" s="140"/>
      <c r="N55" s="140"/>
      <c r="O55" s="140"/>
      <c r="P55" s="140"/>
      <c r="Q55" s="140"/>
      <c r="R55" s="140"/>
      <c r="S55" s="140"/>
      <c r="T55" s="140"/>
      <c r="U55" s="140"/>
      <c r="V55" s="140"/>
      <c r="W55" s="140"/>
      <c r="X55" s="140"/>
      <c r="Y55" s="140"/>
      <c r="Z55" s="140"/>
      <c r="AA55" s="140"/>
      <c r="AB55" s="154">
        <f t="shared" si="5"/>
        <v>0</v>
      </c>
      <c r="AC55" s="103" t="str">
        <f t="shared" si="6"/>
        <v>Moderado</v>
      </c>
      <c r="AD55" s="103">
        <f t="shared" si="3"/>
        <v>3</v>
      </c>
      <c r="AE55" s="104" t="b">
        <f t="shared" si="7"/>
        <v>0</v>
      </c>
      <c r="AF55" s="105" t="s">
        <v>9</v>
      </c>
    </row>
    <row r="56" spans="2:32" ht="25.5" x14ac:dyDescent="0.25">
      <c r="B56" s="511"/>
      <c r="C56" s="512"/>
      <c r="D56" s="542"/>
      <c r="E56" s="537" t="str">
        <f>'3-IDENTIFICACIÓN DEL RIESGO'!G102</f>
        <v>Riesgo 2</v>
      </c>
      <c r="F56" s="538"/>
      <c r="G56" s="136"/>
      <c r="H56" s="102" t="b">
        <f t="shared" si="0"/>
        <v>0</v>
      </c>
      <c r="I56" s="140"/>
      <c r="J56" s="140"/>
      <c r="K56" s="140"/>
      <c r="L56" s="140"/>
      <c r="M56" s="140"/>
      <c r="N56" s="140"/>
      <c r="O56" s="140"/>
      <c r="P56" s="140"/>
      <c r="Q56" s="140"/>
      <c r="R56" s="140"/>
      <c r="S56" s="140"/>
      <c r="T56" s="140"/>
      <c r="U56" s="140"/>
      <c r="V56" s="140"/>
      <c r="W56" s="140"/>
      <c r="X56" s="140"/>
      <c r="Y56" s="140"/>
      <c r="Z56" s="140"/>
      <c r="AA56" s="140"/>
      <c r="AB56" s="154">
        <f t="shared" si="5"/>
        <v>0</v>
      </c>
      <c r="AC56" s="103" t="str">
        <f t="shared" si="6"/>
        <v>Moderado</v>
      </c>
      <c r="AD56" s="103">
        <f t="shared" si="3"/>
        <v>3</v>
      </c>
      <c r="AE56" s="104" t="b">
        <f t="shared" si="7"/>
        <v>0</v>
      </c>
      <c r="AF56" s="105" t="s">
        <v>9</v>
      </c>
    </row>
    <row r="57" spans="2:32" ht="25.5" x14ac:dyDescent="0.25">
      <c r="B57" s="511"/>
      <c r="C57" s="512"/>
      <c r="D57" s="542"/>
      <c r="E57" s="537" t="str">
        <f>'3-IDENTIFICACIÓN DEL RIESGO'!G104</f>
        <v>Riesgo 3</v>
      </c>
      <c r="F57" s="538"/>
      <c r="G57" s="136"/>
      <c r="H57" s="102" t="b">
        <f t="shared" si="0"/>
        <v>0</v>
      </c>
      <c r="I57" s="140"/>
      <c r="J57" s="140"/>
      <c r="K57" s="140"/>
      <c r="L57" s="140"/>
      <c r="M57" s="140"/>
      <c r="N57" s="140"/>
      <c r="O57" s="140"/>
      <c r="P57" s="140"/>
      <c r="Q57" s="140"/>
      <c r="R57" s="140"/>
      <c r="S57" s="140"/>
      <c r="T57" s="140"/>
      <c r="U57" s="140"/>
      <c r="V57" s="140"/>
      <c r="W57" s="140"/>
      <c r="X57" s="140"/>
      <c r="Y57" s="140"/>
      <c r="Z57" s="140"/>
      <c r="AA57" s="140"/>
      <c r="AB57" s="154">
        <f t="shared" si="5"/>
        <v>0</v>
      </c>
      <c r="AC57" s="103" t="str">
        <f t="shared" si="6"/>
        <v>Moderado</v>
      </c>
      <c r="AD57" s="103">
        <f t="shared" si="3"/>
        <v>3</v>
      </c>
      <c r="AE57" s="104" t="b">
        <f t="shared" si="7"/>
        <v>0</v>
      </c>
      <c r="AF57" s="105" t="s">
        <v>9</v>
      </c>
    </row>
    <row r="58" spans="2:32" ht="25.5" x14ac:dyDescent="0.25">
      <c r="B58" s="511"/>
      <c r="C58" s="512"/>
      <c r="D58" s="542"/>
      <c r="E58" s="537" t="str">
        <f>'3-IDENTIFICACIÓN DEL RIESGO'!G106</f>
        <v>Riesgo 4</v>
      </c>
      <c r="F58" s="538"/>
      <c r="G58" s="136"/>
      <c r="H58" s="102" t="b">
        <f t="shared" si="0"/>
        <v>0</v>
      </c>
      <c r="I58" s="140"/>
      <c r="J58" s="140"/>
      <c r="K58" s="140"/>
      <c r="L58" s="140"/>
      <c r="M58" s="140"/>
      <c r="N58" s="140"/>
      <c r="O58" s="140"/>
      <c r="P58" s="140"/>
      <c r="Q58" s="140"/>
      <c r="R58" s="140"/>
      <c r="S58" s="140"/>
      <c r="T58" s="140"/>
      <c r="U58" s="140"/>
      <c r="V58" s="140"/>
      <c r="W58" s="140"/>
      <c r="X58" s="140"/>
      <c r="Y58" s="140"/>
      <c r="Z58" s="140"/>
      <c r="AA58" s="140"/>
      <c r="AB58" s="154">
        <f t="shared" si="5"/>
        <v>0</v>
      </c>
      <c r="AC58" s="103" t="str">
        <f t="shared" si="6"/>
        <v>Moderado</v>
      </c>
      <c r="AD58" s="103">
        <f t="shared" si="3"/>
        <v>3</v>
      </c>
      <c r="AE58" s="104" t="b">
        <f t="shared" si="7"/>
        <v>0</v>
      </c>
      <c r="AF58" s="105" t="s">
        <v>9</v>
      </c>
    </row>
    <row r="59" spans="2:32" ht="25.5" x14ac:dyDescent="0.25">
      <c r="B59" s="513"/>
      <c r="C59" s="514"/>
      <c r="D59" s="543"/>
      <c r="E59" s="537" t="str">
        <f>'3-IDENTIFICACIÓN DEL RIESGO'!G108</f>
        <v>Riesgo 5</v>
      </c>
      <c r="F59" s="538"/>
      <c r="G59" s="136"/>
      <c r="H59" s="102" t="b">
        <f t="shared" si="0"/>
        <v>0</v>
      </c>
      <c r="I59" s="140"/>
      <c r="J59" s="140"/>
      <c r="K59" s="140"/>
      <c r="L59" s="140"/>
      <c r="M59" s="140"/>
      <c r="N59" s="140"/>
      <c r="O59" s="140"/>
      <c r="P59" s="140"/>
      <c r="Q59" s="140"/>
      <c r="R59" s="140"/>
      <c r="S59" s="140"/>
      <c r="T59" s="140"/>
      <c r="U59" s="140"/>
      <c r="V59" s="140"/>
      <c r="W59" s="140"/>
      <c r="X59" s="140"/>
      <c r="Y59" s="140"/>
      <c r="Z59" s="140"/>
      <c r="AA59" s="140"/>
      <c r="AB59" s="154">
        <f t="shared" si="5"/>
        <v>0</v>
      </c>
      <c r="AC59" s="103" t="str">
        <f t="shared" si="6"/>
        <v>Moderado</v>
      </c>
      <c r="AD59" s="103">
        <f t="shared" si="3"/>
        <v>3</v>
      </c>
      <c r="AE59" s="104" t="b">
        <f t="shared" si="7"/>
        <v>0</v>
      </c>
      <c r="AF59" s="105" t="s">
        <v>9</v>
      </c>
    </row>
    <row r="60" spans="2:32" ht="25.5" x14ac:dyDescent="0.25">
      <c r="B60" s="509" t="str">
        <f>'3-IDENTIFICACIÓN DEL RIESGO'!B110</f>
        <v>Gestión de la Información</v>
      </c>
      <c r="C60" s="510"/>
      <c r="D60" s="541" t="str">
        <f>'3-IDENTIFICACIÓN DEL RIESGO'!E110</f>
        <v>1. Dirección General (Comunicaciones y Topografía).
2.Secretaria General.
3. Dirección de Gestión del Ordenamiento Social de la Propiedad.
4. Subdirección de Sistemas de Información de Tierras.</v>
      </c>
      <c r="E60" s="537" t="str">
        <f>'3-IDENTIFICACIÓN DEL RIESGO'!G110</f>
        <v>Manipulación de la información durante la visita técnica, levantamientos topográficos en campo y procesamiento de la información en oficina, ante una posible afectación de la cabida y linderos a los predios solicitados por el área misional, para beneficios particulares.</v>
      </c>
      <c r="F60" s="538"/>
      <c r="G60" s="136" t="s">
        <v>24</v>
      </c>
      <c r="H60" s="102">
        <f t="shared" si="0"/>
        <v>4</v>
      </c>
      <c r="I60" s="140" t="s">
        <v>128</v>
      </c>
      <c r="J60" s="140" t="s">
        <v>128</v>
      </c>
      <c r="K60" s="140" t="s">
        <v>128</v>
      </c>
      <c r="L60" s="140" t="s">
        <v>128</v>
      </c>
      <c r="M60" s="140" t="s">
        <v>128</v>
      </c>
      <c r="N60" s="140" t="s">
        <v>128</v>
      </c>
      <c r="O60" s="140" t="s">
        <v>128</v>
      </c>
      <c r="P60" s="140" t="s">
        <v>128</v>
      </c>
      <c r="Q60" s="140" t="s">
        <v>185</v>
      </c>
      <c r="R60" s="140" t="s">
        <v>128</v>
      </c>
      <c r="S60" s="140" t="s">
        <v>128</v>
      </c>
      <c r="T60" s="140" t="s">
        <v>128</v>
      </c>
      <c r="U60" s="140" t="s">
        <v>128</v>
      </c>
      <c r="V60" s="140" t="s">
        <v>128</v>
      </c>
      <c r="W60" s="140" t="s">
        <v>128</v>
      </c>
      <c r="X60" s="140" t="s">
        <v>185</v>
      </c>
      <c r="Y60" s="140" t="s">
        <v>128</v>
      </c>
      <c r="Z60" s="140" t="s">
        <v>128</v>
      </c>
      <c r="AA60" s="140" t="s">
        <v>185</v>
      </c>
      <c r="AB60" s="154">
        <f t="shared" si="5"/>
        <v>16</v>
      </c>
      <c r="AC60" s="103" t="str">
        <f t="shared" si="6"/>
        <v>Catastrófico</v>
      </c>
      <c r="AD60" s="103">
        <f t="shared" si="3"/>
        <v>5</v>
      </c>
      <c r="AE60" s="104" t="str">
        <f t="shared" si="7"/>
        <v>Extremo</v>
      </c>
      <c r="AF60" s="105" t="s">
        <v>9</v>
      </c>
    </row>
    <row r="61" spans="2:32" ht="25.5" x14ac:dyDescent="0.25">
      <c r="B61" s="511"/>
      <c r="C61" s="512"/>
      <c r="D61" s="542"/>
      <c r="E61" s="537" t="str">
        <f>'3-IDENTIFICACIÓN DEL RIESGO'!G112</f>
        <v>Riesgo 2</v>
      </c>
      <c r="F61" s="538"/>
      <c r="G61" s="136"/>
      <c r="H61" s="102" t="b">
        <f t="shared" si="0"/>
        <v>0</v>
      </c>
      <c r="I61" s="140"/>
      <c r="J61" s="140"/>
      <c r="K61" s="140"/>
      <c r="L61" s="140"/>
      <c r="M61" s="140"/>
      <c r="N61" s="140"/>
      <c r="O61" s="140"/>
      <c r="P61" s="140"/>
      <c r="Q61" s="140"/>
      <c r="R61" s="140"/>
      <c r="S61" s="140"/>
      <c r="T61" s="140"/>
      <c r="U61" s="140"/>
      <c r="V61" s="140"/>
      <c r="W61" s="140"/>
      <c r="X61" s="140"/>
      <c r="Y61" s="140"/>
      <c r="Z61" s="140"/>
      <c r="AA61" s="140"/>
      <c r="AB61" s="154">
        <f t="shared" si="5"/>
        <v>0</v>
      </c>
      <c r="AC61" s="103" t="str">
        <f t="shared" si="6"/>
        <v>Moderado</v>
      </c>
      <c r="AD61" s="103">
        <f t="shared" si="3"/>
        <v>3</v>
      </c>
      <c r="AE61" s="104" t="b">
        <f t="shared" si="7"/>
        <v>0</v>
      </c>
      <c r="AF61" s="105" t="s">
        <v>9</v>
      </c>
    </row>
    <row r="62" spans="2:32" ht="25.5" x14ac:dyDescent="0.25">
      <c r="B62" s="511"/>
      <c r="C62" s="512"/>
      <c r="D62" s="542"/>
      <c r="E62" s="537" t="str">
        <f>'3-IDENTIFICACIÓN DEL RIESGO'!G114</f>
        <v>Riesgo 3</v>
      </c>
      <c r="F62" s="538"/>
      <c r="G62" s="136"/>
      <c r="H62" s="102" t="b">
        <f t="shared" si="0"/>
        <v>0</v>
      </c>
      <c r="I62" s="140"/>
      <c r="J62" s="140"/>
      <c r="K62" s="140"/>
      <c r="L62" s="140"/>
      <c r="M62" s="140"/>
      <c r="N62" s="140"/>
      <c r="O62" s="140"/>
      <c r="P62" s="140"/>
      <c r="Q62" s="140"/>
      <c r="R62" s="140"/>
      <c r="S62" s="140"/>
      <c r="T62" s="140"/>
      <c r="U62" s="140"/>
      <c r="V62" s="140"/>
      <c r="W62" s="140"/>
      <c r="X62" s="140"/>
      <c r="Y62" s="140"/>
      <c r="Z62" s="140"/>
      <c r="AA62" s="140"/>
      <c r="AB62" s="154">
        <f t="shared" si="5"/>
        <v>0</v>
      </c>
      <c r="AC62" s="103" t="str">
        <f t="shared" si="6"/>
        <v>Moderado</v>
      </c>
      <c r="AD62" s="103">
        <f t="shared" si="3"/>
        <v>3</v>
      </c>
      <c r="AE62" s="104" t="b">
        <f t="shared" si="7"/>
        <v>0</v>
      </c>
      <c r="AF62" s="105" t="s">
        <v>9</v>
      </c>
    </row>
    <row r="63" spans="2:32" ht="25.5" x14ac:dyDescent="0.25">
      <c r="B63" s="511"/>
      <c r="C63" s="512"/>
      <c r="D63" s="542"/>
      <c r="E63" s="537" t="str">
        <f>'3-IDENTIFICACIÓN DEL RIESGO'!G116</f>
        <v>Riesgo 4</v>
      </c>
      <c r="F63" s="538"/>
      <c r="G63" s="136"/>
      <c r="H63" s="102" t="b">
        <f t="shared" si="0"/>
        <v>0</v>
      </c>
      <c r="I63" s="140"/>
      <c r="J63" s="140"/>
      <c r="K63" s="140"/>
      <c r="L63" s="140"/>
      <c r="M63" s="140"/>
      <c r="N63" s="140"/>
      <c r="O63" s="140"/>
      <c r="P63" s="140"/>
      <c r="Q63" s="140"/>
      <c r="R63" s="140"/>
      <c r="S63" s="140"/>
      <c r="T63" s="140"/>
      <c r="U63" s="140"/>
      <c r="V63" s="140"/>
      <c r="W63" s="140"/>
      <c r="X63" s="140"/>
      <c r="Y63" s="140"/>
      <c r="Z63" s="140"/>
      <c r="AA63" s="140"/>
      <c r="AB63" s="154">
        <f t="shared" si="5"/>
        <v>0</v>
      </c>
      <c r="AC63" s="103" t="str">
        <f t="shared" si="6"/>
        <v>Moderado</v>
      </c>
      <c r="AD63" s="103">
        <f t="shared" si="3"/>
        <v>3</v>
      </c>
      <c r="AE63" s="104" t="b">
        <f t="shared" si="7"/>
        <v>0</v>
      </c>
      <c r="AF63" s="105" t="s">
        <v>9</v>
      </c>
    </row>
    <row r="64" spans="2:32" ht="25.5" x14ac:dyDescent="0.25">
      <c r="B64" s="513"/>
      <c r="C64" s="514"/>
      <c r="D64" s="543"/>
      <c r="E64" s="537" t="str">
        <f>'3-IDENTIFICACIÓN DEL RIESGO'!G118</f>
        <v>Riesgo 5</v>
      </c>
      <c r="F64" s="538"/>
      <c r="G64" s="136"/>
      <c r="H64" s="102" t="b">
        <f t="shared" si="0"/>
        <v>0</v>
      </c>
      <c r="I64" s="140"/>
      <c r="J64" s="140"/>
      <c r="K64" s="140"/>
      <c r="L64" s="140"/>
      <c r="M64" s="140"/>
      <c r="N64" s="140"/>
      <c r="O64" s="140"/>
      <c r="P64" s="140"/>
      <c r="Q64" s="140"/>
      <c r="R64" s="140"/>
      <c r="S64" s="140"/>
      <c r="T64" s="140"/>
      <c r="U64" s="140"/>
      <c r="V64" s="140"/>
      <c r="W64" s="140"/>
      <c r="X64" s="140"/>
      <c r="Y64" s="140"/>
      <c r="Z64" s="140"/>
      <c r="AA64" s="140"/>
      <c r="AB64" s="154">
        <f t="shared" si="5"/>
        <v>0</v>
      </c>
      <c r="AC64" s="103" t="str">
        <f t="shared" si="6"/>
        <v>Moderado</v>
      </c>
      <c r="AD64" s="103">
        <f t="shared" si="3"/>
        <v>3</v>
      </c>
      <c r="AE64" s="104" t="b">
        <f t="shared" si="7"/>
        <v>0</v>
      </c>
      <c r="AF64" s="105" t="s">
        <v>9</v>
      </c>
    </row>
    <row r="65" spans="2:32" ht="25.5" x14ac:dyDescent="0.25">
      <c r="B65" s="509" t="str">
        <f>'3-IDENTIFICACIÓN DEL RIESGO'!B120</f>
        <v>Gestión del Talento Humano</v>
      </c>
      <c r="C65" s="510"/>
      <c r="D65" s="541" t="str">
        <f>'3-IDENTIFICACIÓN DEL RIESGO'!E120</f>
        <v>1. Subdirección de Talento Humano.
2. Secretaría General.
3. Oficina Jurídica</v>
      </c>
      <c r="E65" s="537" t="str">
        <f>'3-IDENTIFICACIÓN DEL RIESGO'!G120</f>
        <v>Vinculación de personal sin cumplimiento de requisitos mínimos en beneficio particular o de un tercero.</v>
      </c>
      <c r="F65" s="538"/>
      <c r="G65" s="136" t="s">
        <v>67</v>
      </c>
      <c r="H65" s="102">
        <f t="shared" si="0"/>
        <v>1</v>
      </c>
      <c r="I65" s="140" t="s">
        <v>128</v>
      </c>
      <c r="J65" s="140" t="s">
        <v>128</v>
      </c>
      <c r="K65" s="140" t="s">
        <v>185</v>
      </c>
      <c r="L65" s="140" t="s">
        <v>185</v>
      </c>
      <c r="M65" s="140" t="s">
        <v>128</v>
      </c>
      <c r="N65" s="140" t="s">
        <v>128</v>
      </c>
      <c r="O65" s="140" t="s">
        <v>128</v>
      </c>
      <c r="P65" s="140" t="s">
        <v>185</v>
      </c>
      <c r="Q65" s="140" t="s">
        <v>185</v>
      </c>
      <c r="R65" s="140" t="s">
        <v>185</v>
      </c>
      <c r="S65" s="140" t="s">
        <v>128</v>
      </c>
      <c r="T65" s="140" t="s">
        <v>128</v>
      </c>
      <c r="U65" s="140" t="s">
        <v>185</v>
      </c>
      <c r="V65" s="140" t="s">
        <v>185</v>
      </c>
      <c r="W65" s="140" t="s">
        <v>185</v>
      </c>
      <c r="X65" s="140" t="s">
        <v>185</v>
      </c>
      <c r="Y65" s="140" t="s">
        <v>185</v>
      </c>
      <c r="Z65" s="140" t="s">
        <v>185</v>
      </c>
      <c r="AA65" s="140" t="s">
        <v>185</v>
      </c>
      <c r="AB65" s="154">
        <f t="shared" si="5"/>
        <v>7</v>
      </c>
      <c r="AC65" s="103" t="str">
        <f t="shared" si="6"/>
        <v>Mayor</v>
      </c>
      <c r="AD65" s="103">
        <f t="shared" si="3"/>
        <v>4</v>
      </c>
      <c r="AE65" s="104" t="str">
        <f t="shared" si="7"/>
        <v>Alto</v>
      </c>
      <c r="AF65" s="105" t="s">
        <v>9</v>
      </c>
    </row>
    <row r="66" spans="2:32" ht="25.5" x14ac:dyDescent="0.25">
      <c r="B66" s="511"/>
      <c r="C66" s="512"/>
      <c r="D66" s="542"/>
      <c r="E66" s="537" t="str">
        <f>'3-IDENTIFICACIÓN DEL RIESGO'!G122</f>
        <v>Pérdida o manipulación de  expedientes de historia laboral para beneficio personal o de tercero.</v>
      </c>
      <c r="F66" s="538"/>
      <c r="G66" s="136" t="s">
        <v>67</v>
      </c>
      <c r="H66" s="102">
        <f t="shared" si="0"/>
        <v>1</v>
      </c>
      <c r="I66" s="140" t="s">
        <v>128</v>
      </c>
      <c r="J66" s="140" t="s">
        <v>128</v>
      </c>
      <c r="K66" s="140" t="s">
        <v>185</v>
      </c>
      <c r="L66" s="140" t="s">
        <v>185</v>
      </c>
      <c r="M66" s="140" t="s">
        <v>128</v>
      </c>
      <c r="N66" s="140" t="s">
        <v>128</v>
      </c>
      <c r="O66" s="140" t="s">
        <v>128</v>
      </c>
      <c r="P66" s="140" t="s">
        <v>185</v>
      </c>
      <c r="Q66" s="140" t="s">
        <v>128</v>
      </c>
      <c r="R66" s="140" t="s">
        <v>128</v>
      </c>
      <c r="S66" s="140" t="s">
        <v>128</v>
      </c>
      <c r="T66" s="140" t="s">
        <v>128</v>
      </c>
      <c r="U66" s="140" t="s">
        <v>128</v>
      </c>
      <c r="V66" s="140" t="s">
        <v>128</v>
      </c>
      <c r="W66" s="140" t="s">
        <v>185</v>
      </c>
      <c r="X66" s="140" t="s">
        <v>185</v>
      </c>
      <c r="Y66" s="140" t="s">
        <v>185</v>
      </c>
      <c r="Z66" s="140" t="s">
        <v>185</v>
      </c>
      <c r="AA66" s="140" t="s">
        <v>185</v>
      </c>
      <c r="AB66" s="154">
        <f t="shared" si="5"/>
        <v>11</v>
      </c>
      <c r="AC66" s="103" t="str">
        <f t="shared" si="6"/>
        <v>Mayor</v>
      </c>
      <c r="AD66" s="103">
        <f t="shared" si="3"/>
        <v>4</v>
      </c>
      <c r="AE66" s="104" t="str">
        <f t="shared" si="7"/>
        <v>Alto</v>
      </c>
      <c r="AF66" s="105" t="s">
        <v>9</v>
      </c>
    </row>
    <row r="67" spans="2:32" ht="25.5" x14ac:dyDescent="0.25">
      <c r="B67" s="511"/>
      <c r="C67" s="512"/>
      <c r="D67" s="542"/>
      <c r="E67" s="537" t="str">
        <f>'3-IDENTIFICACIÓN DEL RIESGO'!G124</f>
        <v>Pérdida de documentación en los expedientes de procesos de investigación disciplinaria, en beneficio del o de los investigados</v>
      </c>
      <c r="F67" s="538"/>
      <c r="G67" s="136" t="s">
        <v>26</v>
      </c>
      <c r="H67" s="102">
        <f t="shared" si="0"/>
        <v>3</v>
      </c>
      <c r="I67" s="140" t="s">
        <v>128</v>
      </c>
      <c r="J67" s="140" t="s">
        <v>185</v>
      </c>
      <c r="K67" s="140" t="s">
        <v>185</v>
      </c>
      <c r="L67" s="140" t="s">
        <v>185</v>
      </c>
      <c r="M67" s="140" t="s">
        <v>128</v>
      </c>
      <c r="N67" s="140" t="s">
        <v>128</v>
      </c>
      <c r="O67" s="140" t="s">
        <v>185</v>
      </c>
      <c r="P67" s="140" t="s">
        <v>185</v>
      </c>
      <c r="Q67" s="140" t="s">
        <v>128</v>
      </c>
      <c r="R67" s="140" t="s">
        <v>128</v>
      </c>
      <c r="S67" s="140" t="s">
        <v>128</v>
      </c>
      <c r="T67" s="140" t="s">
        <v>128</v>
      </c>
      <c r="U67" s="140" t="s">
        <v>128</v>
      </c>
      <c r="V67" s="140" t="s">
        <v>128</v>
      </c>
      <c r="W67" s="140" t="s">
        <v>128</v>
      </c>
      <c r="X67" s="140" t="s">
        <v>185</v>
      </c>
      <c r="Y67" s="140" t="s">
        <v>128</v>
      </c>
      <c r="Z67" s="140" t="s">
        <v>128</v>
      </c>
      <c r="AA67" s="140" t="s">
        <v>185</v>
      </c>
      <c r="AB67" s="154">
        <f t="shared" si="5"/>
        <v>12</v>
      </c>
      <c r="AC67" s="103" t="str">
        <f t="shared" si="6"/>
        <v>Catastrófico</v>
      </c>
      <c r="AD67" s="103">
        <f t="shared" si="3"/>
        <v>5</v>
      </c>
      <c r="AE67" s="104" t="str">
        <f t="shared" si="7"/>
        <v>Extremo</v>
      </c>
      <c r="AF67" s="105" t="s">
        <v>9</v>
      </c>
    </row>
    <row r="68" spans="2:32" ht="25.5" x14ac:dyDescent="0.25">
      <c r="B68" s="511"/>
      <c r="C68" s="512"/>
      <c r="D68" s="542"/>
      <c r="E68" s="537" t="str">
        <f>'3-IDENTIFICACIÓN DEL RIESGO'!G126</f>
        <v>Prescripción o caducidad de la acción disciplinaria en favor de los implicados.</v>
      </c>
      <c r="F68" s="538"/>
      <c r="G68" s="136" t="s">
        <v>26</v>
      </c>
      <c r="H68" s="102">
        <f t="shared" si="0"/>
        <v>3</v>
      </c>
      <c r="I68" s="140" t="s">
        <v>128</v>
      </c>
      <c r="J68" s="140" t="s">
        <v>185</v>
      </c>
      <c r="K68" s="140" t="s">
        <v>185</v>
      </c>
      <c r="L68" s="140" t="s">
        <v>185</v>
      </c>
      <c r="M68" s="140" t="s">
        <v>128</v>
      </c>
      <c r="N68" s="140" t="s">
        <v>128</v>
      </c>
      <c r="O68" s="140" t="s">
        <v>185</v>
      </c>
      <c r="P68" s="140" t="s">
        <v>185</v>
      </c>
      <c r="Q68" s="140" t="s">
        <v>128</v>
      </c>
      <c r="R68" s="140" t="s">
        <v>128</v>
      </c>
      <c r="S68" s="140" t="s">
        <v>128</v>
      </c>
      <c r="T68" s="140" t="s">
        <v>128</v>
      </c>
      <c r="U68" s="140" t="s">
        <v>128</v>
      </c>
      <c r="V68" s="140" t="s">
        <v>128</v>
      </c>
      <c r="W68" s="140" t="s">
        <v>128</v>
      </c>
      <c r="X68" s="140" t="s">
        <v>185</v>
      </c>
      <c r="Y68" s="140" t="s">
        <v>128</v>
      </c>
      <c r="Z68" s="140" t="s">
        <v>128</v>
      </c>
      <c r="AA68" s="140" t="s">
        <v>185</v>
      </c>
      <c r="AB68" s="154">
        <f t="shared" si="5"/>
        <v>12</v>
      </c>
      <c r="AC68" s="103" t="str">
        <f t="shared" si="6"/>
        <v>Catastrófico</v>
      </c>
      <c r="AD68" s="103">
        <f t="shared" si="3"/>
        <v>5</v>
      </c>
      <c r="AE68" s="104" t="str">
        <f t="shared" si="7"/>
        <v>Extremo</v>
      </c>
      <c r="AF68" s="105" t="s">
        <v>9</v>
      </c>
    </row>
    <row r="69" spans="2:32" ht="25.5" x14ac:dyDescent="0.25">
      <c r="B69" s="513"/>
      <c r="C69" s="514"/>
      <c r="D69" s="543"/>
      <c r="E69" s="537" t="str">
        <f>'3-IDENTIFICACIÓN DEL RIESGO'!G128</f>
        <v>Incumplimiento de la  reserva sumarial de la acción disciplinaria en favor de terceros (Artículo 95 de Ley 734 de 2002)</v>
      </c>
      <c r="F69" s="538"/>
      <c r="G69" s="136" t="s">
        <v>26</v>
      </c>
      <c r="H69" s="102">
        <f t="shared" si="0"/>
        <v>3</v>
      </c>
      <c r="I69" s="140" t="s">
        <v>128</v>
      </c>
      <c r="J69" s="140" t="s">
        <v>185</v>
      </c>
      <c r="K69" s="140" t="s">
        <v>185</v>
      </c>
      <c r="L69" s="140" t="s">
        <v>185</v>
      </c>
      <c r="M69" s="140" t="s">
        <v>128</v>
      </c>
      <c r="N69" s="140" t="s">
        <v>128</v>
      </c>
      <c r="O69" s="140" t="s">
        <v>185</v>
      </c>
      <c r="P69" s="140" t="s">
        <v>185</v>
      </c>
      <c r="Q69" s="140" t="s">
        <v>128</v>
      </c>
      <c r="R69" s="140" t="s">
        <v>128</v>
      </c>
      <c r="S69" s="140" t="s">
        <v>128</v>
      </c>
      <c r="T69" s="140" t="s">
        <v>128</v>
      </c>
      <c r="U69" s="140" t="s">
        <v>128</v>
      </c>
      <c r="V69" s="140" t="s">
        <v>128</v>
      </c>
      <c r="W69" s="140" t="s">
        <v>128</v>
      </c>
      <c r="X69" s="140" t="s">
        <v>185</v>
      </c>
      <c r="Y69" s="140" t="s">
        <v>128</v>
      </c>
      <c r="Z69" s="140" t="s">
        <v>128</v>
      </c>
      <c r="AA69" s="140" t="s">
        <v>185</v>
      </c>
      <c r="AB69" s="154">
        <f t="shared" si="5"/>
        <v>12</v>
      </c>
      <c r="AC69" s="103" t="str">
        <f t="shared" si="6"/>
        <v>Catastrófico</v>
      </c>
      <c r="AD69" s="103">
        <f t="shared" si="3"/>
        <v>5</v>
      </c>
      <c r="AE69" s="104" t="str">
        <f t="shared" si="7"/>
        <v>Extremo</v>
      </c>
      <c r="AF69" s="105" t="s">
        <v>9</v>
      </c>
    </row>
    <row r="70" spans="2:32" ht="25.5" x14ac:dyDescent="0.25">
      <c r="B70" s="509" t="str">
        <f>'3-IDENTIFICACIÓN DEL RIESGO'!B130</f>
        <v>Apoyo Jurídico</v>
      </c>
      <c r="C70" s="510"/>
      <c r="D70" s="541" t="str">
        <f>'3-IDENTIFICACIÓN DEL RIESGO'!E130</f>
        <v>1. Oficina Jurídica</v>
      </c>
      <c r="E70" s="537" t="str">
        <f>'3-IDENTIFICACIÓN DEL RIESGO'!G130</f>
        <v xml:space="preserve">Emitir conceptos y viabilidades jurídicas para favorecer intereses propios o de terceros </v>
      </c>
      <c r="F70" s="538"/>
      <c r="G70" s="136" t="s">
        <v>26</v>
      </c>
      <c r="H70" s="102">
        <f t="shared" si="0"/>
        <v>3</v>
      </c>
      <c r="I70" s="140" t="s">
        <v>128</v>
      </c>
      <c r="J70" s="140" t="s">
        <v>185</v>
      </c>
      <c r="K70" s="140" t="s">
        <v>128</v>
      </c>
      <c r="L70" s="140" t="s">
        <v>128</v>
      </c>
      <c r="M70" s="140" t="s">
        <v>128</v>
      </c>
      <c r="N70" s="140" t="s">
        <v>128</v>
      </c>
      <c r="O70" s="140" t="s">
        <v>128</v>
      </c>
      <c r="P70" s="140" t="s">
        <v>128</v>
      </c>
      <c r="Q70" s="140" t="s">
        <v>185</v>
      </c>
      <c r="R70" s="140" t="s">
        <v>128</v>
      </c>
      <c r="S70" s="140" t="s">
        <v>128</v>
      </c>
      <c r="T70" s="140" t="s">
        <v>128</v>
      </c>
      <c r="U70" s="140" t="s">
        <v>128</v>
      </c>
      <c r="V70" s="140" t="s">
        <v>128</v>
      </c>
      <c r="W70" s="140" t="s">
        <v>128</v>
      </c>
      <c r="X70" s="140" t="s">
        <v>185</v>
      </c>
      <c r="Y70" s="140" t="s">
        <v>128</v>
      </c>
      <c r="Z70" s="140" t="s">
        <v>128</v>
      </c>
      <c r="AA70" s="140" t="s">
        <v>128</v>
      </c>
      <c r="AB70" s="154">
        <f t="shared" si="5"/>
        <v>16</v>
      </c>
      <c r="AC70" s="103" t="str">
        <f t="shared" si="6"/>
        <v>Catastrófico</v>
      </c>
      <c r="AD70" s="103">
        <f t="shared" si="3"/>
        <v>5</v>
      </c>
      <c r="AE70" s="104" t="str">
        <f t="shared" si="7"/>
        <v>Extremo</v>
      </c>
      <c r="AF70" s="105" t="s">
        <v>9</v>
      </c>
    </row>
    <row r="71" spans="2:32" ht="26.25" customHeight="1" x14ac:dyDescent="0.25">
      <c r="B71" s="511"/>
      <c r="C71" s="512"/>
      <c r="D71" s="542"/>
      <c r="E71" s="537" t="str">
        <f>'3-IDENTIFICACIÓN DEL RIESGO'!G132</f>
        <v xml:space="preserve">Aplicación discrecional de las normas para favorecer intereses de terceros </v>
      </c>
      <c r="F71" s="538"/>
      <c r="G71" s="136" t="s">
        <v>24</v>
      </c>
      <c r="H71" s="102">
        <f t="shared" si="0"/>
        <v>4</v>
      </c>
      <c r="I71" s="140" t="s">
        <v>128</v>
      </c>
      <c r="J71" s="140" t="s">
        <v>185</v>
      </c>
      <c r="K71" s="140" t="s">
        <v>128</v>
      </c>
      <c r="L71" s="140" t="s">
        <v>128</v>
      </c>
      <c r="M71" s="140" t="s">
        <v>128</v>
      </c>
      <c r="N71" s="140" t="s">
        <v>128</v>
      </c>
      <c r="O71" s="140" t="s">
        <v>128</v>
      </c>
      <c r="P71" s="140" t="s">
        <v>128</v>
      </c>
      <c r="Q71" s="140" t="s">
        <v>185</v>
      </c>
      <c r="R71" s="140" t="s">
        <v>128</v>
      </c>
      <c r="S71" s="140" t="s">
        <v>128</v>
      </c>
      <c r="T71" s="140" t="s">
        <v>128</v>
      </c>
      <c r="U71" s="140" t="s">
        <v>128</v>
      </c>
      <c r="V71" s="140" t="s">
        <v>128</v>
      </c>
      <c r="W71" s="140" t="s">
        <v>128</v>
      </c>
      <c r="X71" s="140" t="s">
        <v>185</v>
      </c>
      <c r="Y71" s="140" t="s">
        <v>128</v>
      </c>
      <c r="Z71" s="140" t="s">
        <v>128</v>
      </c>
      <c r="AA71" s="140" t="s">
        <v>128</v>
      </c>
      <c r="AB71" s="154">
        <f t="shared" si="5"/>
        <v>16</v>
      </c>
      <c r="AC71" s="103" t="str">
        <f t="shared" si="6"/>
        <v>Catastrófico</v>
      </c>
      <c r="AD71" s="103">
        <f t="shared" si="3"/>
        <v>5</v>
      </c>
      <c r="AE71" s="104" t="str">
        <f t="shared" si="7"/>
        <v>Extremo</v>
      </c>
      <c r="AF71" s="105" t="s">
        <v>9</v>
      </c>
    </row>
    <row r="72" spans="2:32" ht="26.25" customHeight="1" x14ac:dyDescent="0.25">
      <c r="B72" s="511"/>
      <c r="C72" s="512"/>
      <c r="D72" s="542"/>
      <c r="E72" s="537" t="str">
        <f>'3-IDENTIFICACIÓN DEL RIESGO'!G134</f>
        <v>No ejecutar las acciones de cobro coactivo para favorecer intereses propios o de terceros.</v>
      </c>
      <c r="F72" s="538"/>
      <c r="G72" s="136" t="s">
        <v>67</v>
      </c>
      <c r="H72" s="102">
        <f t="shared" si="0"/>
        <v>1</v>
      </c>
      <c r="I72" s="140" t="s">
        <v>128</v>
      </c>
      <c r="J72" s="140" t="s">
        <v>185</v>
      </c>
      <c r="K72" s="140" t="s">
        <v>185</v>
      </c>
      <c r="L72" s="140" t="s">
        <v>185</v>
      </c>
      <c r="M72" s="140" t="s">
        <v>128</v>
      </c>
      <c r="N72" s="140" t="s">
        <v>128</v>
      </c>
      <c r="O72" s="140" t="s">
        <v>185</v>
      </c>
      <c r="P72" s="140" t="s">
        <v>128</v>
      </c>
      <c r="Q72" s="140" t="s">
        <v>185</v>
      </c>
      <c r="R72" s="140" t="s">
        <v>128</v>
      </c>
      <c r="S72" s="140" t="s">
        <v>128</v>
      </c>
      <c r="T72" s="140" t="s">
        <v>128</v>
      </c>
      <c r="U72" s="140" t="s">
        <v>128</v>
      </c>
      <c r="V72" s="140" t="s">
        <v>128</v>
      </c>
      <c r="W72" s="140" t="s">
        <v>185</v>
      </c>
      <c r="X72" s="140" t="s">
        <v>185</v>
      </c>
      <c r="Y72" s="140" t="s">
        <v>128</v>
      </c>
      <c r="Z72" s="140" t="s">
        <v>128</v>
      </c>
      <c r="AA72" s="140" t="s">
        <v>185</v>
      </c>
      <c r="AB72" s="154">
        <f t="shared" si="5"/>
        <v>11</v>
      </c>
      <c r="AC72" s="103" t="str">
        <f t="shared" si="6"/>
        <v>Mayor</v>
      </c>
      <c r="AD72" s="103">
        <f t="shared" si="3"/>
        <v>4</v>
      </c>
      <c r="AE72" s="104" t="str">
        <f t="shared" si="7"/>
        <v>Alto</v>
      </c>
      <c r="AF72" s="105" t="s">
        <v>9</v>
      </c>
    </row>
    <row r="73" spans="2:32" ht="27" customHeight="1" x14ac:dyDescent="0.25">
      <c r="B73" s="511"/>
      <c r="C73" s="512"/>
      <c r="D73" s="542"/>
      <c r="E73" s="537" t="str">
        <f>'3-IDENTIFICACIÓN DEL RIESGO'!G136</f>
        <v>Orientar la defensa jurídica de la ANT o algunas de sus actuaciones  en perjuicio de sus intereses para favorecer a un tercero.</v>
      </c>
      <c r="F73" s="538"/>
      <c r="G73" s="136" t="s">
        <v>26</v>
      </c>
      <c r="H73" s="102">
        <f t="shared" si="0"/>
        <v>3</v>
      </c>
      <c r="I73" s="140" t="s">
        <v>128</v>
      </c>
      <c r="J73" s="140" t="s">
        <v>185</v>
      </c>
      <c r="K73" s="140" t="s">
        <v>128</v>
      </c>
      <c r="L73" s="140" t="s">
        <v>128</v>
      </c>
      <c r="M73" s="140" t="s">
        <v>128</v>
      </c>
      <c r="N73" s="140" t="s">
        <v>128</v>
      </c>
      <c r="O73" s="140" t="s">
        <v>128</v>
      </c>
      <c r="P73" s="140" t="s">
        <v>128</v>
      </c>
      <c r="Q73" s="140" t="s">
        <v>185</v>
      </c>
      <c r="R73" s="140" t="s">
        <v>128</v>
      </c>
      <c r="S73" s="140" t="s">
        <v>128</v>
      </c>
      <c r="T73" s="140" t="s">
        <v>128</v>
      </c>
      <c r="U73" s="140" t="s">
        <v>128</v>
      </c>
      <c r="V73" s="140" t="s">
        <v>128</v>
      </c>
      <c r="W73" s="140" t="s">
        <v>128</v>
      </c>
      <c r="X73" s="140" t="s">
        <v>185</v>
      </c>
      <c r="Y73" s="140" t="s">
        <v>128</v>
      </c>
      <c r="Z73" s="140" t="s">
        <v>128</v>
      </c>
      <c r="AA73" s="140" t="s">
        <v>128</v>
      </c>
      <c r="AB73" s="154">
        <f t="shared" si="5"/>
        <v>16</v>
      </c>
      <c r="AC73" s="103" t="str">
        <f t="shared" si="6"/>
        <v>Catastrófico</v>
      </c>
      <c r="AD73" s="103">
        <f t="shared" si="3"/>
        <v>5</v>
      </c>
      <c r="AE73" s="104" t="str">
        <f t="shared" si="7"/>
        <v>Extremo</v>
      </c>
      <c r="AF73" s="105" t="s">
        <v>9</v>
      </c>
    </row>
    <row r="74" spans="2:32" ht="25.5" x14ac:dyDescent="0.25">
      <c r="B74" s="513"/>
      <c r="C74" s="514"/>
      <c r="D74" s="543"/>
      <c r="E74" s="537" t="str">
        <f>'3-IDENTIFICACIÓN DEL RIESGO'!G138</f>
        <v>Riesgo 5</v>
      </c>
      <c r="F74" s="538"/>
      <c r="G74" s="136"/>
      <c r="H74" s="102" t="b">
        <f t="shared" si="0"/>
        <v>0</v>
      </c>
      <c r="I74" s="140"/>
      <c r="J74" s="140"/>
      <c r="K74" s="140"/>
      <c r="L74" s="140"/>
      <c r="M74" s="140"/>
      <c r="N74" s="140"/>
      <c r="O74" s="140"/>
      <c r="P74" s="140"/>
      <c r="Q74" s="140"/>
      <c r="R74" s="140"/>
      <c r="S74" s="140"/>
      <c r="T74" s="140"/>
      <c r="U74" s="140"/>
      <c r="V74" s="140"/>
      <c r="W74" s="140"/>
      <c r="X74" s="140"/>
      <c r="Y74" s="140"/>
      <c r="Z74" s="140"/>
      <c r="AA74" s="140"/>
      <c r="AB74" s="154">
        <f t="shared" si="5"/>
        <v>0</v>
      </c>
      <c r="AC74" s="103" t="str">
        <f t="shared" si="6"/>
        <v>Moderado</v>
      </c>
      <c r="AD74" s="103">
        <f t="shared" si="3"/>
        <v>3</v>
      </c>
      <c r="AE74" s="104" t="b">
        <f t="shared" si="7"/>
        <v>0</v>
      </c>
      <c r="AF74" s="105" t="s">
        <v>9</v>
      </c>
    </row>
    <row r="75" spans="2:32" ht="25.5" x14ac:dyDescent="0.25">
      <c r="B75" s="509" t="str">
        <f>'3-IDENTIFICACIÓN DEL RIESGO'!B140</f>
        <v>Adquisición de Bienes y Servicios</v>
      </c>
      <c r="C75" s="510"/>
      <c r="D75" s="541" t="str">
        <f>'3-IDENTIFICACIÓN DEL RIESGO'!E140</f>
        <v>1. Subdirección Administrativa y Financiera.
2. Secretaría General.</v>
      </c>
      <c r="E75" s="537" t="str">
        <f>'3-IDENTIFICACIÓN DEL RIESGO'!G140</f>
        <v>Celebración indebida de contratos en beneficio particular o de un tercero.</v>
      </c>
      <c r="F75" s="538"/>
      <c r="G75" s="136" t="s">
        <v>24</v>
      </c>
      <c r="H75" s="102">
        <f t="shared" si="0"/>
        <v>4</v>
      </c>
      <c r="I75" s="140" t="s">
        <v>128</v>
      </c>
      <c r="J75" s="140" t="s">
        <v>128</v>
      </c>
      <c r="K75" s="140" t="s">
        <v>128</v>
      </c>
      <c r="L75" s="140" t="s">
        <v>128</v>
      </c>
      <c r="M75" s="140" t="s">
        <v>128</v>
      </c>
      <c r="N75" s="140" t="s">
        <v>128</v>
      </c>
      <c r="O75" s="140" t="s">
        <v>128</v>
      </c>
      <c r="P75" s="140" t="s">
        <v>128</v>
      </c>
      <c r="Q75" s="140" t="s">
        <v>128</v>
      </c>
      <c r="R75" s="140" t="s">
        <v>128</v>
      </c>
      <c r="S75" s="140" t="s">
        <v>128</v>
      </c>
      <c r="T75" s="140" t="s">
        <v>128</v>
      </c>
      <c r="U75" s="140" t="s">
        <v>128</v>
      </c>
      <c r="V75" s="140" t="s">
        <v>128</v>
      </c>
      <c r="W75" s="140" t="s">
        <v>128</v>
      </c>
      <c r="X75" s="140" t="s">
        <v>185</v>
      </c>
      <c r="Y75" s="140" t="s">
        <v>128</v>
      </c>
      <c r="Z75" s="140" t="s">
        <v>128</v>
      </c>
      <c r="AA75" s="140" t="s">
        <v>185</v>
      </c>
      <c r="AB75" s="154">
        <f t="shared" si="5"/>
        <v>17</v>
      </c>
      <c r="AC75" s="103" t="str">
        <f t="shared" si="6"/>
        <v>Catastrófico</v>
      </c>
      <c r="AD75" s="103">
        <f t="shared" si="3"/>
        <v>5</v>
      </c>
      <c r="AE75" s="104" t="str">
        <f t="shared" si="7"/>
        <v>Extremo</v>
      </c>
      <c r="AF75" s="105" t="s">
        <v>9</v>
      </c>
    </row>
    <row r="76" spans="2:32" ht="25.5" x14ac:dyDescent="0.25">
      <c r="B76" s="511"/>
      <c r="C76" s="512"/>
      <c r="D76" s="542"/>
      <c r="E76" s="537" t="str">
        <f>'3-IDENTIFICACIÓN DEL RIESGO'!G142</f>
        <v>Aprobación de informes y pagos de contratos sin cumplimiento del objeto, obligaciones y/o requisitos contractuales en beneficio particular o de terceros.</v>
      </c>
      <c r="F76" s="538"/>
      <c r="G76" s="136" t="s">
        <v>24</v>
      </c>
      <c r="H76" s="102">
        <f t="shared" ref="H76:H94" si="8">IF(G76="Casi Seguro",5,IF(G76="Probable",4,IF(G76="Posible",3,IF(G76="Improbable",2,IF(G76="Rara Vez",1)))))</f>
        <v>4</v>
      </c>
      <c r="I76" s="140" t="s">
        <v>128</v>
      </c>
      <c r="J76" s="140" t="s">
        <v>128</v>
      </c>
      <c r="K76" s="140" t="s">
        <v>128</v>
      </c>
      <c r="L76" s="140" t="s">
        <v>128</v>
      </c>
      <c r="M76" s="140" t="s">
        <v>128</v>
      </c>
      <c r="N76" s="140" t="s">
        <v>128</v>
      </c>
      <c r="O76" s="140" t="s">
        <v>128</v>
      </c>
      <c r="P76" s="140" t="s">
        <v>128</v>
      </c>
      <c r="Q76" s="140" t="s">
        <v>128</v>
      </c>
      <c r="R76" s="140" t="s">
        <v>128</v>
      </c>
      <c r="S76" s="140" t="s">
        <v>128</v>
      </c>
      <c r="T76" s="140" t="s">
        <v>128</v>
      </c>
      <c r="U76" s="140" t="s">
        <v>128</v>
      </c>
      <c r="V76" s="140" t="s">
        <v>128</v>
      </c>
      <c r="W76" s="140" t="s">
        <v>128</v>
      </c>
      <c r="X76" s="140" t="s">
        <v>185</v>
      </c>
      <c r="Y76" s="140" t="s">
        <v>128</v>
      </c>
      <c r="Z76" s="140" t="s">
        <v>128</v>
      </c>
      <c r="AA76" s="140" t="s">
        <v>185</v>
      </c>
      <c r="AB76" s="154">
        <f t="shared" si="5"/>
        <v>17</v>
      </c>
      <c r="AC76" s="103" t="str">
        <f t="shared" si="6"/>
        <v>Catastrófico</v>
      </c>
      <c r="AD76" s="103">
        <f t="shared" ref="AD76:AD89" si="9">IF(AC76="Catastrófico",5,IF(AC76="Mayor",4,IF(AC76="Moderado",3)))</f>
        <v>5</v>
      </c>
      <c r="AE76" s="104" t="str">
        <f t="shared" si="7"/>
        <v>Extremo</v>
      </c>
      <c r="AF76" s="105" t="s">
        <v>9</v>
      </c>
    </row>
    <row r="77" spans="2:32" ht="25.5" x14ac:dyDescent="0.25">
      <c r="B77" s="511"/>
      <c r="C77" s="512"/>
      <c r="D77" s="542"/>
      <c r="E77" s="537" t="str">
        <f>'3-IDENTIFICACIÓN DEL RIESGO'!G144</f>
        <v>Riesgo 3</v>
      </c>
      <c r="F77" s="538"/>
      <c r="G77" s="136"/>
      <c r="H77" s="102" t="b">
        <f t="shared" si="8"/>
        <v>0</v>
      </c>
      <c r="I77" s="140"/>
      <c r="J77" s="140"/>
      <c r="K77" s="140"/>
      <c r="L77" s="140"/>
      <c r="M77" s="140"/>
      <c r="N77" s="140"/>
      <c r="O77" s="140"/>
      <c r="P77" s="140"/>
      <c r="Q77" s="140"/>
      <c r="R77" s="140"/>
      <c r="S77" s="140"/>
      <c r="T77" s="140"/>
      <c r="U77" s="140"/>
      <c r="V77" s="140"/>
      <c r="W77" s="140"/>
      <c r="X77" s="140"/>
      <c r="Y77" s="140"/>
      <c r="Z77" s="140"/>
      <c r="AA77" s="140"/>
      <c r="AB77" s="154">
        <f t="shared" si="5"/>
        <v>0</v>
      </c>
      <c r="AC77" s="103" t="str">
        <f t="shared" si="6"/>
        <v>Moderado</v>
      </c>
      <c r="AD77" s="103">
        <f t="shared" si="9"/>
        <v>3</v>
      </c>
      <c r="AE77" s="104" t="b">
        <f t="shared" si="7"/>
        <v>0</v>
      </c>
      <c r="AF77" s="105" t="s">
        <v>9</v>
      </c>
    </row>
    <row r="78" spans="2:32" ht="25.5" x14ac:dyDescent="0.25">
      <c r="B78" s="511"/>
      <c r="C78" s="512"/>
      <c r="D78" s="542"/>
      <c r="E78" s="537" t="str">
        <f>'3-IDENTIFICACIÓN DEL RIESGO'!G146</f>
        <v>Riesgo 4</v>
      </c>
      <c r="F78" s="538"/>
      <c r="G78" s="136"/>
      <c r="H78" s="102" t="b">
        <f t="shared" si="8"/>
        <v>0</v>
      </c>
      <c r="I78" s="140"/>
      <c r="J78" s="140"/>
      <c r="K78" s="140"/>
      <c r="L78" s="140"/>
      <c r="M78" s="140"/>
      <c r="N78" s="140"/>
      <c r="O78" s="140"/>
      <c r="P78" s="140"/>
      <c r="Q78" s="140"/>
      <c r="R78" s="140"/>
      <c r="S78" s="140"/>
      <c r="T78" s="140"/>
      <c r="U78" s="140"/>
      <c r="V78" s="140"/>
      <c r="W78" s="140"/>
      <c r="X78" s="140"/>
      <c r="Y78" s="140"/>
      <c r="Z78" s="140"/>
      <c r="AA78" s="140"/>
      <c r="AB78" s="154">
        <f t="shared" si="5"/>
        <v>0</v>
      </c>
      <c r="AC78" s="103" t="str">
        <f t="shared" si="6"/>
        <v>Moderado</v>
      </c>
      <c r="AD78" s="103">
        <f t="shared" si="9"/>
        <v>3</v>
      </c>
      <c r="AE78" s="104" t="b">
        <f t="shared" si="7"/>
        <v>0</v>
      </c>
      <c r="AF78" s="105" t="s">
        <v>9</v>
      </c>
    </row>
    <row r="79" spans="2:32" ht="25.5" x14ac:dyDescent="0.25">
      <c r="B79" s="513"/>
      <c r="C79" s="514"/>
      <c r="D79" s="543"/>
      <c r="E79" s="537" t="str">
        <f>'3-IDENTIFICACIÓN DEL RIESGO'!G148</f>
        <v>Riesgo 5</v>
      </c>
      <c r="F79" s="538"/>
      <c r="G79" s="136"/>
      <c r="H79" s="102" t="b">
        <f t="shared" si="8"/>
        <v>0</v>
      </c>
      <c r="I79" s="140"/>
      <c r="J79" s="140"/>
      <c r="K79" s="140"/>
      <c r="L79" s="140"/>
      <c r="M79" s="140"/>
      <c r="N79" s="140"/>
      <c r="O79" s="140"/>
      <c r="P79" s="140"/>
      <c r="Q79" s="140"/>
      <c r="R79" s="140"/>
      <c r="S79" s="140"/>
      <c r="T79" s="140"/>
      <c r="U79" s="140"/>
      <c r="V79" s="140"/>
      <c r="W79" s="140"/>
      <c r="X79" s="140"/>
      <c r="Y79" s="140"/>
      <c r="Z79" s="140"/>
      <c r="AA79" s="140"/>
      <c r="AB79" s="154">
        <f t="shared" si="5"/>
        <v>0</v>
      </c>
      <c r="AC79" s="103" t="str">
        <f t="shared" si="6"/>
        <v>Moderado</v>
      </c>
      <c r="AD79" s="103">
        <f t="shared" si="9"/>
        <v>3</v>
      </c>
      <c r="AE79" s="104" t="b">
        <f t="shared" si="7"/>
        <v>0</v>
      </c>
      <c r="AF79" s="105" t="s">
        <v>9</v>
      </c>
    </row>
    <row r="80" spans="2:32" ht="25.5" x14ac:dyDescent="0.25">
      <c r="B80" s="509" t="str">
        <f>'3-IDENTIFICACIÓN DEL RIESGO'!B150</f>
        <v>Administración de Bienes y Servicios</v>
      </c>
      <c r="C80" s="510"/>
      <c r="D80" s="541" t="str">
        <f>'3-IDENTIFICACIÓN DEL RIESGO'!E150</f>
        <v>1. Subdirección Administrativa y Financiera.
2. Secretaría General.</v>
      </c>
      <c r="E80" s="537" t="str">
        <f>'3-IDENTIFICACIÓN DEL RIESGO'!G150</f>
        <v>Pérdida o uso indebido de bienes devolutivos de la Agencia Nacional de Tierras para beneficio personal o de terceros</v>
      </c>
      <c r="F80" s="538"/>
      <c r="G80" s="136" t="s">
        <v>24</v>
      </c>
      <c r="H80" s="102">
        <f t="shared" si="8"/>
        <v>4</v>
      </c>
      <c r="I80" s="140" t="s">
        <v>128</v>
      </c>
      <c r="J80" s="140" t="s">
        <v>128</v>
      </c>
      <c r="K80" s="140" t="s">
        <v>128</v>
      </c>
      <c r="L80" s="140" t="s">
        <v>185</v>
      </c>
      <c r="M80" s="140" t="s">
        <v>128</v>
      </c>
      <c r="N80" s="140" t="s">
        <v>128</v>
      </c>
      <c r="O80" s="140" t="s">
        <v>128</v>
      </c>
      <c r="P80" s="140" t="s">
        <v>185</v>
      </c>
      <c r="Q80" s="140" t="s">
        <v>185</v>
      </c>
      <c r="R80" s="140" t="s">
        <v>128</v>
      </c>
      <c r="S80" s="140" t="s">
        <v>128</v>
      </c>
      <c r="T80" s="140" t="s">
        <v>128</v>
      </c>
      <c r="U80" s="140" t="s">
        <v>128</v>
      </c>
      <c r="V80" s="140" t="s">
        <v>128</v>
      </c>
      <c r="W80" s="140" t="s">
        <v>185</v>
      </c>
      <c r="X80" s="140" t="s">
        <v>185</v>
      </c>
      <c r="Y80" s="140" t="s">
        <v>185</v>
      </c>
      <c r="Z80" s="140" t="s">
        <v>185</v>
      </c>
      <c r="AA80" s="140" t="s">
        <v>185</v>
      </c>
      <c r="AB80" s="154">
        <f t="shared" si="5"/>
        <v>11</v>
      </c>
      <c r="AC80" s="103" t="str">
        <f t="shared" si="6"/>
        <v>Mayor</v>
      </c>
      <c r="AD80" s="103">
        <f t="shared" si="9"/>
        <v>4</v>
      </c>
      <c r="AE80" s="104" t="str">
        <f t="shared" si="7"/>
        <v>Extremo</v>
      </c>
      <c r="AF80" s="105" t="s">
        <v>9</v>
      </c>
    </row>
    <row r="81" spans="2:32" ht="25.5" x14ac:dyDescent="0.25">
      <c r="B81" s="511"/>
      <c r="C81" s="512"/>
      <c r="D81" s="542"/>
      <c r="E81" s="537" t="str">
        <f>'3-IDENTIFICACIÓN DEL RIESGO'!G152</f>
        <v>Pérdida o manipulación de expedientes con información institucional para beneficio particular o de un tercero</v>
      </c>
      <c r="F81" s="538"/>
      <c r="G81" s="136" t="s">
        <v>26</v>
      </c>
      <c r="H81" s="102">
        <f t="shared" si="8"/>
        <v>3</v>
      </c>
      <c r="I81" s="140" t="s">
        <v>128</v>
      </c>
      <c r="J81" s="140" t="s">
        <v>128</v>
      </c>
      <c r="K81" s="140" t="s">
        <v>128</v>
      </c>
      <c r="L81" s="140" t="s">
        <v>128</v>
      </c>
      <c r="M81" s="140" t="s">
        <v>128</v>
      </c>
      <c r="N81" s="140" t="s">
        <v>128</v>
      </c>
      <c r="O81" s="140" t="s">
        <v>128</v>
      </c>
      <c r="P81" s="140" t="s">
        <v>128</v>
      </c>
      <c r="Q81" s="140" t="s">
        <v>128</v>
      </c>
      <c r="R81" s="140" t="s">
        <v>128</v>
      </c>
      <c r="S81" s="140" t="s">
        <v>128</v>
      </c>
      <c r="T81" s="140" t="s">
        <v>128</v>
      </c>
      <c r="U81" s="140" t="s">
        <v>128</v>
      </c>
      <c r="V81" s="140" t="s">
        <v>128</v>
      </c>
      <c r="W81" s="140" t="s">
        <v>128</v>
      </c>
      <c r="X81" s="140" t="s">
        <v>185</v>
      </c>
      <c r="Y81" s="140" t="s">
        <v>128</v>
      </c>
      <c r="Z81" s="140" t="s">
        <v>128</v>
      </c>
      <c r="AA81" s="140" t="s">
        <v>128</v>
      </c>
      <c r="AB81" s="154">
        <f t="shared" si="5"/>
        <v>18</v>
      </c>
      <c r="AC81" s="103" t="str">
        <f t="shared" si="6"/>
        <v>Catastrófico</v>
      </c>
      <c r="AD81" s="103">
        <f t="shared" si="9"/>
        <v>5</v>
      </c>
      <c r="AE81" s="104" t="str">
        <f t="shared" si="7"/>
        <v>Extremo</v>
      </c>
      <c r="AF81" s="105" t="s">
        <v>9</v>
      </c>
    </row>
    <row r="82" spans="2:32" ht="25.5" x14ac:dyDescent="0.25">
      <c r="B82" s="511"/>
      <c r="C82" s="512"/>
      <c r="D82" s="542"/>
      <c r="E82" s="537" t="str">
        <f>'3-IDENTIFICACIÓN DEL RIESGO'!G154</f>
        <v>Riesgo 3</v>
      </c>
      <c r="F82" s="538"/>
      <c r="G82" s="136"/>
      <c r="H82" s="102" t="b">
        <f t="shared" si="8"/>
        <v>0</v>
      </c>
      <c r="I82" s="140"/>
      <c r="J82" s="140"/>
      <c r="K82" s="140"/>
      <c r="L82" s="140"/>
      <c r="M82" s="140"/>
      <c r="N82" s="140"/>
      <c r="O82" s="140"/>
      <c r="P82" s="140"/>
      <c r="Q82" s="140"/>
      <c r="R82" s="140"/>
      <c r="S82" s="140"/>
      <c r="T82" s="140"/>
      <c r="U82" s="140"/>
      <c r="V82" s="140"/>
      <c r="W82" s="140"/>
      <c r="X82" s="140"/>
      <c r="Y82" s="140"/>
      <c r="Z82" s="140"/>
      <c r="AA82" s="140"/>
      <c r="AB82" s="154">
        <f t="shared" si="5"/>
        <v>0</v>
      </c>
      <c r="AC82" s="103" t="str">
        <f t="shared" si="6"/>
        <v>Moderado</v>
      </c>
      <c r="AD82" s="103">
        <f t="shared" si="9"/>
        <v>3</v>
      </c>
      <c r="AE82" s="104" t="b">
        <f t="shared" si="7"/>
        <v>0</v>
      </c>
      <c r="AF82" s="105" t="s">
        <v>9</v>
      </c>
    </row>
    <row r="83" spans="2:32" ht="25.5" x14ac:dyDescent="0.25">
      <c r="B83" s="511"/>
      <c r="C83" s="512"/>
      <c r="D83" s="542"/>
      <c r="E83" s="537" t="str">
        <f>'3-IDENTIFICACIÓN DEL RIESGO'!G156</f>
        <v>Riesgo 4</v>
      </c>
      <c r="F83" s="538"/>
      <c r="G83" s="136"/>
      <c r="H83" s="102" t="b">
        <f t="shared" si="8"/>
        <v>0</v>
      </c>
      <c r="I83" s="140"/>
      <c r="J83" s="140"/>
      <c r="K83" s="140"/>
      <c r="L83" s="140"/>
      <c r="M83" s="140"/>
      <c r="N83" s="140"/>
      <c r="O83" s="140"/>
      <c r="P83" s="140"/>
      <c r="Q83" s="140"/>
      <c r="R83" s="140"/>
      <c r="S83" s="140"/>
      <c r="T83" s="140"/>
      <c r="U83" s="140"/>
      <c r="V83" s="140"/>
      <c r="W83" s="140"/>
      <c r="X83" s="140"/>
      <c r="Y83" s="140"/>
      <c r="Z83" s="140"/>
      <c r="AA83" s="140"/>
      <c r="AB83" s="154">
        <f t="shared" si="5"/>
        <v>0</v>
      </c>
      <c r="AC83" s="103" t="str">
        <f t="shared" si="6"/>
        <v>Moderado</v>
      </c>
      <c r="AD83" s="103">
        <f t="shared" si="9"/>
        <v>3</v>
      </c>
      <c r="AE83" s="104" t="b">
        <f t="shared" si="7"/>
        <v>0</v>
      </c>
      <c r="AF83" s="105" t="s">
        <v>9</v>
      </c>
    </row>
    <row r="84" spans="2:32" ht="25.5" x14ac:dyDescent="0.25">
      <c r="B84" s="513"/>
      <c r="C84" s="514"/>
      <c r="D84" s="543"/>
      <c r="E84" s="537" t="str">
        <f>'3-IDENTIFICACIÓN DEL RIESGO'!G158</f>
        <v>Riesgo 5</v>
      </c>
      <c r="F84" s="538"/>
      <c r="G84" s="136"/>
      <c r="H84" s="102" t="b">
        <f t="shared" si="8"/>
        <v>0</v>
      </c>
      <c r="I84" s="140"/>
      <c r="J84" s="140"/>
      <c r="K84" s="140"/>
      <c r="L84" s="140"/>
      <c r="M84" s="140"/>
      <c r="N84" s="140"/>
      <c r="O84" s="140"/>
      <c r="P84" s="140"/>
      <c r="Q84" s="140"/>
      <c r="R84" s="140"/>
      <c r="S84" s="140"/>
      <c r="T84" s="140"/>
      <c r="U84" s="140"/>
      <c r="V84" s="140"/>
      <c r="W84" s="140"/>
      <c r="X84" s="140"/>
      <c r="Y84" s="140"/>
      <c r="Z84" s="140"/>
      <c r="AA84" s="140"/>
      <c r="AB84" s="154">
        <f t="shared" si="5"/>
        <v>0</v>
      </c>
      <c r="AC84" s="103" t="str">
        <f t="shared" si="6"/>
        <v>Moderado</v>
      </c>
      <c r="AD84" s="103">
        <f t="shared" si="9"/>
        <v>3</v>
      </c>
      <c r="AE84" s="104" t="b">
        <f t="shared" si="7"/>
        <v>0</v>
      </c>
      <c r="AF84" s="105" t="s">
        <v>9</v>
      </c>
    </row>
    <row r="85" spans="2:32" ht="25.5" x14ac:dyDescent="0.25">
      <c r="B85" s="459" t="str">
        <f>'3-IDENTIFICACIÓN DEL RIESGO'!B160</f>
        <v>Gestión Financiera</v>
      </c>
      <c r="C85" s="459"/>
      <c r="D85" s="536" t="str">
        <f>'3-IDENTIFICACIÓN DEL RIESGO'!E160</f>
        <v xml:space="preserve">1. Secretaría General.
2. Subdirección Administrativa y Financiera.
3. Subdirección de Administracion de Tierras de la Nación.
4. Oficina de Planeación </v>
      </c>
      <c r="E85" s="537" t="str">
        <f>'3-IDENTIFICACIÓN DEL RIESGO'!G160</f>
        <v>Constitución de pagos realizados por la Agencia Nacional de Tierras, sin el cumplimiento de requisitos legales, presupuestales y contables, en beneficio de un particular.</v>
      </c>
      <c r="F85" s="538"/>
      <c r="G85" s="138" t="s">
        <v>67</v>
      </c>
      <c r="H85" s="102">
        <f t="shared" si="8"/>
        <v>1</v>
      </c>
      <c r="I85" s="140" t="s">
        <v>128</v>
      </c>
      <c r="J85" s="140" t="s">
        <v>128</v>
      </c>
      <c r="K85" s="140" t="s">
        <v>185</v>
      </c>
      <c r="L85" s="140" t="s">
        <v>185</v>
      </c>
      <c r="M85" s="140" t="s">
        <v>128</v>
      </c>
      <c r="N85" s="140" t="s">
        <v>128</v>
      </c>
      <c r="O85" s="140" t="s">
        <v>185</v>
      </c>
      <c r="P85" s="140" t="s">
        <v>128</v>
      </c>
      <c r="Q85" s="140" t="s">
        <v>128</v>
      </c>
      <c r="R85" s="140" t="s">
        <v>128</v>
      </c>
      <c r="S85" s="140" t="s">
        <v>128</v>
      </c>
      <c r="T85" s="140" t="s">
        <v>128</v>
      </c>
      <c r="U85" s="140" t="s">
        <v>128</v>
      </c>
      <c r="V85" s="140" t="s">
        <v>128</v>
      </c>
      <c r="W85" s="140" t="s">
        <v>128</v>
      </c>
      <c r="X85" s="140" t="s">
        <v>185</v>
      </c>
      <c r="Y85" s="140" t="s">
        <v>128</v>
      </c>
      <c r="Z85" s="140" t="s">
        <v>128</v>
      </c>
      <c r="AA85" s="140" t="s">
        <v>185</v>
      </c>
      <c r="AB85" s="154">
        <f t="shared" si="5"/>
        <v>14</v>
      </c>
      <c r="AC85" s="103" t="str">
        <f t="shared" si="6"/>
        <v>Catastrófico</v>
      </c>
      <c r="AD85" s="103">
        <f t="shared" si="9"/>
        <v>5</v>
      </c>
      <c r="AE85" s="104" t="str">
        <f t="shared" si="7"/>
        <v>Extremo</v>
      </c>
      <c r="AF85" s="105" t="s">
        <v>9</v>
      </c>
    </row>
    <row r="86" spans="2:32" ht="25.5" x14ac:dyDescent="0.25">
      <c r="B86" s="459"/>
      <c r="C86" s="459"/>
      <c r="D86" s="536"/>
      <c r="E86" s="537" t="str">
        <f>'3-IDENTIFICACIÓN DEL RIESGO'!G162</f>
        <v>Riesgo 2</v>
      </c>
      <c r="F86" s="538"/>
      <c r="G86" s="138"/>
      <c r="H86" s="102" t="b">
        <f t="shared" si="8"/>
        <v>0</v>
      </c>
      <c r="I86" s="140"/>
      <c r="J86" s="140"/>
      <c r="K86" s="140"/>
      <c r="L86" s="140"/>
      <c r="M86" s="140"/>
      <c r="N86" s="140"/>
      <c r="O86" s="140"/>
      <c r="P86" s="140"/>
      <c r="Q86" s="140"/>
      <c r="R86" s="140"/>
      <c r="S86" s="140"/>
      <c r="T86" s="140"/>
      <c r="U86" s="140"/>
      <c r="V86" s="140"/>
      <c r="W86" s="140"/>
      <c r="X86" s="140"/>
      <c r="Y86" s="140"/>
      <c r="Z86" s="140"/>
      <c r="AA86" s="140"/>
      <c r="AB86" s="154">
        <f t="shared" si="5"/>
        <v>0</v>
      </c>
      <c r="AC86" s="103" t="str">
        <f t="shared" si="6"/>
        <v>Moderado</v>
      </c>
      <c r="AD86" s="103">
        <f t="shared" si="9"/>
        <v>3</v>
      </c>
      <c r="AE86" s="104" t="b">
        <f t="shared" si="7"/>
        <v>0</v>
      </c>
      <c r="AF86" s="105" t="s">
        <v>9</v>
      </c>
    </row>
    <row r="87" spans="2:32" ht="25.5" x14ac:dyDescent="0.25">
      <c r="B87" s="459"/>
      <c r="C87" s="459"/>
      <c r="D87" s="536"/>
      <c r="E87" s="537" t="str">
        <f>'3-IDENTIFICACIÓN DEL RIESGO'!G164</f>
        <v>Riesgo 3</v>
      </c>
      <c r="F87" s="538"/>
      <c r="G87" s="138"/>
      <c r="H87" s="102" t="b">
        <f t="shared" si="8"/>
        <v>0</v>
      </c>
      <c r="I87" s="140"/>
      <c r="J87" s="140"/>
      <c r="K87" s="140"/>
      <c r="L87" s="140"/>
      <c r="M87" s="140"/>
      <c r="N87" s="140"/>
      <c r="O87" s="140"/>
      <c r="P87" s="140"/>
      <c r="Q87" s="140"/>
      <c r="R87" s="140"/>
      <c r="S87" s="140"/>
      <c r="T87" s="140"/>
      <c r="U87" s="140"/>
      <c r="V87" s="140"/>
      <c r="W87" s="140"/>
      <c r="X87" s="140"/>
      <c r="Y87" s="140"/>
      <c r="Z87" s="140"/>
      <c r="AA87" s="140"/>
      <c r="AB87" s="154">
        <f t="shared" ref="AB87:AB91" si="10">COUNTIF(I87:AA87,"SI")</f>
        <v>0</v>
      </c>
      <c r="AC87" s="103" t="str">
        <f t="shared" ref="AC87:AC91" si="11">IF(AB87&lt;6,"Moderado",IF(AB87&lt;12,"Mayor",IF(AB87&lt;20,"Catastrófico")))</f>
        <v>Moderado</v>
      </c>
      <c r="AD87" s="103">
        <f t="shared" si="9"/>
        <v>3</v>
      </c>
      <c r="AE87" s="104" t="b">
        <f t="shared" ref="AE87:AE91" si="12">IF(OR(AND(AC87="Moderado",G87="Rara Vez"),AND(AC87="Moderado",G87="Improbable")),"Moderado",IF(OR(AND(AC87="Mayor",G87="Improbable"),AND(AC87="Mayor",G87="Rara Vez"),AND(AC87="Moderado",G87="Probable"),AND(AC87="Moderado",G87="Posible")),"Alto",IF(OR(AND(AC87="Moderado",G87="Casi Seguro"),AND(AC87="Mayor",G87="Posible"),AND(AC87="Mayor",G87="Probable"),AND(AC87="Mayor",G87="Casi Seguro")),"Extremo",IF(AC87="Catastrófico","Extremo"))))</f>
        <v>0</v>
      </c>
      <c r="AF87" s="105" t="s">
        <v>9</v>
      </c>
    </row>
    <row r="88" spans="2:32" ht="25.5" x14ac:dyDescent="0.25">
      <c r="B88" s="459"/>
      <c r="C88" s="459"/>
      <c r="D88" s="536"/>
      <c r="E88" s="537" t="str">
        <f>'3-IDENTIFICACIÓN DEL RIESGO'!G166</f>
        <v>Riesgo 4</v>
      </c>
      <c r="F88" s="538"/>
      <c r="G88" s="138"/>
      <c r="H88" s="102" t="b">
        <f t="shared" si="8"/>
        <v>0</v>
      </c>
      <c r="I88" s="140"/>
      <c r="J88" s="140"/>
      <c r="K88" s="140"/>
      <c r="L88" s="140"/>
      <c r="M88" s="140"/>
      <c r="N88" s="140"/>
      <c r="O88" s="140"/>
      <c r="P88" s="140"/>
      <c r="Q88" s="140"/>
      <c r="R88" s="140"/>
      <c r="S88" s="140"/>
      <c r="T88" s="140"/>
      <c r="U88" s="140"/>
      <c r="V88" s="140"/>
      <c r="W88" s="140"/>
      <c r="X88" s="140"/>
      <c r="Y88" s="140"/>
      <c r="Z88" s="140"/>
      <c r="AA88" s="140"/>
      <c r="AB88" s="154">
        <f t="shared" si="10"/>
        <v>0</v>
      </c>
      <c r="AC88" s="103" t="str">
        <f t="shared" si="11"/>
        <v>Moderado</v>
      </c>
      <c r="AD88" s="103">
        <f t="shared" si="9"/>
        <v>3</v>
      </c>
      <c r="AE88" s="104" t="b">
        <f t="shared" si="12"/>
        <v>0</v>
      </c>
      <c r="AF88" s="105" t="s">
        <v>9</v>
      </c>
    </row>
    <row r="89" spans="2:32" ht="25.5" x14ac:dyDescent="0.25">
      <c r="B89" s="459"/>
      <c r="C89" s="459"/>
      <c r="D89" s="536"/>
      <c r="E89" s="537" t="str">
        <f>'3-IDENTIFICACIÓN DEL RIESGO'!G168</f>
        <v>Riesgo 5</v>
      </c>
      <c r="F89" s="538"/>
      <c r="G89" s="138"/>
      <c r="H89" s="102" t="b">
        <f t="shared" si="8"/>
        <v>0</v>
      </c>
      <c r="I89" s="140"/>
      <c r="J89" s="140"/>
      <c r="K89" s="140"/>
      <c r="L89" s="140"/>
      <c r="M89" s="140"/>
      <c r="N89" s="140"/>
      <c r="O89" s="140"/>
      <c r="P89" s="140"/>
      <c r="Q89" s="140"/>
      <c r="R89" s="140"/>
      <c r="S89" s="140"/>
      <c r="T89" s="140"/>
      <c r="U89" s="140"/>
      <c r="V89" s="140"/>
      <c r="W89" s="140"/>
      <c r="X89" s="140"/>
      <c r="Y89" s="140"/>
      <c r="Z89" s="140"/>
      <c r="AA89" s="140"/>
      <c r="AB89" s="154">
        <f t="shared" si="10"/>
        <v>0</v>
      </c>
      <c r="AC89" s="103" t="str">
        <f t="shared" si="11"/>
        <v>Moderado</v>
      </c>
      <c r="AD89" s="103">
        <f t="shared" si="9"/>
        <v>3</v>
      </c>
      <c r="AE89" s="104" t="b">
        <f t="shared" si="12"/>
        <v>0</v>
      </c>
      <c r="AF89" s="105" t="s">
        <v>9</v>
      </c>
    </row>
    <row r="90" spans="2:32" ht="25.5" x14ac:dyDescent="0.25">
      <c r="B90" s="459" t="str">
        <f>'3-IDENTIFICACIÓN DEL RIESGO'!B170</f>
        <v>Seguimiento, Evaluación y Mejora</v>
      </c>
      <c r="C90" s="459"/>
      <c r="D90" s="536" t="str">
        <f>'3-IDENTIFICACIÓN DEL RIESGO'!E170</f>
        <v xml:space="preserve">1. Oficina de Control Interno.
2. Oficina de Planeación.
3. Oficina del Inspector de Gestión de Tierras.
4. Secretaría General
</v>
      </c>
      <c r="E90" s="537" t="str">
        <f>'3-IDENTIFICACIÓN DEL RIESGO'!G170</f>
        <v>Modificar, alterar u omitir información relevante en los informes emitidos por la Oficina de Control Interno a fin de beneficiar a terceros</v>
      </c>
      <c r="F90" s="538"/>
      <c r="G90" s="138" t="s">
        <v>67</v>
      </c>
      <c r="H90" s="102">
        <f t="shared" si="8"/>
        <v>1</v>
      </c>
      <c r="I90" s="140" t="s">
        <v>128</v>
      </c>
      <c r="J90" s="140" t="s">
        <v>185</v>
      </c>
      <c r="K90" s="140" t="s">
        <v>185</v>
      </c>
      <c r="L90" s="140" t="s">
        <v>185</v>
      </c>
      <c r="M90" s="140" t="s">
        <v>128</v>
      </c>
      <c r="N90" s="140" t="s">
        <v>128</v>
      </c>
      <c r="O90" s="140" t="s">
        <v>185</v>
      </c>
      <c r="P90" s="140" t="s">
        <v>128</v>
      </c>
      <c r="Q90" s="140" t="s">
        <v>128</v>
      </c>
      <c r="R90" s="140" t="s">
        <v>128</v>
      </c>
      <c r="S90" s="140" t="s">
        <v>185</v>
      </c>
      <c r="T90" s="140" t="s">
        <v>128</v>
      </c>
      <c r="U90" s="140" t="s">
        <v>128</v>
      </c>
      <c r="V90" s="140" t="s">
        <v>128</v>
      </c>
      <c r="W90" s="140" t="s">
        <v>185</v>
      </c>
      <c r="X90" s="140" t="s">
        <v>185</v>
      </c>
      <c r="Y90" s="140" t="s">
        <v>185</v>
      </c>
      <c r="Z90" s="140" t="s">
        <v>185</v>
      </c>
      <c r="AA90" s="140" t="s">
        <v>185</v>
      </c>
      <c r="AB90" s="154">
        <f t="shared" si="10"/>
        <v>9</v>
      </c>
      <c r="AC90" s="103" t="str">
        <f t="shared" si="11"/>
        <v>Mayor</v>
      </c>
      <c r="AD90" s="103">
        <f t="shared" ref="AD90:AD94" si="13">IF(AC90="Catastrófico",5,IF(AC90="Mayor",4,IF(AC90="Moderado",3)))</f>
        <v>4</v>
      </c>
      <c r="AE90" s="104" t="str">
        <f t="shared" si="12"/>
        <v>Alto</v>
      </c>
      <c r="AF90" s="105" t="s">
        <v>9</v>
      </c>
    </row>
    <row r="91" spans="2:32" ht="25.5" x14ac:dyDescent="0.25">
      <c r="B91" s="459"/>
      <c r="C91" s="459"/>
      <c r="D91" s="536"/>
      <c r="E91" s="537" t="str">
        <f>'3-IDENTIFICACIÓN DEL RIESGO'!G172</f>
        <v>Riesgo 2</v>
      </c>
      <c r="F91" s="538"/>
      <c r="G91" s="138"/>
      <c r="H91" s="102" t="b">
        <f t="shared" si="8"/>
        <v>0</v>
      </c>
      <c r="I91" s="140"/>
      <c r="J91" s="140"/>
      <c r="K91" s="140"/>
      <c r="L91" s="140"/>
      <c r="M91" s="140"/>
      <c r="N91" s="140"/>
      <c r="O91" s="140"/>
      <c r="P91" s="140"/>
      <c r="Q91" s="140"/>
      <c r="R91" s="140"/>
      <c r="S91" s="140"/>
      <c r="T91" s="140"/>
      <c r="U91" s="140"/>
      <c r="V91" s="140"/>
      <c r="W91" s="140"/>
      <c r="X91" s="140"/>
      <c r="Y91" s="140"/>
      <c r="Z91" s="140"/>
      <c r="AA91" s="140"/>
      <c r="AB91" s="154">
        <f t="shared" si="10"/>
        <v>0</v>
      </c>
      <c r="AC91" s="103" t="str">
        <f t="shared" si="11"/>
        <v>Moderado</v>
      </c>
      <c r="AD91" s="103">
        <f t="shared" si="13"/>
        <v>3</v>
      </c>
      <c r="AE91" s="104" t="b">
        <f t="shared" si="12"/>
        <v>0</v>
      </c>
      <c r="AF91" s="105" t="s">
        <v>9</v>
      </c>
    </row>
    <row r="92" spans="2:32" ht="25.5" x14ac:dyDescent="0.25">
      <c r="B92" s="459"/>
      <c r="C92" s="459"/>
      <c r="D92" s="536"/>
      <c r="E92" s="537" t="str">
        <f>'3-IDENTIFICACIÓN DEL RIESGO'!G174</f>
        <v>Riesgo 3</v>
      </c>
      <c r="F92" s="538"/>
      <c r="G92" s="138"/>
      <c r="H92" s="102" t="b">
        <f t="shared" si="8"/>
        <v>0</v>
      </c>
      <c r="I92" s="140"/>
      <c r="J92" s="140"/>
      <c r="K92" s="140"/>
      <c r="L92" s="140"/>
      <c r="M92" s="140"/>
      <c r="N92" s="140"/>
      <c r="O92" s="140"/>
      <c r="P92" s="140"/>
      <c r="Q92" s="140"/>
      <c r="R92" s="140"/>
      <c r="S92" s="140"/>
      <c r="T92" s="140"/>
      <c r="U92" s="140"/>
      <c r="V92" s="140"/>
      <c r="W92" s="140"/>
      <c r="X92" s="140"/>
      <c r="Y92" s="140"/>
      <c r="Z92" s="140"/>
      <c r="AA92" s="140"/>
      <c r="AB92" s="154">
        <f t="shared" ref="AB92:AB94" si="14">COUNTIF(I92:AA92,"SI")</f>
        <v>0</v>
      </c>
      <c r="AC92" s="103" t="str">
        <f t="shared" ref="AC92:AC94" si="15">IF(AB92&lt;6,"Moderado",IF(AB92&lt;12,"Mayor",IF(AB92&lt;20,"Catastrófico")))</f>
        <v>Moderado</v>
      </c>
      <c r="AD92" s="103">
        <f t="shared" si="13"/>
        <v>3</v>
      </c>
      <c r="AE92" s="104" t="b">
        <f t="shared" ref="AE92:AE94" si="16">IF(OR(AND(AC92="Moderado",G92="Rara Vez"),AND(AC92="Moderado",G92="Improbable")),"Moderado",IF(OR(AND(AC92="Mayor",G92="Improbable"),AND(AC92="Mayor",G92="Rara Vez"),AND(AC92="Moderado",G92="Probable"),AND(AC92="Moderado",G92="Posible")),"Alto",IF(OR(AND(AC92="Moderado",G92="Casi Seguro"),AND(AC92="Mayor",G92="Posible"),AND(AC92="Mayor",G92="Probable"),AND(AC92="Mayor",G92="Casi Seguro")),"Extremo",IF(AC92="Catastrófico","Extremo"))))</f>
        <v>0</v>
      </c>
      <c r="AF92" s="105" t="s">
        <v>9</v>
      </c>
    </row>
    <row r="93" spans="2:32" ht="25.5" x14ac:dyDescent="0.25">
      <c r="B93" s="459"/>
      <c r="C93" s="459"/>
      <c r="D93" s="536"/>
      <c r="E93" s="537" t="str">
        <f>'3-IDENTIFICACIÓN DEL RIESGO'!G176</f>
        <v>Riesgo 4</v>
      </c>
      <c r="F93" s="538"/>
      <c r="G93" s="138"/>
      <c r="H93" s="102" t="b">
        <f t="shared" si="8"/>
        <v>0</v>
      </c>
      <c r="I93" s="140"/>
      <c r="J93" s="140"/>
      <c r="K93" s="140"/>
      <c r="L93" s="140"/>
      <c r="M93" s="140"/>
      <c r="N93" s="140"/>
      <c r="O93" s="140"/>
      <c r="P93" s="140"/>
      <c r="Q93" s="140"/>
      <c r="R93" s="140"/>
      <c r="S93" s="140"/>
      <c r="T93" s="140"/>
      <c r="U93" s="140"/>
      <c r="V93" s="140"/>
      <c r="W93" s="140"/>
      <c r="X93" s="140"/>
      <c r="Y93" s="140"/>
      <c r="Z93" s="140"/>
      <c r="AA93" s="140"/>
      <c r="AB93" s="154">
        <f t="shared" si="14"/>
        <v>0</v>
      </c>
      <c r="AC93" s="103" t="str">
        <f t="shared" si="15"/>
        <v>Moderado</v>
      </c>
      <c r="AD93" s="103">
        <f t="shared" si="13"/>
        <v>3</v>
      </c>
      <c r="AE93" s="104" t="b">
        <f t="shared" si="16"/>
        <v>0</v>
      </c>
      <c r="AF93" s="105" t="s">
        <v>9</v>
      </c>
    </row>
    <row r="94" spans="2:32" ht="25.5" x14ac:dyDescent="0.25">
      <c r="B94" s="459"/>
      <c r="C94" s="459"/>
      <c r="D94" s="536"/>
      <c r="E94" s="537" t="str">
        <f>'3-IDENTIFICACIÓN DEL RIESGO'!G178</f>
        <v>Riesgo 5</v>
      </c>
      <c r="F94" s="538"/>
      <c r="G94" s="138"/>
      <c r="H94" s="102" t="b">
        <f t="shared" si="8"/>
        <v>0</v>
      </c>
      <c r="I94" s="140"/>
      <c r="J94" s="140"/>
      <c r="K94" s="140"/>
      <c r="L94" s="140"/>
      <c r="M94" s="140"/>
      <c r="N94" s="140"/>
      <c r="O94" s="140"/>
      <c r="P94" s="140"/>
      <c r="Q94" s="140"/>
      <c r="R94" s="140"/>
      <c r="S94" s="140"/>
      <c r="T94" s="140"/>
      <c r="U94" s="140"/>
      <c r="V94" s="140"/>
      <c r="W94" s="140"/>
      <c r="X94" s="140"/>
      <c r="Y94" s="140"/>
      <c r="Z94" s="140"/>
      <c r="AA94" s="140"/>
      <c r="AB94" s="154">
        <f t="shared" si="14"/>
        <v>0</v>
      </c>
      <c r="AC94" s="103" t="str">
        <f t="shared" si="15"/>
        <v>Moderado</v>
      </c>
      <c r="AD94" s="103">
        <f t="shared" si="13"/>
        <v>3</v>
      </c>
      <c r="AE94" s="104" t="b">
        <f t="shared" si="16"/>
        <v>0</v>
      </c>
      <c r="AF94" s="105" t="s">
        <v>9</v>
      </c>
    </row>
    <row r="95" spans="2:32" ht="44.25" customHeight="1" x14ac:dyDescent="0.3">
      <c r="B95" s="3"/>
      <c r="C95" s="78"/>
      <c r="D95" s="78"/>
      <c r="E95" s="78"/>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4"/>
      <c r="AF95" s="5"/>
    </row>
    <row r="96" spans="2:32" ht="27" customHeight="1" x14ac:dyDescent="0.25">
      <c r="B96" s="3"/>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5"/>
    </row>
    <row r="97" spans="2:32" ht="15.75" thickBot="1" x14ac:dyDescent="0.3">
      <c r="B97" s="83"/>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5"/>
    </row>
  </sheetData>
  <sheetProtection algorithmName="SHA-512" hashValue="kjRJMSZVMN0OIOsJguo96YYdeb3GwDWEZN1LAH2m7hCCMQkSPoEbKSrF3Y3I3WxUkdwiwK8ga8eKxWfTcZJuOg==" saltValue="bGcMYf7vkk8S3Vx5UZkAJQ==" spinCount="100000" sheet="1" formatCells="0" formatColumns="0" formatRows="0"/>
  <mergeCells count="139">
    <mergeCell ref="E88:F88"/>
    <mergeCell ref="E89:F89"/>
    <mergeCell ref="H9:H10"/>
    <mergeCell ref="B6:AF6"/>
    <mergeCell ref="B2:D5"/>
    <mergeCell ref="E2:F2"/>
    <mergeCell ref="E3:F3"/>
    <mergeCell ref="E4:F4"/>
    <mergeCell ref="AE4:AE5"/>
    <mergeCell ref="AF4:AF5"/>
    <mergeCell ref="E5:F5"/>
    <mergeCell ref="B7:AF7"/>
    <mergeCell ref="B8:AF8"/>
    <mergeCell ref="B9:C10"/>
    <mergeCell ref="D9:D10"/>
    <mergeCell ref="E9:F10"/>
    <mergeCell ref="AF9:AF10"/>
    <mergeCell ref="I9:AC9"/>
    <mergeCell ref="AE9:AE10"/>
    <mergeCell ref="G9:G10"/>
    <mergeCell ref="E21:F21"/>
    <mergeCell ref="E20:F20"/>
    <mergeCell ref="B16:C20"/>
    <mergeCell ref="D16:D20"/>
    <mergeCell ref="E16:F16"/>
    <mergeCell ref="B21:C25"/>
    <mergeCell ref="D21:D25"/>
    <mergeCell ref="B11:C15"/>
    <mergeCell ref="D11:D15"/>
    <mergeCell ref="E12:F12"/>
    <mergeCell ref="E13:F13"/>
    <mergeCell ref="E14:F14"/>
    <mergeCell ref="E15:F15"/>
    <mergeCell ref="E17:F17"/>
    <mergeCell ref="E18:F18"/>
    <mergeCell ref="E11:F11"/>
    <mergeCell ref="E79:F79"/>
    <mergeCell ref="E33:F33"/>
    <mergeCell ref="B36:C40"/>
    <mergeCell ref="D36:D40"/>
    <mergeCell ref="E37:F37"/>
    <mergeCell ref="E38:F38"/>
    <mergeCell ref="E39:F39"/>
    <mergeCell ref="E40:F40"/>
    <mergeCell ref="E27:F27"/>
    <mergeCell ref="B26:C30"/>
    <mergeCell ref="D26:D30"/>
    <mergeCell ref="E26:F26"/>
    <mergeCell ref="E30:F30"/>
    <mergeCell ref="E28:F28"/>
    <mergeCell ref="E29:F29"/>
    <mergeCell ref="E72:F72"/>
    <mergeCell ref="B60:C64"/>
    <mergeCell ref="D60:D64"/>
    <mergeCell ref="E64:F64"/>
    <mergeCell ref="E60:F60"/>
    <mergeCell ref="B75:C79"/>
    <mergeCell ref="D75:D79"/>
    <mergeCell ref="E75:F75"/>
    <mergeCell ref="E70:F70"/>
    <mergeCell ref="E85:F85"/>
    <mergeCell ref="E84:F84"/>
    <mergeCell ref="B80:C84"/>
    <mergeCell ref="D80:D84"/>
    <mergeCell ref="E80:F80"/>
    <mergeCell ref="E49:F49"/>
    <mergeCell ref="B41:C49"/>
    <mergeCell ref="D41:D49"/>
    <mergeCell ref="E41:F41"/>
    <mergeCell ref="E43:F43"/>
    <mergeCell ref="E45:F45"/>
    <mergeCell ref="E46:F46"/>
    <mergeCell ref="E48:F48"/>
    <mergeCell ref="E47:F47"/>
    <mergeCell ref="E81:F81"/>
    <mergeCell ref="E82:F82"/>
    <mergeCell ref="E83:F83"/>
    <mergeCell ref="B85:C89"/>
    <mergeCell ref="D85:D89"/>
    <mergeCell ref="E86:F86"/>
    <mergeCell ref="E87:F87"/>
    <mergeCell ref="E61:F61"/>
    <mergeCell ref="E62:F62"/>
    <mergeCell ref="E63:F63"/>
    <mergeCell ref="E73:F73"/>
    <mergeCell ref="E76:F76"/>
    <mergeCell ref="E77:F77"/>
    <mergeCell ref="E78:F78"/>
    <mergeCell ref="E69:F69"/>
    <mergeCell ref="E66:F66"/>
    <mergeCell ref="E74:F74"/>
    <mergeCell ref="E71:F71"/>
    <mergeCell ref="B70:C74"/>
    <mergeCell ref="D70:D74"/>
    <mergeCell ref="B65:C69"/>
    <mergeCell ref="D65:D69"/>
    <mergeCell ref="E65:F65"/>
    <mergeCell ref="E67:F67"/>
    <mergeCell ref="E68:F68"/>
    <mergeCell ref="E36:F36"/>
    <mergeCell ref="E35:F35"/>
    <mergeCell ref="B31:C35"/>
    <mergeCell ref="D31:D35"/>
    <mergeCell ref="E31:F31"/>
    <mergeCell ref="E34:F34"/>
    <mergeCell ref="E32:F32"/>
    <mergeCell ref="B55:C59"/>
    <mergeCell ref="D55:D59"/>
    <mergeCell ref="E55:F55"/>
    <mergeCell ref="E56:F56"/>
    <mergeCell ref="E57:F57"/>
    <mergeCell ref="E58:F58"/>
    <mergeCell ref="E59:F59"/>
    <mergeCell ref="E44:F44"/>
    <mergeCell ref="E42:F42"/>
    <mergeCell ref="B90:C94"/>
    <mergeCell ref="D90:D94"/>
    <mergeCell ref="E90:F90"/>
    <mergeCell ref="E91:F91"/>
    <mergeCell ref="E92:F92"/>
    <mergeCell ref="E93:F93"/>
    <mergeCell ref="E94:F94"/>
    <mergeCell ref="G2:AD2"/>
    <mergeCell ref="G3:AD3"/>
    <mergeCell ref="G4:AD4"/>
    <mergeCell ref="G5:AD5"/>
    <mergeCell ref="AD9:AD10"/>
    <mergeCell ref="B50:C54"/>
    <mergeCell ref="D50:D54"/>
    <mergeCell ref="E50:F50"/>
    <mergeCell ref="E51:F51"/>
    <mergeCell ref="E52:F52"/>
    <mergeCell ref="E53:F53"/>
    <mergeCell ref="E19:F19"/>
    <mergeCell ref="E22:F22"/>
    <mergeCell ref="E23:F23"/>
    <mergeCell ref="E24:F24"/>
    <mergeCell ref="E25:F25"/>
    <mergeCell ref="E54:F54"/>
  </mergeCells>
  <conditionalFormatting sqref="AE11:AE94">
    <cfRule type="containsText" dxfId="20" priority="1" operator="containsText" text="Moderado">
      <formula>NOT(ISERROR(SEARCH("Moderado",AE11)))</formula>
    </cfRule>
    <cfRule type="containsText" dxfId="19" priority="2" operator="containsText" text="Alto">
      <formula>NOT(ISERROR(SEARCH("Alto",AE11)))</formula>
    </cfRule>
    <cfRule type="containsText" dxfId="18" priority="3" operator="containsText" text="Extremo">
      <formula>NOT(ISERROR(SEARCH("Extremo",AE11)))</formula>
    </cfRule>
  </conditionalFormatting>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'0 - CALOR'!$C$52:$C$55</xm:f>
          </x14:formula1>
          <xm:sqref>AF11:AF94</xm:sqref>
        </x14:dataValidation>
        <x14:dataValidation type="list" allowBlank="1" showInputMessage="1" showErrorMessage="1" xr:uid="{00000000-0002-0000-0400-000001000000}">
          <x14:formula1>
            <xm:f>'C:\Users\marlon.lozano\Downloads\[MRC_2023 (1).xlsx]0 - CALOR'!#REF!</xm:f>
          </x14:formula1>
          <xm:sqref>I11:AA66 I70:AA94 G11:G66 G70:G94</xm:sqref>
        </x14:dataValidation>
        <x14:dataValidation type="list" allowBlank="1" showInputMessage="1" showErrorMessage="1" xr:uid="{00000000-0002-0000-0400-000002000000}">
          <x14:formula1>
            <xm:f>'C:\Users\marlon.lozano\Downloads\[ANT_MRC_2022_V2 (2).xlsx]0 - CALOR'!#REF!</xm:f>
          </x14:formula1>
          <xm:sqref>I67:AA69 G67:G69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S183"/>
  <sheetViews>
    <sheetView topLeftCell="H62" zoomScale="70" zoomScaleNormal="70" workbookViewId="0">
      <selection activeCell="I75" sqref="I75"/>
    </sheetView>
  </sheetViews>
  <sheetFormatPr baseColWidth="10" defaultRowHeight="15" x14ac:dyDescent="0.25"/>
  <cols>
    <col min="1" max="1" width="2.140625" style="1" customWidth="1"/>
    <col min="2" max="2" width="33.28515625" style="1" customWidth="1"/>
    <col min="3" max="3" width="32.85546875" style="1" customWidth="1"/>
    <col min="4" max="4" width="19.7109375" style="1" customWidth="1"/>
    <col min="5" max="5" width="31.140625" style="1" customWidth="1"/>
    <col min="6" max="6" width="29.7109375" style="1" customWidth="1"/>
    <col min="7" max="7" width="27.140625" style="1" customWidth="1"/>
    <col min="8" max="8" width="47.28515625" style="1" customWidth="1"/>
    <col min="9" max="9" width="52.85546875" style="1" customWidth="1"/>
    <col min="10" max="10" width="49.7109375" style="1" customWidth="1"/>
    <col min="11" max="11" width="42.140625" style="1" customWidth="1"/>
    <col min="12" max="12" width="66.140625" style="1" customWidth="1"/>
    <col min="13" max="13" width="15.5703125" style="1" customWidth="1"/>
    <col min="14" max="14" width="14.28515625" style="1" customWidth="1"/>
    <col min="15" max="15" width="17.5703125" style="1" customWidth="1"/>
    <col min="16" max="22" width="15.140625" style="1" customWidth="1"/>
    <col min="23" max="23" width="25.140625" style="1" customWidth="1"/>
    <col min="24" max="24" width="12.85546875" style="1" customWidth="1"/>
    <col min="25" max="25" width="19.7109375" style="1" customWidth="1"/>
    <col min="26" max="26" width="11.85546875" style="1" customWidth="1"/>
    <col min="27" max="27" width="17.5703125" style="1" customWidth="1"/>
    <col min="28" max="28" width="23.42578125" style="1" customWidth="1"/>
    <col min="29" max="29" width="66" style="1" customWidth="1"/>
    <col min="30" max="30" width="29.28515625" style="1" customWidth="1"/>
    <col min="31" max="32" width="28.140625" style="1" customWidth="1"/>
    <col min="33" max="33" width="20.42578125" style="106" customWidth="1"/>
    <col min="34" max="34" width="45.5703125" style="106" customWidth="1"/>
    <col min="35" max="35" width="30.140625" style="1" customWidth="1"/>
    <col min="36" max="36" width="28.140625" style="1" hidden="1" customWidth="1"/>
    <col min="37" max="37" width="30.140625" style="1" hidden="1" customWidth="1"/>
    <col min="38" max="39" width="30.140625" style="1" customWidth="1"/>
    <col min="40" max="40" width="28.7109375" style="1" hidden="1" customWidth="1"/>
    <col min="41" max="41" width="30.140625" style="1" hidden="1" customWidth="1"/>
    <col min="42" max="42" width="30.140625" style="1" customWidth="1"/>
    <col min="43" max="43" width="18.28515625" style="1" customWidth="1"/>
    <col min="44" max="44" width="16.5703125" style="1" customWidth="1"/>
    <col min="45" max="45" width="36.7109375" style="1" customWidth="1"/>
    <col min="46" max="46" width="16.42578125" style="1" customWidth="1"/>
    <col min="47" max="16384" width="11.42578125" style="1"/>
  </cols>
  <sheetData>
    <row r="1" spans="2:45" ht="6" customHeight="1" thickBot="1" x14ac:dyDescent="0.3"/>
    <row r="2" spans="2:45" s="2" customFormat="1" ht="39" customHeight="1" thickTop="1" x14ac:dyDescent="0.25">
      <c r="B2" s="604"/>
      <c r="C2" s="605"/>
      <c r="D2" s="412" t="s">
        <v>71</v>
      </c>
      <c r="E2" s="412"/>
      <c r="F2" s="413" t="s">
        <v>78</v>
      </c>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2" t="s">
        <v>72</v>
      </c>
      <c r="AR2" s="412"/>
      <c r="AS2" s="144"/>
    </row>
    <row r="3" spans="2:45" s="2" customFormat="1" ht="27.75" customHeight="1" x14ac:dyDescent="0.25">
      <c r="B3" s="606"/>
      <c r="C3" s="480"/>
      <c r="D3" s="278" t="s">
        <v>73</v>
      </c>
      <c r="E3" s="278"/>
      <c r="F3" s="267" t="s">
        <v>74</v>
      </c>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78" t="s">
        <v>75</v>
      </c>
      <c r="AR3" s="278"/>
      <c r="AS3" s="145"/>
    </row>
    <row r="4" spans="2:45" s="2" customFormat="1" ht="27.75" customHeight="1" x14ac:dyDescent="0.25">
      <c r="B4" s="606"/>
      <c r="C4" s="480"/>
      <c r="D4" s="278" t="s">
        <v>76</v>
      </c>
      <c r="E4" s="278"/>
      <c r="F4" s="267" t="s">
        <v>79</v>
      </c>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79" t="s">
        <v>77</v>
      </c>
      <c r="AR4" s="280"/>
      <c r="AS4" s="418"/>
    </row>
    <row r="5" spans="2:45" s="2" customFormat="1" ht="42" customHeight="1" thickBot="1" x14ac:dyDescent="0.3">
      <c r="B5" s="606"/>
      <c r="C5" s="480"/>
      <c r="D5" s="294" t="s">
        <v>80</v>
      </c>
      <c r="E5" s="294"/>
      <c r="F5" s="268" t="s">
        <v>81</v>
      </c>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81"/>
      <c r="AR5" s="282"/>
      <c r="AS5" s="419"/>
    </row>
    <row r="6" spans="2:45" ht="23.25" customHeight="1" thickBot="1" x14ac:dyDescent="0.3">
      <c r="B6" s="248" t="s">
        <v>155</v>
      </c>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50"/>
    </row>
    <row r="7" spans="2:45" ht="23.25" customHeight="1" thickBot="1" x14ac:dyDescent="0.3">
      <c r="B7" s="602" t="s">
        <v>156</v>
      </c>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4"/>
      <c r="AS7" s="603"/>
    </row>
    <row r="8" spans="2:45" ht="27.75" customHeight="1" thickBot="1" x14ac:dyDescent="0.3">
      <c r="B8" s="617" t="s">
        <v>158</v>
      </c>
      <c r="C8" s="618"/>
      <c r="D8" s="618"/>
      <c r="E8" s="618"/>
      <c r="F8" s="618"/>
      <c r="G8" s="618"/>
      <c r="H8" s="618"/>
      <c r="I8" s="618"/>
      <c r="J8" s="618"/>
      <c r="K8" s="618"/>
      <c r="L8" s="618"/>
      <c r="M8" s="618"/>
      <c r="N8" s="618"/>
      <c r="O8" s="618"/>
      <c r="P8" s="618"/>
      <c r="Q8" s="618"/>
      <c r="R8" s="618"/>
      <c r="S8" s="618"/>
      <c r="T8" s="618"/>
      <c r="U8" s="618"/>
      <c r="V8" s="618"/>
      <c r="W8" s="618"/>
      <c r="X8" s="618"/>
      <c r="Y8" s="618"/>
      <c r="Z8" s="618"/>
      <c r="AA8" s="618"/>
      <c r="AB8" s="618"/>
      <c r="AC8" s="619"/>
      <c r="AD8" s="620" t="s">
        <v>424</v>
      </c>
      <c r="AE8" s="618"/>
      <c r="AF8" s="618"/>
      <c r="AG8" s="618"/>
      <c r="AH8" s="618"/>
      <c r="AI8" s="618"/>
      <c r="AJ8" s="618"/>
      <c r="AK8" s="618"/>
      <c r="AL8" s="618"/>
      <c r="AM8" s="618"/>
      <c r="AN8" s="618"/>
      <c r="AO8" s="618"/>
      <c r="AP8" s="618"/>
      <c r="AQ8" s="618"/>
      <c r="AR8" s="618"/>
      <c r="AS8" s="621"/>
    </row>
    <row r="9" spans="2:45" ht="45" customHeight="1" thickTop="1" thickBot="1" x14ac:dyDescent="0.3">
      <c r="B9" s="622" t="s">
        <v>80</v>
      </c>
      <c r="C9" s="625" t="s">
        <v>127</v>
      </c>
      <c r="D9" s="628" t="s">
        <v>126</v>
      </c>
      <c r="E9" s="629"/>
      <c r="F9" s="639" t="s">
        <v>157</v>
      </c>
      <c r="G9" s="640"/>
      <c r="H9" s="640"/>
      <c r="I9" s="640"/>
      <c r="J9" s="640"/>
      <c r="K9" s="640"/>
      <c r="L9" s="641"/>
      <c r="M9" s="609" t="s">
        <v>181</v>
      </c>
      <c r="N9" s="610"/>
      <c r="O9" s="610"/>
      <c r="P9" s="610"/>
      <c r="Q9" s="610"/>
      <c r="R9" s="610"/>
      <c r="S9" s="610"/>
      <c r="T9" s="610"/>
      <c r="U9" s="610"/>
      <c r="V9" s="610"/>
      <c r="W9" s="610"/>
      <c r="X9" s="610"/>
      <c r="Y9" s="610"/>
      <c r="Z9" s="610"/>
      <c r="AA9" s="610"/>
      <c r="AB9" s="611"/>
      <c r="AC9" s="107" t="s">
        <v>195</v>
      </c>
      <c r="AD9" s="596" t="s">
        <v>258</v>
      </c>
      <c r="AE9" s="597"/>
      <c r="AF9" s="649" t="s">
        <v>379</v>
      </c>
      <c r="AG9" s="596" t="s">
        <v>87</v>
      </c>
      <c r="AH9" s="600"/>
      <c r="AI9" s="636" t="s">
        <v>88</v>
      </c>
      <c r="AJ9" s="655" t="s">
        <v>380</v>
      </c>
      <c r="AK9" s="655" t="s">
        <v>384</v>
      </c>
      <c r="AL9" s="612" t="s">
        <v>288</v>
      </c>
      <c r="AM9" s="612" t="s">
        <v>89</v>
      </c>
      <c r="AN9" s="655" t="s">
        <v>380</v>
      </c>
      <c r="AO9" s="655" t="s">
        <v>383</v>
      </c>
      <c r="AP9" s="612" t="s">
        <v>289</v>
      </c>
      <c r="AQ9" s="612" t="s">
        <v>287</v>
      </c>
      <c r="AR9" s="612"/>
      <c r="AS9" s="652" t="s">
        <v>154</v>
      </c>
    </row>
    <row r="10" spans="2:45" ht="77.25" customHeight="1" thickBot="1" x14ac:dyDescent="0.3">
      <c r="B10" s="623"/>
      <c r="C10" s="626"/>
      <c r="D10" s="630"/>
      <c r="E10" s="631"/>
      <c r="F10" s="634" t="s">
        <v>159</v>
      </c>
      <c r="G10" s="587" t="s">
        <v>160</v>
      </c>
      <c r="H10" s="587" t="s">
        <v>161</v>
      </c>
      <c r="I10" s="607" t="s">
        <v>162</v>
      </c>
      <c r="J10" s="607" t="s">
        <v>163</v>
      </c>
      <c r="K10" s="587" t="s">
        <v>164</v>
      </c>
      <c r="L10" s="589" t="s">
        <v>165</v>
      </c>
      <c r="M10" s="594" t="s">
        <v>170</v>
      </c>
      <c r="N10" s="595"/>
      <c r="O10" s="585" t="s">
        <v>171</v>
      </c>
      <c r="P10" s="595"/>
      <c r="Q10" s="585" t="s">
        <v>172</v>
      </c>
      <c r="R10" s="595"/>
      <c r="S10" s="585" t="s">
        <v>173</v>
      </c>
      <c r="T10" s="586"/>
      <c r="U10" s="585" t="s">
        <v>175</v>
      </c>
      <c r="V10" s="586"/>
      <c r="W10" s="585" t="s">
        <v>177</v>
      </c>
      <c r="X10" s="586"/>
      <c r="Y10" s="585" t="s">
        <v>179</v>
      </c>
      <c r="Z10" s="586"/>
      <c r="AA10" s="587" t="s">
        <v>183</v>
      </c>
      <c r="AB10" s="589" t="s">
        <v>182</v>
      </c>
      <c r="AC10" s="615" t="s">
        <v>196</v>
      </c>
      <c r="AD10" s="598"/>
      <c r="AE10" s="599"/>
      <c r="AF10" s="650"/>
      <c r="AG10" s="598"/>
      <c r="AH10" s="601"/>
      <c r="AI10" s="637"/>
      <c r="AJ10" s="656"/>
      <c r="AK10" s="656"/>
      <c r="AL10" s="613"/>
      <c r="AM10" s="613"/>
      <c r="AN10" s="656"/>
      <c r="AO10" s="656"/>
      <c r="AP10" s="613"/>
      <c r="AQ10" s="613"/>
      <c r="AR10" s="613"/>
      <c r="AS10" s="653"/>
    </row>
    <row r="11" spans="2:45" ht="38.25" customHeight="1" thickBot="1" x14ac:dyDescent="0.3">
      <c r="B11" s="624"/>
      <c r="C11" s="627"/>
      <c r="D11" s="632"/>
      <c r="E11" s="633"/>
      <c r="F11" s="635"/>
      <c r="G11" s="588"/>
      <c r="H11" s="588"/>
      <c r="I11" s="608"/>
      <c r="J11" s="608"/>
      <c r="K11" s="588"/>
      <c r="L11" s="642"/>
      <c r="M11" s="108" t="s">
        <v>166</v>
      </c>
      <c r="N11" s="109" t="s">
        <v>167</v>
      </c>
      <c r="O11" s="109" t="s">
        <v>168</v>
      </c>
      <c r="P11" s="109" t="s">
        <v>167</v>
      </c>
      <c r="Q11" s="109" t="s">
        <v>169</v>
      </c>
      <c r="R11" s="109" t="s">
        <v>167</v>
      </c>
      <c r="S11" s="109" t="s">
        <v>174</v>
      </c>
      <c r="T11" s="109" t="s">
        <v>167</v>
      </c>
      <c r="U11" s="109" t="s">
        <v>176</v>
      </c>
      <c r="V11" s="109" t="s">
        <v>167</v>
      </c>
      <c r="W11" s="109" t="s">
        <v>178</v>
      </c>
      <c r="X11" s="109" t="s">
        <v>167</v>
      </c>
      <c r="Y11" s="109" t="s">
        <v>180</v>
      </c>
      <c r="Z11" s="109" t="s">
        <v>167</v>
      </c>
      <c r="AA11" s="588"/>
      <c r="AB11" s="590"/>
      <c r="AC11" s="616"/>
      <c r="AD11" s="110" t="s">
        <v>259</v>
      </c>
      <c r="AE11" s="111" t="s">
        <v>260</v>
      </c>
      <c r="AF11" s="651"/>
      <c r="AG11" s="110" t="s">
        <v>260</v>
      </c>
      <c r="AH11" s="112" t="s">
        <v>259</v>
      </c>
      <c r="AI11" s="638"/>
      <c r="AJ11" s="656"/>
      <c r="AK11" s="656"/>
      <c r="AL11" s="614"/>
      <c r="AM11" s="614"/>
      <c r="AN11" s="656"/>
      <c r="AO11" s="656"/>
      <c r="AP11" s="614"/>
      <c r="AQ11" s="614"/>
      <c r="AR11" s="614"/>
      <c r="AS11" s="654"/>
    </row>
    <row r="12" spans="2:45" ht="63.75" x14ac:dyDescent="0.25">
      <c r="B12" s="643" t="str">
        <f>'3-IDENTIFICACIÓN DEL RIESGO'!B12</f>
        <v>Direccionamiento Estratégico</v>
      </c>
      <c r="C12" s="646" t="str">
        <f>'3-IDENTIFICACIÓN DEL RIESGO'!E12</f>
        <v>1. Oficina del Planeación.
2. Dirección General.</v>
      </c>
      <c r="D12" s="565" t="str">
        <f>'3-IDENTIFICACIÓN DEL RIESGO'!G12</f>
        <v>Posibilidad de beneficiar a grupos de interés contrarios a los objetivos de la Reforma Rural Integral y del Ordenamiento Social de la Propiedad Rural con la definición de lineamientos estratégicos</v>
      </c>
      <c r="E12" s="565"/>
      <c r="F12" s="162" t="s">
        <v>621</v>
      </c>
      <c r="G12" s="156" t="s">
        <v>622</v>
      </c>
      <c r="H12" s="161" t="s">
        <v>623</v>
      </c>
      <c r="I12" s="161" t="s">
        <v>624</v>
      </c>
      <c r="J12" s="161" t="s">
        <v>625</v>
      </c>
      <c r="K12" s="161" t="s">
        <v>626</v>
      </c>
      <c r="L12" s="163" t="s">
        <v>627</v>
      </c>
      <c r="M12" s="164" t="s">
        <v>186</v>
      </c>
      <c r="N12" s="155">
        <f>IF(M12="Asignado",15,IF(M12="NO asignado",0))</f>
        <v>15</v>
      </c>
      <c r="O12" s="139" t="s">
        <v>187</v>
      </c>
      <c r="P12" s="155">
        <f>IF(O12="Adecuado",15,IF(O12="Inadecuado",0))</f>
        <v>15</v>
      </c>
      <c r="Q12" s="139" t="s">
        <v>188</v>
      </c>
      <c r="R12" s="155">
        <f>IF(Q12="Oportuna",15,IF(Q12="Inoportuna",0))</f>
        <v>15</v>
      </c>
      <c r="S12" s="139" t="s">
        <v>61</v>
      </c>
      <c r="T12" s="155">
        <f>IF(S12="Prevenir",15,IF(S12="Detectar",10,IF(S12="No es un control",0)))</f>
        <v>15</v>
      </c>
      <c r="U12" s="139" t="s">
        <v>189</v>
      </c>
      <c r="V12" s="155">
        <f>IF(U12="Confiable",15,IF(U12="No confiable",0))</f>
        <v>15</v>
      </c>
      <c r="W12" s="139" t="s">
        <v>190</v>
      </c>
      <c r="X12" s="155">
        <f>IF(W12="Se investigan oportunamente",15,IF(W12="No se investigan oportunamente",0))</f>
        <v>15</v>
      </c>
      <c r="Y12" s="139" t="s">
        <v>191</v>
      </c>
      <c r="Z12" s="155">
        <f>IF(Y12="Completa",10,IF(Y12="Incompleta",5,IF(Y12="No existe",0)))</f>
        <v>10</v>
      </c>
      <c r="AA12" s="113">
        <f>N12+P12+R12+T12+V12+X12+Z12</f>
        <v>100</v>
      </c>
      <c r="AB12" s="114" t="str">
        <f>IF(AA12&lt;86,"Débil",(IF(AA12&lt;96,"Moderado","Fuerte")))</f>
        <v>Fuerte</v>
      </c>
      <c r="AC12" s="165" t="s">
        <v>64</v>
      </c>
      <c r="AD12" s="153" t="str">
        <f>IF(OR(AND(AB12="Fuerte",AC12="Moderado"),AND(AB12="Moderado",AC12="Fuerte"),AND(AB12="Moderado",AC12="Moderado")),"Moderado",IF(OR(AND(AB12="Fuerte",AC12="Débil"),AND(AB12="Moderado",AC12="Débil"),AND(AB12="Débil")),"Débil",IF(AND(AB12="Fuerte",AC12="Fuerte"),"Fuerte")))</f>
        <v>Fuerte</v>
      </c>
      <c r="AE12" s="115" t="str">
        <f>IF(AD12="Fuerte","100",IF(AD12="Moderado","50",IF(AD12="Débil","0")))</f>
        <v>100</v>
      </c>
      <c r="AF12" s="566">
        <v>1</v>
      </c>
      <c r="AG12" s="568">
        <f>(AE12+AE13)/AF12</f>
        <v>100</v>
      </c>
      <c r="AH12" s="570" t="str">
        <f>IF(AG12&lt;50,"Débil",IF(AG12&lt;=99,"Moderado",IF(AG12=100,"Fuerte",IF(AG12="","ERROR"))))</f>
        <v>Fuerte</v>
      </c>
      <c r="AI12" s="572" t="s">
        <v>92</v>
      </c>
      <c r="AJ12" s="573">
        <f>IF(AH12="Débil",0,IF(AND(AH12="Moderado",AI12="Directamente"),1,IF(AND(AH12="Moderado",AI12="No disminuye"),0,IF(AND(AH12="Fuerte",AI12="Directamente"),2,IF(AND(AH12="Fuerte",AI12="No disminuye"),0)))))</f>
        <v>2</v>
      </c>
      <c r="AK12" s="573">
        <f>('4-VALORACIÓN DEL RIESGO'!H11-AJ12)</f>
        <v>1</v>
      </c>
      <c r="AL12" s="573" t="str">
        <f>IF(AK12=5,"Casi Seguro",IF(AK12=4,"Probable",IF(AK12=3,"Posible",IF(AK12=2,"Improbable",IF(AK12=1,"Rara Vez",IF(AK12=0,"Rara Vez",IF(AK12&lt;0,"Rara Vez")))))))</f>
        <v>Rara Vez</v>
      </c>
      <c r="AM12" s="572" t="s">
        <v>94</v>
      </c>
      <c r="AN12" s="574">
        <f>IF(AH12="Débil",0,IF(AND(AH12="Moderado",AM12="Directamente"),1,IF(AND(AH12="Moderado",AM12="Indirectamente"),0,IF(AND(AH12="Moderado",AM12="No disminuye"),0,IF(AND(AH12="Fuerte",AM12="Directamente"),2,IF(AND(AH12="Fuerte",AM12="Indirectamente"),1,IF(AND(AH12="Fuerte",AM12="No disminuye"),0)))))))</f>
        <v>0</v>
      </c>
      <c r="AO12" s="574">
        <f>('4-VALORACIÓN DEL RIESGO'!AD11-AN12)</f>
        <v>5</v>
      </c>
      <c r="AP12" s="576" t="str">
        <f>IF(AO12=5,"Catastrófico",IF(AO12=4,"Mayor",IF(AO12=3,"Moderado",IF(AO12=2,"Moderado",IF(AO12=1,"Moderado")))))</f>
        <v>Catastrófico</v>
      </c>
      <c r="AQ12" s="577" t="str">
        <f>IF(OR(AND(AP12="Moderado",AL12="Rara Vez"),AND(AP12="Moderado",AL12="Improbable")),"Moderado",IF(OR(AND(AP12="Mayor",AL12="Improbable"),AND(AP12="Mayor",AL12="Rara Vez"),AND(AP12="Moderado",AL12="Probable"),AND(AP12="Moderado",AL12="Posible")),"Alto",IF(OR(AND(AP12="Moderado",AL12="Casi Seguro"),AND(AP12="Mayor",AL12="Posible"),AND(AP12="Mayor",AL12="Probable"),AND(AP12="Mayor",AL12="Casi Seguro")),"Extremo",IF(AP12="Catastrófico","Extremo"))))</f>
        <v>Extremo</v>
      </c>
      <c r="AR12" s="577"/>
      <c r="AS12" s="578" t="s">
        <v>425</v>
      </c>
    </row>
    <row r="13" spans="2:45" ht="30.75" thickBot="1" x14ac:dyDescent="0.3">
      <c r="B13" s="644"/>
      <c r="C13" s="647"/>
      <c r="D13" s="565"/>
      <c r="E13" s="565"/>
      <c r="F13" s="166"/>
      <c r="G13" s="167"/>
      <c r="H13" s="161"/>
      <c r="I13" s="161"/>
      <c r="J13" s="161"/>
      <c r="K13" s="161"/>
      <c r="L13" s="163"/>
      <c r="M13" s="164"/>
      <c r="N13" s="155" t="b">
        <f t="shared" ref="N13:N76" si="0">IF(M13="Asignado",15,IF(M13="NO asignado",0))</f>
        <v>0</v>
      </c>
      <c r="O13" s="139"/>
      <c r="P13" s="155" t="b">
        <f t="shared" ref="P13:P76" si="1">IF(O13="Adecuado",15,IF(O13="Inadecuado",0))</f>
        <v>0</v>
      </c>
      <c r="Q13" s="139"/>
      <c r="R13" s="155" t="b">
        <f t="shared" ref="R13:R76" si="2">IF(Q13="Oportuna",15,IF(Q13="Inoportuna",0))</f>
        <v>0</v>
      </c>
      <c r="S13" s="139"/>
      <c r="T13" s="155" t="b">
        <f t="shared" ref="T13:T76" si="3">IF(S13="Prevenir",15,IF(S13="Detectar",10,IF(S13="No es un control",0)))</f>
        <v>0</v>
      </c>
      <c r="U13" s="139"/>
      <c r="V13" s="155" t="b">
        <f t="shared" ref="V13:V76" si="4">IF(U13="Confiable",15,IF(U13="No confiable",0))</f>
        <v>0</v>
      </c>
      <c r="W13" s="139"/>
      <c r="X13" s="155" t="b">
        <f t="shared" ref="X13:X76" si="5">IF(W13="Se investigan oportunamente",15,IF(W13="No se investigan oportunamente",0))</f>
        <v>0</v>
      </c>
      <c r="Y13" s="139"/>
      <c r="Z13" s="155" t="b">
        <f t="shared" ref="Z13:Z76" si="6">IF(Y13="Completa",10,IF(Y13="Incompleta",5,IF(Y13="No existe",0)))</f>
        <v>0</v>
      </c>
      <c r="AA13" s="113">
        <f t="shared" ref="AA13:AA76" si="7">N13+P13+R13+T13+V13+X13+Z13</f>
        <v>0</v>
      </c>
      <c r="AB13" s="114" t="str">
        <f t="shared" ref="AB13:AB76" si="8">IF(AA13&lt;86,"Débil",(IF(AA13&lt;96,"Moderado","Fuerte")))</f>
        <v>Débil</v>
      </c>
      <c r="AC13" s="165"/>
      <c r="AD13" s="153" t="str">
        <f t="shared" ref="AD13:AD76" si="9">IF(OR(AND(AB13="Fuerte",AC13="Moderado"),AND(AB13="Moderado",AC13="Fuerte"),AND(AB13="Moderado",AC13="Moderado")),"Moderado",IF(OR(AND(AB13="Fuerte",AC13="Débil"),AND(AB13="Moderado",AC13="Débil"),AND(AB13="Débil")),"Débil",IF(AND(AB13="Fuerte",AC13="Fuerte"),"Fuerte")))</f>
        <v>Débil</v>
      </c>
      <c r="AE13" s="115" t="str">
        <f t="shared" ref="AE13:AE76" si="10">IF(AD13="Fuerte","100",IF(AD13="Moderado","50",IF(AD13="Débil","0")))</f>
        <v>0</v>
      </c>
      <c r="AF13" s="567"/>
      <c r="AG13" s="569"/>
      <c r="AH13" s="571"/>
      <c r="AI13" s="572"/>
      <c r="AJ13" s="573"/>
      <c r="AK13" s="573"/>
      <c r="AL13" s="573"/>
      <c r="AM13" s="572"/>
      <c r="AN13" s="575"/>
      <c r="AO13" s="575"/>
      <c r="AP13" s="576"/>
      <c r="AQ13" s="577"/>
      <c r="AR13" s="577"/>
      <c r="AS13" s="578"/>
    </row>
    <row r="14" spans="2:45" ht="30" x14ac:dyDescent="0.25">
      <c r="B14" s="644"/>
      <c r="C14" s="647"/>
      <c r="D14" s="565" t="str">
        <f>'3-IDENTIFICACIÓN DEL RIESGO'!G14</f>
        <v>Riesgo 2</v>
      </c>
      <c r="E14" s="565"/>
      <c r="F14" s="166"/>
      <c r="G14" s="167"/>
      <c r="H14" s="161"/>
      <c r="I14" s="161"/>
      <c r="J14" s="161"/>
      <c r="K14" s="161"/>
      <c r="L14" s="163"/>
      <c r="M14" s="164"/>
      <c r="N14" s="155" t="b">
        <f t="shared" si="0"/>
        <v>0</v>
      </c>
      <c r="O14" s="139"/>
      <c r="P14" s="155" t="b">
        <f t="shared" si="1"/>
        <v>0</v>
      </c>
      <c r="Q14" s="139"/>
      <c r="R14" s="155" t="b">
        <f t="shared" si="2"/>
        <v>0</v>
      </c>
      <c r="S14" s="139"/>
      <c r="T14" s="155" t="b">
        <f t="shared" si="3"/>
        <v>0</v>
      </c>
      <c r="U14" s="139"/>
      <c r="V14" s="155" t="b">
        <f t="shared" si="4"/>
        <v>0</v>
      </c>
      <c r="W14" s="139"/>
      <c r="X14" s="155" t="b">
        <f t="shared" si="5"/>
        <v>0</v>
      </c>
      <c r="Y14" s="139"/>
      <c r="Z14" s="155" t="b">
        <f t="shared" si="6"/>
        <v>0</v>
      </c>
      <c r="AA14" s="113">
        <f t="shared" si="7"/>
        <v>0</v>
      </c>
      <c r="AB14" s="114" t="str">
        <f t="shared" si="8"/>
        <v>Débil</v>
      </c>
      <c r="AC14" s="165"/>
      <c r="AD14" s="153" t="str">
        <f t="shared" si="9"/>
        <v>Débil</v>
      </c>
      <c r="AE14" s="115" t="str">
        <f t="shared" si="10"/>
        <v>0</v>
      </c>
      <c r="AF14" s="566"/>
      <c r="AG14" s="568" t="e">
        <f t="shared" ref="AG14" si="11">(AE14+AE15)/AF14</f>
        <v>#DIV/0!</v>
      </c>
      <c r="AH14" s="570" t="e">
        <f t="shared" ref="AH14" si="12">IF(AG14&lt;50,"Débil",IF(AG14&lt;=99,"Moderado",IF(AG14=100,"Fuerte",IF(AG14="","ERROR"))))</f>
        <v>#DIV/0!</v>
      </c>
      <c r="AI14" s="572"/>
      <c r="AJ14" s="573" t="e">
        <f t="shared" ref="AJ14" si="13">IF(AH14="Débil",0,IF(AND(AH14="Moderado",AI14="Directamente"),1,IF(AND(AH14="Moderado",AI14="No disminuye"),0,IF(AND(AH14="Fuerte",AI14="Directamente"),2,IF(AND(AH14="Fuerte",AI14="No disminuye"),0)))))</f>
        <v>#DIV/0!</v>
      </c>
      <c r="AK14" s="573" t="e">
        <f>('4-VALORACIÓN DEL RIESGO'!H12-AJ14)</f>
        <v>#DIV/0!</v>
      </c>
      <c r="AL14" s="573" t="e">
        <f t="shared" ref="AL14" si="14">IF(AK14=5,"Casi Seguro",IF(AK14=4,"Probable",IF(AK14=3,"Posible",IF(AK14=2,"Improbable",IF(AK14=1,"Rara Vez",IF(AK14=0,"Rara Vez",IF(AK14&lt;0,"Rara Vez")))))))</f>
        <v>#DIV/0!</v>
      </c>
      <c r="AM14" s="572"/>
      <c r="AN14" s="574" t="e">
        <f t="shared" ref="AN14" si="15">IF(AH14="Débil",0,IF(AND(AH14="Moderado",AM14="Directamente"),1,IF(AND(AH14="Moderado",AM14="Indirectamente"),0,IF(AND(AH14="Moderado",AM14="No disminuye"),0,IF(AND(AH14="Fuerte",AM14="Directamente"),2,IF(AND(AH14="Fuerte",AM14="Indirectamente"),1,IF(AND(AH14="Fuerte",AM14="No disminuye"),0)))))))</f>
        <v>#DIV/0!</v>
      </c>
      <c r="AO14" s="574" t="e">
        <f>('4-VALORACIÓN DEL RIESGO'!AD12-AN14)</f>
        <v>#DIV/0!</v>
      </c>
      <c r="AP14" s="574" t="e">
        <f t="shared" ref="AP14" si="16">IF(AO14=5,"Catastrófico",IF(AO14=4,"Mayor",IF(AO14=3,"Moderado",IF(AO14=2,"Moderado",IF(AO14=1,"Moderado")))))</f>
        <v>#DIV/0!</v>
      </c>
      <c r="AQ14" s="577" t="e">
        <f t="shared" ref="AQ14" si="17">IF(OR(AND(AP14="Moderado",AL14="Rara Vez"),AND(AP14="Moderado",AL14="Improbable")),"Moderado",IF(OR(AND(AP14="Mayor",AL14="Improbable"),AND(AP14="Mayor",AL14="Rara Vez"),AND(AP14="Moderado",AL14="Probable"),AND(AP14="Moderado",AL14="Posible")),"Alto",IF(OR(AND(AP14="Moderado",AL14="Casi Seguro"),AND(AP14="Mayor",AL14="Posible"),AND(AP14="Mayor",AL14="Probable"),AND(AP14="Mayor",AL14="Casi Seguro")),"Extremo",IF(AP14="Catastrófico","Extremo"))))</f>
        <v>#DIV/0!</v>
      </c>
      <c r="AR14" s="577"/>
      <c r="AS14" s="578" t="s">
        <v>425</v>
      </c>
    </row>
    <row r="15" spans="2:45" ht="30.75" thickBot="1" x14ac:dyDescent="0.3">
      <c r="B15" s="644"/>
      <c r="C15" s="647"/>
      <c r="D15" s="565"/>
      <c r="E15" s="565"/>
      <c r="F15" s="166"/>
      <c r="G15" s="167"/>
      <c r="H15" s="161"/>
      <c r="I15" s="161"/>
      <c r="J15" s="161"/>
      <c r="K15" s="161"/>
      <c r="L15" s="163"/>
      <c r="M15" s="164"/>
      <c r="N15" s="155" t="b">
        <f t="shared" si="0"/>
        <v>0</v>
      </c>
      <c r="O15" s="139"/>
      <c r="P15" s="155" t="b">
        <f t="shared" si="1"/>
        <v>0</v>
      </c>
      <c r="Q15" s="139"/>
      <c r="R15" s="155" t="b">
        <f t="shared" si="2"/>
        <v>0</v>
      </c>
      <c r="S15" s="139"/>
      <c r="T15" s="155" t="b">
        <f t="shared" si="3"/>
        <v>0</v>
      </c>
      <c r="U15" s="139"/>
      <c r="V15" s="155" t="b">
        <f t="shared" si="4"/>
        <v>0</v>
      </c>
      <c r="W15" s="139"/>
      <c r="X15" s="155" t="b">
        <f t="shared" si="5"/>
        <v>0</v>
      </c>
      <c r="Y15" s="139"/>
      <c r="Z15" s="155" t="b">
        <f t="shared" si="6"/>
        <v>0</v>
      </c>
      <c r="AA15" s="113">
        <f t="shared" si="7"/>
        <v>0</v>
      </c>
      <c r="AB15" s="114" t="str">
        <f t="shared" si="8"/>
        <v>Débil</v>
      </c>
      <c r="AC15" s="165"/>
      <c r="AD15" s="153" t="str">
        <f t="shared" si="9"/>
        <v>Débil</v>
      </c>
      <c r="AE15" s="115" t="str">
        <f t="shared" si="10"/>
        <v>0</v>
      </c>
      <c r="AF15" s="567"/>
      <c r="AG15" s="569"/>
      <c r="AH15" s="571"/>
      <c r="AI15" s="572"/>
      <c r="AJ15" s="573"/>
      <c r="AK15" s="573"/>
      <c r="AL15" s="573"/>
      <c r="AM15" s="572"/>
      <c r="AN15" s="575"/>
      <c r="AO15" s="575"/>
      <c r="AP15" s="575"/>
      <c r="AQ15" s="577"/>
      <c r="AR15" s="577"/>
      <c r="AS15" s="578"/>
    </row>
    <row r="16" spans="2:45" ht="30" x14ac:dyDescent="0.25">
      <c r="B16" s="644"/>
      <c r="C16" s="647"/>
      <c r="D16" s="565" t="str">
        <f>'3-IDENTIFICACIÓN DEL RIESGO'!G16</f>
        <v>Riesgo 3</v>
      </c>
      <c r="E16" s="565"/>
      <c r="F16" s="166"/>
      <c r="G16" s="167"/>
      <c r="H16" s="161"/>
      <c r="I16" s="161"/>
      <c r="J16" s="161"/>
      <c r="K16" s="161"/>
      <c r="L16" s="163"/>
      <c r="M16" s="164"/>
      <c r="N16" s="155" t="b">
        <f t="shared" si="0"/>
        <v>0</v>
      </c>
      <c r="O16" s="139"/>
      <c r="P16" s="155" t="b">
        <f t="shared" si="1"/>
        <v>0</v>
      </c>
      <c r="Q16" s="139"/>
      <c r="R16" s="155" t="b">
        <f t="shared" si="2"/>
        <v>0</v>
      </c>
      <c r="S16" s="139"/>
      <c r="T16" s="155" t="b">
        <f t="shared" si="3"/>
        <v>0</v>
      </c>
      <c r="U16" s="139"/>
      <c r="V16" s="155" t="b">
        <f t="shared" si="4"/>
        <v>0</v>
      </c>
      <c r="W16" s="139"/>
      <c r="X16" s="155" t="b">
        <f t="shared" si="5"/>
        <v>0</v>
      </c>
      <c r="Y16" s="139"/>
      <c r="Z16" s="155" t="b">
        <f t="shared" si="6"/>
        <v>0</v>
      </c>
      <c r="AA16" s="113">
        <f t="shared" si="7"/>
        <v>0</v>
      </c>
      <c r="AB16" s="114" t="str">
        <f t="shared" si="8"/>
        <v>Débil</v>
      </c>
      <c r="AC16" s="165"/>
      <c r="AD16" s="153" t="str">
        <f t="shared" si="9"/>
        <v>Débil</v>
      </c>
      <c r="AE16" s="115" t="str">
        <f t="shared" si="10"/>
        <v>0</v>
      </c>
      <c r="AF16" s="566"/>
      <c r="AG16" s="568" t="e">
        <f t="shared" ref="AG16" si="18">(AE16+AE17)/AF16</f>
        <v>#DIV/0!</v>
      </c>
      <c r="AH16" s="570" t="e">
        <f t="shared" ref="AH16" si="19">IF(AG16&lt;50,"Débil",IF(AG16&lt;=99,"Moderado",IF(AG16=100,"Fuerte",IF(AG16="","ERROR"))))</f>
        <v>#DIV/0!</v>
      </c>
      <c r="AI16" s="572"/>
      <c r="AJ16" s="573" t="e">
        <f t="shared" ref="AJ16" si="20">IF(AH16="Débil",0,IF(AND(AH16="Moderado",AI16="Directamente"),1,IF(AND(AH16="Moderado",AI16="No disminuye"),0,IF(AND(AH16="Fuerte",AI16="Directamente"),2,IF(AND(AH16="Fuerte",AI16="No disminuye"),0)))))</f>
        <v>#DIV/0!</v>
      </c>
      <c r="AK16" s="573" t="e">
        <f>('4-VALORACIÓN DEL RIESGO'!H13-AJ16)</f>
        <v>#DIV/0!</v>
      </c>
      <c r="AL16" s="573" t="e">
        <f t="shared" ref="AL16" si="21">IF(AK16=5,"Casi Seguro",IF(AK16=4,"Probable",IF(AK16=3,"Posible",IF(AK16=2,"Improbable",IF(AK16=1,"Rara Vez",IF(AK16=0,"Rara Vez",IF(AK16&lt;0,"Rara Vez")))))))</f>
        <v>#DIV/0!</v>
      </c>
      <c r="AM16" s="572"/>
      <c r="AN16" s="574" t="e">
        <f t="shared" ref="AN16" si="22">IF(AH16="Débil",0,IF(AND(AH16="Moderado",AM16="Directamente"),1,IF(AND(AH16="Moderado",AM16="Indirectamente"),0,IF(AND(AH16="Moderado",AM16="No disminuye"),0,IF(AND(AH16="Fuerte",AM16="Directamente"),2,IF(AND(AH16="Fuerte",AM16="Indirectamente"),1,IF(AND(AH16="Fuerte",AM16="No disminuye"),0)))))))</f>
        <v>#DIV/0!</v>
      </c>
      <c r="AO16" s="574" t="e">
        <f>('4-VALORACIÓN DEL RIESGO'!AD13-AN16)</f>
        <v>#DIV/0!</v>
      </c>
      <c r="AP16" s="576" t="e">
        <f t="shared" ref="AP16" si="23">IF(AO16=5,"Catastrófico",IF(AO16=4,"Mayor",IF(AO16=3,"Moderado",IF(AO16=2,"Moderado",IF(AO16=1,"Moderado")))))</f>
        <v>#DIV/0!</v>
      </c>
      <c r="AQ16" s="577" t="e">
        <f t="shared" ref="AQ16" si="24">IF(OR(AND(AP16="Moderado",AL16="Rara Vez"),AND(AP16="Moderado",AL16="Improbable")),"Moderado",IF(OR(AND(AP16="Mayor",AL16="Improbable"),AND(AP16="Mayor",AL16="Rara Vez"),AND(AP16="Moderado",AL16="Probable"),AND(AP16="Moderado",AL16="Posible")),"Alto",IF(OR(AND(AP16="Moderado",AL16="Casi Seguro"),AND(AP16="Mayor",AL16="Posible"),AND(AP16="Mayor",AL16="Probable"),AND(AP16="Mayor",AL16="Casi Seguro")),"Extremo",IF(AP16="Catastrófico","Extremo"))))</f>
        <v>#DIV/0!</v>
      </c>
      <c r="AR16" s="577"/>
      <c r="AS16" s="578" t="s">
        <v>425</v>
      </c>
    </row>
    <row r="17" spans="2:45" ht="30.75" thickBot="1" x14ac:dyDescent="0.3">
      <c r="B17" s="644"/>
      <c r="C17" s="647"/>
      <c r="D17" s="565"/>
      <c r="E17" s="565"/>
      <c r="F17" s="166"/>
      <c r="G17" s="167"/>
      <c r="H17" s="161"/>
      <c r="I17" s="161"/>
      <c r="J17" s="161"/>
      <c r="K17" s="161"/>
      <c r="L17" s="163"/>
      <c r="M17" s="164"/>
      <c r="N17" s="155" t="b">
        <f t="shared" si="0"/>
        <v>0</v>
      </c>
      <c r="O17" s="139"/>
      <c r="P17" s="155" t="b">
        <f t="shared" si="1"/>
        <v>0</v>
      </c>
      <c r="Q17" s="139"/>
      <c r="R17" s="155" t="b">
        <f t="shared" si="2"/>
        <v>0</v>
      </c>
      <c r="S17" s="139"/>
      <c r="T17" s="155" t="b">
        <f t="shared" si="3"/>
        <v>0</v>
      </c>
      <c r="U17" s="139"/>
      <c r="V17" s="155" t="b">
        <f t="shared" si="4"/>
        <v>0</v>
      </c>
      <c r="W17" s="139"/>
      <c r="X17" s="155" t="b">
        <f t="shared" si="5"/>
        <v>0</v>
      </c>
      <c r="Y17" s="139"/>
      <c r="Z17" s="155" t="b">
        <f t="shared" si="6"/>
        <v>0</v>
      </c>
      <c r="AA17" s="113">
        <f t="shared" si="7"/>
        <v>0</v>
      </c>
      <c r="AB17" s="114" t="str">
        <f t="shared" si="8"/>
        <v>Débil</v>
      </c>
      <c r="AC17" s="165"/>
      <c r="AD17" s="153" t="str">
        <f t="shared" si="9"/>
        <v>Débil</v>
      </c>
      <c r="AE17" s="115" t="str">
        <f t="shared" si="10"/>
        <v>0</v>
      </c>
      <c r="AF17" s="567"/>
      <c r="AG17" s="569"/>
      <c r="AH17" s="571"/>
      <c r="AI17" s="572"/>
      <c r="AJ17" s="573"/>
      <c r="AK17" s="573"/>
      <c r="AL17" s="573"/>
      <c r="AM17" s="572"/>
      <c r="AN17" s="575"/>
      <c r="AO17" s="575"/>
      <c r="AP17" s="576"/>
      <c r="AQ17" s="577"/>
      <c r="AR17" s="577"/>
      <c r="AS17" s="578"/>
    </row>
    <row r="18" spans="2:45" ht="30" x14ac:dyDescent="0.25">
      <c r="B18" s="644"/>
      <c r="C18" s="647"/>
      <c r="D18" s="565" t="str">
        <f>'3-IDENTIFICACIÓN DEL RIESGO'!G18</f>
        <v>Riesgo 4</v>
      </c>
      <c r="E18" s="565"/>
      <c r="F18" s="166"/>
      <c r="G18" s="167"/>
      <c r="H18" s="161"/>
      <c r="I18" s="161"/>
      <c r="J18" s="161"/>
      <c r="K18" s="161"/>
      <c r="L18" s="163"/>
      <c r="M18" s="164"/>
      <c r="N18" s="155" t="b">
        <f t="shared" si="0"/>
        <v>0</v>
      </c>
      <c r="O18" s="139"/>
      <c r="P18" s="155" t="b">
        <f t="shared" si="1"/>
        <v>0</v>
      </c>
      <c r="Q18" s="139"/>
      <c r="R18" s="155" t="b">
        <f t="shared" si="2"/>
        <v>0</v>
      </c>
      <c r="S18" s="139"/>
      <c r="T18" s="155" t="b">
        <f t="shared" si="3"/>
        <v>0</v>
      </c>
      <c r="U18" s="139"/>
      <c r="V18" s="155" t="b">
        <f t="shared" si="4"/>
        <v>0</v>
      </c>
      <c r="W18" s="139"/>
      <c r="X18" s="155" t="b">
        <f t="shared" si="5"/>
        <v>0</v>
      </c>
      <c r="Y18" s="139"/>
      <c r="Z18" s="155" t="b">
        <f t="shared" si="6"/>
        <v>0</v>
      </c>
      <c r="AA18" s="113">
        <f t="shared" si="7"/>
        <v>0</v>
      </c>
      <c r="AB18" s="114" t="str">
        <f t="shared" si="8"/>
        <v>Débil</v>
      </c>
      <c r="AC18" s="165"/>
      <c r="AD18" s="153" t="str">
        <f t="shared" si="9"/>
        <v>Débil</v>
      </c>
      <c r="AE18" s="115" t="str">
        <f t="shared" si="10"/>
        <v>0</v>
      </c>
      <c r="AF18" s="566"/>
      <c r="AG18" s="568" t="e">
        <f t="shared" ref="AG18" si="25">(AE18+AE19)/AF18</f>
        <v>#DIV/0!</v>
      </c>
      <c r="AH18" s="570" t="e">
        <f t="shared" ref="AH18" si="26">IF(AG18&lt;50,"Débil",IF(AG18&lt;=99,"Moderado",IF(AG18=100,"Fuerte",IF(AG18="","ERROR"))))</f>
        <v>#DIV/0!</v>
      </c>
      <c r="AI18" s="572"/>
      <c r="AJ18" s="573" t="e">
        <f t="shared" ref="AJ18" si="27">IF(AH18="Débil",0,IF(AND(AH18="Moderado",AI18="Directamente"),1,IF(AND(AH18="Moderado",AI18="No disminuye"),0,IF(AND(AH18="Fuerte",AI18="Directamente"),2,IF(AND(AH18="Fuerte",AI18="No disminuye"),0)))))</f>
        <v>#DIV/0!</v>
      </c>
      <c r="AK18" s="573" t="e">
        <f>('4-VALORACIÓN DEL RIESGO'!H14-AJ18)</f>
        <v>#DIV/0!</v>
      </c>
      <c r="AL18" s="573" t="e">
        <f t="shared" ref="AL18" si="28">IF(AK18=5,"Casi Seguro",IF(AK18=4,"Probable",IF(AK18=3,"Posible",IF(AK18=2,"Improbable",IF(AK18=1,"Rara Vez",IF(AK18=0,"Rara Vez",IF(AK18&lt;0,"Rara Vez")))))))</f>
        <v>#DIV/0!</v>
      </c>
      <c r="AM18" s="572"/>
      <c r="AN18" s="574" t="e">
        <f t="shared" ref="AN18" si="29">IF(AH18="Débil",0,IF(AND(AH18="Moderado",AM18="Directamente"),1,IF(AND(AH18="Moderado",AM18="Indirectamente"),0,IF(AND(AH18="Moderado",AM18="No disminuye"),0,IF(AND(AH18="Fuerte",AM18="Directamente"),2,IF(AND(AH18="Fuerte",AM18="Indirectamente"),1,IF(AND(AH18="Fuerte",AM18="No disminuye"),0)))))))</f>
        <v>#DIV/0!</v>
      </c>
      <c r="AO18" s="574" t="e">
        <f>('4-VALORACIÓN DEL RIESGO'!AD14-AN18)</f>
        <v>#DIV/0!</v>
      </c>
      <c r="AP18" s="576" t="e">
        <f t="shared" ref="AP18" si="30">IF(AO18=5,"Catastrófico",IF(AO18=4,"Mayor",IF(AO18=3,"Moderado",IF(AO18=2,"Moderado",IF(AO18=1,"Moderado")))))</f>
        <v>#DIV/0!</v>
      </c>
      <c r="AQ18" s="577" t="e">
        <f t="shared" ref="AQ18" si="31">IF(OR(AND(AP18="Moderado",AL18="Rara Vez"),AND(AP18="Moderado",AL18="Improbable")),"Moderado",IF(OR(AND(AP18="Mayor",AL18="Improbable"),AND(AP18="Mayor",AL18="Rara Vez"),AND(AP18="Moderado",AL18="Probable"),AND(AP18="Moderado",AL18="Posible")),"Alto",IF(OR(AND(AP18="Moderado",AL18="Casi Seguro"),AND(AP18="Mayor",AL18="Posible"),AND(AP18="Mayor",AL18="Probable"),AND(AP18="Mayor",AL18="Casi Seguro")),"Extremo",IF(AP18="Catastrófico","Extremo"))))</f>
        <v>#DIV/0!</v>
      </c>
      <c r="AR18" s="577"/>
      <c r="AS18" s="578" t="s">
        <v>425</v>
      </c>
    </row>
    <row r="19" spans="2:45" ht="30.75" thickBot="1" x14ac:dyDescent="0.3">
      <c r="B19" s="644"/>
      <c r="C19" s="647"/>
      <c r="D19" s="565"/>
      <c r="E19" s="565"/>
      <c r="F19" s="166"/>
      <c r="G19" s="167"/>
      <c r="H19" s="161"/>
      <c r="I19" s="161"/>
      <c r="J19" s="161"/>
      <c r="K19" s="161"/>
      <c r="L19" s="163"/>
      <c r="M19" s="164"/>
      <c r="N19" s="155" t="b">
        <f t="shared" si="0"/>
        <v>0</v>
      </c>
      <c r="O19" s="139"/>
      <c r="P19" s="155" t="b">
        <f t="shared" si="1"/>
        <v>0</v>
      </c>
      <c r="Q19" s="139"/>
      <c r="R19" s="155" t="b">
        <f t="shared" si="2"/>
        <v>0</v>
      </c>
      <c r="S19" s="139"/>
      <c r="T19" s="155" t="b">
        <f t="shared" si="3"/>
        <v>0</v>
      </c>
      <c r="U19" s="139"/>
      <c r="V19" s="155" t="b">
        <f t="shared" si="4"/>
        <v>0</v>
      </c>
      <c r="W19" s="139"/>
      <c r="X19" s="155" t="b">
        <f t="shared" si="5"/>
        <v>0</v>
      </c>
      <c r="Y19" s="139"/>
      <c r="Z19" s="155" t="b">
        <f t="shared" si="6"/>
        <v>0</v>
      </c>
      <c r="AA19" s="113">
        <f t="shared" si="7"/>
        <v>0</v>
      </c>
      <c r="AB19" s="114" t="str">
        <f t="shared" si="8"/>
        <v>Débil</v>
      </c>
      <c r="AC19" s="165"/>
      <c r="AD19" s="153" t="str">
        <f t="shared" si="9"/>
        <v>Débil</v>
      </c>
      <c r="AE19" s="115" t="str">
        <f t="shared" si="10"/>
        <v>0</v>
      </c>
      <c r="AF19" s="567"/>
      <c r="AG19" s="569"/>
      <c r="AH19" s="571"/>
      <c r="AI19" s="572"/>
      <c r="AJ19" s="573"/>
      <c r="AK19" s="573"/>
      <c r="AL19" s="573"/>
      <c r="AM19" s="572"/>
      <c r="AN19" s="575"/>
      <c r="AO19" s="575"/>
      <c r="AP19" s="576"/>
      <c r="AQ19" s="577"/>
      <c r="AR19" s="577"/>
      <c r="AS19" s="578"/>
    </row>
    <row r="20" spans="2:45" ht="30" x14ac:dyDescent="0.25">
      <c r="B20" s="644"/>
      <c r="C20" s="647"/>
      <c r="D20" s="565" t="str">
        <f>'3-IDENTIFICACIÓN DEL RIESGO'!G20</f>
        <v>Riesgo 5</v>
      </c>
      <c r="E20" s="565"/>
      <c r="F20" s="166"/>
      <c r="G20" s="167"/>
      <c r="H20" s="161"/>
      <c r="I20" s="161"/>
      <c r="J20" s="161"/>
      <c r="K20" s="161"/>
      <c r="L20" s="163"/>
      <c r="M20" s="164"/>
      <c r="N20" s="155" t="b">
        <f t="shared" si="0"/>
        <v>0</v>
      </c>
      <c r="O20" s="139"/>
      <c r="P20" s="155" t="b">
        <f t="shared" si="1"/>
        <v>0</v>
      </c>
      <c r="Q20" s="139"/>
      <c r="R20" s="155" t="b">
        <f t="shared" si="2"/>
        <v>0</v>
      </c>
      <c r="S20" s="139"/>
      <c r="T20" s="155" t="b">
        <f t="shared" si="3"/>
        <v>0</v>
      </c>
      <c r="U20" s="139"/>
      <c r="V20" s="155" t="b">
        <f t="shared" si="4"/>
        <v>0</v>
      </c>
      <c r="W20" s="139"/>
      <c r="X20" s="155" t="b">
        <f t="shared" si="5"/>
        <v>0</v>
      </c>
      <c r="Y20" s="139"/>
      <c r="Z20" s="155" t="b">
        <f t="shared" si="6"/>
        <v>0</v>
      </c>
      <c r="AA20" s="113">
        <f t="shared" si="7"/>
        <v>0</v>
      </c>
      <c r="AB20" s="114" t="str">
        <f t="shared" si="8"/>
        <v>Débil</v>
      </c>
      <c r="AC20" s="165"/>
      <c r="AD20" s="153" t="str">
        <f t="shared" si="9"/>
        <v>Débil</v>
      </c>
      <c r="AE20" s="115" t="str">
        <f t="shared" si="10"/>
        <v>0</v>
      </c>
      <c r="AF20" s="566"/>
      <c r="AG20" s="568" t="e">
        <f t="shared" ref="AG20" si="32">(AE20+AE21)/AF20</f>
        <v>#DIV/0!</v>
      </c>
      <c r="AH20" s="570" t="e">
        <f t="shared" ref="AH20" si="33">IF(AG20&lt;50,"Débil",IF(AG20&lt;=99,"Moderado",IF(AG20=100,"Fuerte",IF(AG20="","ERROR"))))</f>
        <v>#DIV/0!</v>
      </c>
      <c r="AI20" s="572"/>
      <c r="AJ20" s="573" t="e">
        <f t="shared" ref="AJ20" si="34">IF(AH20="Débil",0,IF(AND(AH20="Moderado",AI20="Directamente"),1,IF(AND(AH20="Moderado",AI20="No disminuye"),0,IF(AND(AH20="Fuerte",AI20="Directamente"),2,IF(AND(AH20="Fuerte",AI20="No disminuye"),0)))))</f>
        <v>#DIV/0!</v>
      </c>
      <c r="AK20" s="573" t="e">
        <f>('4-VALORACIÓN DEL RIESGO'!H15-AJ20)</f>
        <v>#DIV/0!</v>
      </c>
      <c r="AL20" s="573" t="e">
        <f t="shared" ref="AL20" si="35">IF(AK20=5,"Casi Seguro",IF(AK20=4,"Probable",IF(AK20=3,"Posible",IF(AK20=2,"Improbable",IF(AK20=1,"Rara Vez",IF(AK20=0,"Rara Vez",IF(AK20&lt;0,"Rara Vez")))))))</f>
        <v>#DIV/0!</v>
      </c>
      <c r="AM20" s="572"/>
      <c r="AN20" s="574" t="e">
        <f t="shared" ref="AN20" si="36">IF(AH20="Débil",0,IF(AND(AH20="Moderado",AM20="Directamente"),1,IF(AND(AH20="Moderado",AM20="Indirectamente"),0,IF(AND(AH20="Moderado",AM20="No disminuye"),0,IF(AND(AH20="Fuerte",AM20="Directamente"),2,IF(AND(AH20="Fuerte",AM20="Indirectamente"),1,IF(AND(AH20="Fuerte",AM20="No disminuye"),0)))))))</f>
        <v>#DIV/0!</v>
      </c>
      <c r="AO20" s="574" t="e">
        <f>('4-VALORACIÓN DEL RIESGO'!AD15-AN20)</f>
        <v>#DIV/0!</v>
      </c>
      <c r="AP20" s="576" t="e">
        <f t="shared" ref="AP20" si="37">IF(AO20=5,"Catastrófico",IF(AO20=4,"Mayor",IF(AO20=3,"Moderado",IF(AO20=2,"Moderado",IF(AO20=1,"Moderado")))))</f>
        <v>#DIV/0!</v>
      </c>
      <c r="AQ20" s="577" t="e">
        <f t="shared" ref="AQ20" si="38">IF(OR(AND(AP20="Moderado",AL20="Rara Vez"),AND(AP20="Moderado",AL20="Improbable")),"Moderado",IF(OR(AND(AP20="Mayor",AL20="Improbable"),AND(AP20="Mayor",AL20="Rara Vez"),AND(AP20="Moderado",AL20="Probable"),AND(AP20="Moderado",AL20="Posible")),"Alto",IF(OR(AND(AP20="Moderado",AL20="Casi Seguro"),AND(AP20="Mayor",AL20="Posible"),AND(AP20="Mayor",AL20="Probable"),AND(AP20="Mayor",AL20="Casi Seguro")),"Extremo",IF(AP20="Catastrófico","Extremo"))))</f>
        <v>#DIV/0!</v>
      </c>
      <c r="AR20" s="577"/>
      <c r="AS20" s="578" t="s">
        <v>425</v>
      </c>
    </row>
    <row r="21" spans="2:45" ht="30.75" thickBot="1" x14ac:dyDescent="0.3">
      <c r="B21" s="645"/>
      <c r="C21" s="648"/>
      <c r="D21" s="565"/>
      <c r="E21" s="565"/>
      <c r="F21" s="166"/>
      <c r="G21" s="167"/>
      <c r="H21" s="161"/>
      <c r="I21" s="161"/>
      <c r="J21" s="161"/>
      <c r="K21" s="161"/>
      <c r="L21" s="163"/>
      <c r="M21" s="164"/>
      <c r="N21" s="155" t="b">
        <f t="shared" si="0"/>
        <v>0</v>
      </c>
      <c r="O21" s="139"/>
      <c r="P21" s="155" t="b">
        <f t="shared" si="1"/>
        <v>0</v>
      </c>
      <c r="Q21" s="139"/>
      <c r="R21" s="155" t="b">
        <f t="shared" si="2"/>
        <v>0</v>
      </c>
      <c r="S21" s="139"/>
      <c r="T21" s="155" t="b">
        <f t="shared" si="3"/>
        <v>0</v>
      </c>
      <c r="U21" s="139"/>
      <c r="V21" s="155" t="b">
        <f t="shared" si="4"/>
        <v>0</v>
      </c>
      <c r="W21" s="139"/>
      <c r="X21" s="155" t="b">
        <f t="shared" si="5"/>
        <v>0</v>
      </c>
      <c r="Y21" s="139"/>
      <c r="Z21" s="155" t="b">
        <f t="shared" si="6"/>
        <v>0</v>
      </c>
      <c r="AA21" s="113">
        <f t="shared" si="7"/>
        <v>0</v>
      </c>
      <c r="AB21" s="114" t="str">
        <f t="shared" si="8"/>
        <v>Débil</v>
      </c>
      <c r="AC21" s="165"/>
      <c r="AD21" s="153" t="str">
        <f t="shared" si="9"/>
        <v>Débil</v>
      </c>
      <c r="AE21" s="115" t="str">
        <f t="shared" si="10"/>
        <v>0</v>
      </c>
      <c r="AF21" s="567"/>
      <c r="AG21" s="569"/>
      <c r="AH21" s="571"/>
      <c r="AI21" s="572"/>
      <c r="AJ21" s="573"/>
      <c r="AK21" s="573"/>
      <c r="AL21" s="573"/>
      <c r="AM21" s="572"/>
      <c r="AN21" s="575"/>
      <c r="AO21" s="575"/>
      <c r="AP21" s="576"/>
      <c r="AQ21" s="577"/>
      <c r="AR21" s="577"/>
      <c r="AS21" s="578"/>
    </row>
    <row r="22" spans="2:45" ht="30" x14ac:dyDescent="0.25">
      <c r="B22" s="579" t="str">
        <f>'3-IDENTIFICACIÓN DEL RIESGO'!B22</f>
        <v>Comunicación y Gestión con Grupos de Interés.</v>
      </c>
      <c r="C22" s="591" t="str">
        <f>'3-IDENTIFICACIÓN DEL RIESGO'!E22</f>
        <v>1. Dirección General.
2. Secretaría General.
3. Oficina de Planeación.
4. Oficina Jurídica.
5. Oficina del Inspector de la Gestión de Tierras.
6. Oficina de Control Interno.</v>
      </c>
      <c r="D22" s="565" t="str">
        <f>'3-IDENTIFICACIÓN DEL RIESGO'!G22</f>
        <v>Riesgo 1</v>
      </c>
      <c r="E22" s="565"/>
      <c r="F22" s="168"/>
      <c r="G22" s="168"/>
      <c r="H22" s="168"/>
      <c r="I22" s="168"/>
      <c r="J22" s="168"/>
      <c r="K22" s="168"/>
      <c r="L22" s="168"/>
      <c r="M22" s="164"/>
      <c r="N22" s="155" t="b">
        <f t="shared" si="0"/>
        <v>0</v>
      </c>
      <c r="O22" s="139"/>
      <c r="P22" s="155" t="b">
        <f t="shared" si="1"/>
        <v>0</v>
      </c>
      <c r="Q22" s="139"/>
      <c r="R22" s="155" t="b">
        <f t="shared" si="2"/>
        <v>0</v>
      </c>
      <c r="S22" s="139"/>
      <c r="T22" s="155" t="b">
        <f t="shared" si="3"/>
        <v>0</v>
      </c>
      <c r="U22" s="139"/>
      <c r="V22" s="155" t="b">
        <f t="shared" si="4"/>
        <v>0</v>
      </c>
      <c r="W22" s="139"/>
      <c r="X22" s="155" t="b">
        <f t="shared" si="5"/>
        <v>0</v>
      </c>
      <c r="Y22" s="139"/>
      <c r="Z22" s="155" t="b">
        <f t="shared" si="6"/>
        <v>0</v>
      </c>
      <c r="AA22" s="113">
        <f t="shared" si="7"/>
        <v>0</v>
      </c>
      <c r="AB22" s="114" t="str">
        <f t="shared" si="8"/>
        <v>Débil</v>
      </c>
      <c r="AC22" s="165"/>
      <c r="AD22" s="153" t="str">
        <f t="shared" si="9"/>
        <v>Débil</v>
      </c>
      <c r="AE22" s="115" t="str">
        <f t="shared" si="10"/>
        <v>0</v>
      </c>
      <c r="AF22" s="566"/>
      <c r="AG22" s="568" t="e">
        <f t="shared" ref="AG22" si="39">(AE22+AE23)/AF22</f>
        <v>#DIV/0!</v>
      </c>
      <c r="AH22" s="570" t="e">
        <f t="shared" ref="AH22" si="40">IF(AG22&lt;50,"Débil",IF(AG22&lt;=99,"Moderado",IF(AG22=100,"Fuerte",IF(AG22="","ERROR"))))</f>
        <v>#DIV/0!</v>
      </c>
      <c r="AI22" s="572"/>
      <c r="AJ22" s="573" t="e">
        <f t="shared" ref="AJ22" si="41">IF(AH22="Débil",0,IF(AND(AH22="Moderado",AI22="Directamente"),1,IF(AND(AH22="Moderado",AI22="No disminuye"),0,IF(AND(AH22="Fuerte",AI22="Directamente"),2,IF(AND(AH22="Fuerte",AI22="No disminuye"),0)))))</f>
        <v>#DIV/0!</v>
      </c>
      <c r="AK22" s="573" t="e">
        <f>('4-VALORACIÓN DEL RIESGO'!H16-AJ22)</f>
        <v>#DIV/0!</v>
      </c>
      <c r="AL22" s="573" t="e">
        <f t="shared" ref="AL22" si="42">IF(AK22=5,"Casi Seguro",IF(AK22=4,"Probable",IF(AK22=3,"Posible",IF(AK22=2,"Improbable",IF(AK22=1,"Rara Vez",IF(AK22=0,"Rara Vez",IF(AK22&lt;0,"Rara Vez")))))))</f>
        <v>#DIV/0!</v>
      </c>
      <c r="AM22" s="572"/>
      <c r="AN22" s="574" t="e">
        <f t="shared" ref="AN22" si="43">IF(AH22="Débil",0,IF(AND(AH22="Moderado",AM22="Directamente"),1,IF(AND(AH22="Moderado",AM22="Indirectamente"),0,IF(AND(AH22="Moderado",AM22="No disminuye"),0,IF(AND(AH22="Fuerte",AM22="Directamente"),2,IF(AND(AH22="Fuerte",AM22="Indirectamente"),1,IF(AND(AH22="Fuerte",AM22="No disminuye"),0)))))))</f>
        <v>#DIV/0!</v>
      </c>
      <c r="AO22" s="574" t="e">
        <f>('4-VALORACIÓN DEL RIESGO'!AD16-AN22)</f>
        <v>#DIV/0!</v>
      </c>
      <c r="AP22" s="576" t="e">
        <f t="shared" ref="AP22" si="44">IF(AO22=5,"Catastrófico",IF(AO22=4,"Mayor",IF(AO22=3,"Moderado",IF(AO22=2,"Moderado",IF(AO22=1,"Moderado")))))</f>
        <v>#DIV/0!</v>
      </c>
      <c r="AQ22" s="577" t="e">
        <f t="shared" ref="AQ22" si="45">IF(OR(AND(AP22="Moderado",AL22="Rara Vez"),AND(AP22="Moderado",AL22="Improbable")),"Moderado",IF(OR(AND(AP22="Mayor",AL22="Improbable"),AND(AP22="Mayor",AL22="Rara Vez"),AND(AP22="Moderado",AL22="Probable"),AND(AP22="Moderado",AL22="Posible")),"Alto",IF(OR(AND(AP22="Moderado",AL22="Casi Seguro"),AND(AP22="Mayor",AL22="Posible"),AND(AP22="Mayor",AL22="Probable"),AND(AP22="Mayor",AL22="Casi Seguro")),"Extremo",IF(AP22="Catastrófico","Extremo"))))</f>
        <v>#DIV/0!</v>
      </c>
      <c r="AR22" s="577"/>
      <c r="AS22" s="578" t="s">
        <v>425</v>
      </c>
    </row>
    <row r="23" spans="2:45" ht="30.75" thickBot="1" x14ac:dyDescent="0.3">
      <c r="B23" s="580"/>
      <c r="C23" s="592"/>
      <c r="D23" s="565"/>
      <c r="E23" s="565"/>
      <c r="F23" s="168"/>
      <c r="G23" s="168"/>
      <c r="H23" s="168"/>
      <c r="I23" s="168"/>
      <c r="J23" s="168"/>
      <c r="K23" s="168"/>
      <c r="L23" s="168"/>
      <c r="M23" s="164"/>
      <c r="N23" s="155" t="b">
        <f t="shared" si="0"/>
        <v>0</v>
      </c>
      <c r="O23" s="139"/>
      <c r="P23" s="155" t="b">
        <f t="shared" si="1"/>
        <v>0</v>
      </c>
      <c r="Q23" s="139"/>
      <c r="R23" s="155" t="b">
        <f t="shared" si="2"/>
        <v>0</v>
      </c>
      <c r="S23" s="139"/>
      <c r="T23" s="155" t="b">
        <f t="shared" si="3"/>
        <v>0</v>
      </c>
      <c r="U23" s="139"/>
      <c r="V23" s="155" t="b">
        <f t="shared" si="4"/>
        <v>0</v>
      </c>
      <c r="W23" s="139"/>
      <c r="X23" s="155" t="b">
        <f t="shared" si="5"/>
        <v>0</v>
      </c>
      <c r="Y23" s="139"/>
      <c r="Z23" s="155" t="b">
        <f t="shared" si="6"/>
        <v>0</v>
      </c>
      <c r="AA23" s="113">
        <f t="shared" si="7"/>
        <v>0</v>
      </c>
      <c r="AB23" s="114" t="str">
        <f t="shared" si="8"/>
        <v>Débil</v>
      </c>
      <c r="AC23" s="165"/>
      <c r="AD23" s="153" t="str">
        <f t="shared" si="9"/>
        <v>Débil</v>
      </c>
      <c r="AE23" s="115" t="str">
        <f t="shared" si="10"/>
        <v>0</v>
      </c>
      <c r="AF23" s="567"/>
      <c r="AG23" s="569"/>
      <c r="AH23" s="571"/>
      <c r="AI23" s="572"/>
      <c r="AJ23" s="573"/>
      <c r="AK23" s="573"/>
      <c r="AL23" s="573"/>
      <c r="AM23" s="572"/>
      <c r="AN23" s="575"/>
      <c r="AO23" s="575"/>
      <c r="AP23" s="576"/>
      <c r="AQ23" s="577"/>
      <c r="AR23" s="577"/>
      <c r="AS23" s="578"/>
    </row>
    <row r="24" spans="2:45" ht="30" x14ac:dyDescent="0.25">
      <c r="B24" s="580"/>
      <c r="C24" s="592"/>
      <c r="D24" s="565" t="str">
        <f>'3-IDENTIFICACIÓN DEL RIESGO'!G24</f>
        <v>Riesgo 2</v>
      </c>
      <c r="E24" s="565"/>
      <c r="F24" s="168"/>
      <c r="G24" s="168"/>
      <c r="H24" s="168"/>
      <c r="I24" s="168"/>
      <c r="J24" s="168"/>
      <c r="K24" s="168"/>
      <c r="L24" s="168"/>
      <c r="M24" s="164"/>
      <c r="N24" s="155" t="b">
        <f t="shared" si="0"/>
        <v>0</v>
      </c>
      <c r="O24" s="139"/>
      <c r="P24" s="155" t="b">
        <f t="shared" si="1"/>
        <v>0</v>
      </c>
      <c r="Q24" s="139"/>
      <c r="R24" s="155" t="b">
        <f t="shared" si="2"/>
        <v>0</v>
      </c>
      <c r="S24" s="139"/>
      <c r="T24" s="155" t="b">
        <f t="shared" si="3"/>
        <v>0</v>
      </c>
      <c r="U24" s="139"/>
      <c r="V24" s="155" t="b">
        <f t="shared" si="4"/>
        <v>0</v>
      </c>
      <c r="W24" s="139"/>
      <c r="X24" s="155" t="b">
        <f t="shared" si="5"/>
        <v>0</v>
      </c>
      <c r="Y24" s="139"/>
      <c r="Z24" s="155" t="b">
        <f t="shared" si="6"/>
        <v>0</v>
      </c>
      <c r="AA24" s="113">
        <f t="shared" si="7"/>
        <v>0</v>
      </c>
      <c r="AB24" s="114" t="str">
        <f t="shared" si="8"/>
        <v>Débil</v>
      </c>
      <c r="AC24" s="165"/>
      <c r="AD24" s="153" t="str">
        <f t="shared" si="9"/>
        <v>Débil</v>
      </c>
      <c r="AE24" s="115" t="str">
        <f t="shared" si="10"/>
        <v>0</v>
      </c>
      <c r="AF24" s="566"/>
      <c r="AG24" s="568" t="e">
        <f t="shared" ref="AG24" si="46">(AE24+AE25)/AF24</f>
        <v>#DIV/0!</v>
      </c>
      <c r="AH24" s="570" t="e">
        <f t="shared" ref="AH24" si="47">IF(AG24&lt;50,"Débil",IF(AG24&lt;=99,"Moderado",IF(AG24=100,"Fuerte",IF(AG24="","ERROR"))))</f>
        <v>#DIV/0!</v>
      </c>
      <c r="AI24" s="572"/>
      <c r="AJ24" s="573" t="e">
        <f t="shared" ref="AJ24" si="48">IF(AH24="Débil",0,IF(AND(AH24="Moderado",AI24="Directamente"),1,IF(AND(AH24="Moderado",AI24="No disminuye"),0,IF(AND(AH24="Fuerte",AI24="Directamente"),2,IF(AND(AH24="Fuerte",AI24="No disminuye"),0)))))</f>
        <v>#DIV/0!</v>
      </c>
      <c r="AK24" s="573" t="e">
        <f>('4-VALORACIÓN DEL RIESGO'!H17-AJ24)</f>
        <v>#DIV/0!</v>
      </c>
      <c r="AL24" s="573" t="e">
        <f t="shared" ref="AL24" si="49">IF(AK24=5,"Casi Seguro",IF(AK24=4,"Probable",IF(AK24=3,"Posible",IF(AK24=2,"Improbable",IF(AK24=1,"Rara Vez",IF(AK24=0,"Rara Vez",IF(AK24&lt;0,"Rara Vez")))))))</f>
        <v>#DIV/0!</v>
      </c>
      <c r="AM24" s="572"/>
      <c r="AN24" s="574" t="e">
        <f t="shared" ref="AN24" si="50">IF(AH24="Débil",0,IF(AND(AH24="Moderado",AM24="Directamente"),1,IF(AND(AH24="Moderado",AM24="Indirectamente"),0,IF(AND(AH24="Moderado",AM24="No disminuye"),0,IF(AND(AH24="Fuerte",AM24="Directamente"),2,IF(AND(AH24="Fuerte",AM24="Indirectamente"),1,IF(AND(AH24="Fuerte",AM24="No disminuye"),0)))))))</f>
        <v>#DIV/0!</v>
      </c>
      <c r="AO24" s="574" t="e">
        <f>('4-VALORACIÓN DEL RIESGO'!AD17-AN24)</f>
        <v>#DIV/0!</v>
      </c>
      <c r="AP24" s="576" t="e">
        <f t="shared" ref="AP24" si="51">IF(AO24=5,"Catastrófico",IF(AO24=4,"Mayor",IF(AO24=3,"Moderado",IF(AO24=2,"Moderado",IF(AO24=1,"Moderado")))))</f>
        <v>#DIV/0!</v>
      </c>
      <c r="AQ24" s="577" t="e">
        <f t="shared" ref="AQ24" si="52">IF(OR(AND(AP24="Moderado",AL24="Rara Vez"),AND(AP24="Moderado",AL24="Improbable")),"Moderado",IF(OR(AND(AP24="Mayor",AL24="Improbable"),AND(AP24="Mayor",AL24="Rara Vez"),AND(AP24="Moderado",AL24="Probable"),AND(AP24="Moderado",AL24="Posible")),"Alto",IF(OR(AND(AP24="Moderado",AL24="Casi Seguro"),AND(AP24="Mayor",AL24="Posible"),AND(AP24="Mayor",AL24="Probable"),AND(AP24="Mayor",AL24="Casi Seguro")),"Extremo",IF(AP24="Catastrófico","Extremo"))))</f>
        <v>#DIV/0!</v>
      </c>
      <c r="AR24" s="577"/>
      <c r="AS24" s="578" t="s">
        <v>425</v>
      </c>
    </row>
    <row r="25" spans="2:45" ht="30.75" thickBot="1" x14ac:dyDescent="0.3">
      <c r="B25" s="580"/>
      <c r="C25" s="592"/>
      <c r="D25" s="565"/>
      <c r="E25" s="565"/>
      <c r="F25" s="168"/>
      <c r="G25" s="168"/>
      <c r="H25" s="168"/>
      <c r="I25" s="168"/>
      <c r="J25" s="168"/>
      <c r="K25" s="168"/>
      <c r="L25" s="168"/>
      <c r="M25" s="164"/>
      <c r="N25" s="155" t="b">
        <f t="shared" si="0"/>
        <v>0</v>
      </c>
      <c r="O25" s="139"/>
      <c r="P25" s="155" t="b">
        <f t="shared" si="1"/>
        <v>0</v>
      </c>
      <c r="Q25" s="139"/>
      <c r="R25" s="155" t="b">
        <f t="shared" si="2"/>
        <v>0</v>
      </c>
      <c r="S25" s="139"/>
      <c r="T25" s="155" t="b">
        <f t="shared" si="3"/>
        <v>0</v>
      </c>
      <c r="U25" s="139"/>
      <c r="V25" s="155" t="b">
        <f t="shared" si="4"/>
        <v>0</v>
      </c>
      <c r="W25" s="139"/>
      <c r="X25" s="155" t="b">
        <f t="shared" si="5"/>
        <v>0</v>
      </c>
      <c r="Y25" s="139"/>
      <c r="Z25" s="155" t="b">
        <f t="shared" si="6"/>
        <v>0</v>
      </c>
      <c r="AA25" s="113">
        <f t="shared" si="7"/>
        <v>0</v>
      </c>
      <c r="AB25" s="114" t="str">
        <f t="shared" si="8"/>
        <v>Débil</v>
      </c>
      <c r="AC25" s="165"/>
      <c r="AD25" s="153" t="str">
        <f t="shared" si="9"/>
        <v>Débil</v>
      </c>
      <c r="AE25" s="115" t="str">
        <f t="shared" si="10"/>
        <v>0</v>
      </c>
      <c r="AF25" s="567"/>
      <c r="AG25" s="569"/>
      <c r="AH25" s="571"/>
      <c r="AI25" s="572"/>
      <c r="AJ25" s="573"/>
      <c r="AK25" s="573"/>
      <c r="AL25" s="573"/>
      <c r="AM25" s="572"/>
      <c r="AN25" s="575"/>
      <c r="AO25" s="575"/>
      <c r="AP25" s="576"/>
      <c r="AQ25" s="577"/>
      <c r="AR25" s="577"/>
      <c r="AS25" s="578"/>
    </row>
    <row r="26" spans="2:45" ht="30" x14ac:dyDescent="0.25">
      <c r="B26" s="580"/>
      <c r="C26" s="592"/>
      <c r="D26" s="565" t="str">
        <f>'3-IDENTIFICACIÓN DEL RIESGO'!G26</f>
        <v>Riesgo 3</v>
      </c>
      <c r="E26" s="565"/>
      <c r="F26" s="168"/>
      <c r="G26" s="168"/>
      <c r="H26" s="168"/>
      <c r="I26" s="168"/>
      <c r="J26" s="168"/>
      <c r="K26" s="168"/>
      <c r="L26" s="168"/>
      <c r="M26" s="164"/>
      <c r="N26" s="155" t="b">
        <f t="shared" si="0"/>
        <v>0</v>
      </c>
      <c r="O26" s="139"/>
      <c r="P26" s="155" t="b">
        <f t="shared" si="1"/>
        <v>0</v>
      </c>
      <c r="Q26" s="139"/>
      <c r="R26" s="155" t="b">
        <f t="shared" si="2"/>
        <v>0</v>
      </c>
      <c r="S26" s="139"/>
      <c r="T26" s="155" t="b">
        <f t="shared" si="3"/>
        <v>0</v>
      </c>
      <c r="U26" s="139"/>
      <c r="V26" s="155" t="b">
        <f t="shared" si="4"/>
        <v>0</v>
      </c>
      <c r="W26" s="139"/>
      <c r="X26" s="155" t="b">
        <f t="shared" si="5"/>
        <v>0</v>
      </c>
      <c r="Y26" s="139"/>
      <c r="Z26" s="155" t="b">
        <f t="shared" si="6"/>
        <v>0</v>
      </c>
      <c r="AA26" s="113">
        <f t="shared" si="7"/>
        <v>0</v>
      </c>
      <c r="AB26" s="114" t="str">
        <f t="shared" si="8"/>
        <v>Débil</v>
      </c>
      <c r="AC26" s="165"/>
      <c r="AD26" s="153" t="str">
        <f t="shared" si="9"/>
        <v>Débil</v>
      </c>
      <c r="AE26" s="115" t="str">
        <f t="shared" si="10"/>
        <v>0</v>
      </c>
      <c r="AF26" s="566"/>
      <c r="AG26" s="568" t="e">
        <f t="shared" ref="AG26" si="53">(AE26+AE27)/AF26</f>
        <v>#DIV/0!</v>
      </c>
      <c r="AH26" s="570" t="e">
        <f t="shared" ref="AH26" si="54">IF(AG26&lt;50,"Débil",IF(AG26&lt;=99,"Moderado",IF(AG26=100,"Fuerte",IF(AG26="","ERROR"))))</f>
        <v>#DIV/0!</v>
      </c>
      <c r="AI26" s="572"/>
      <c r="AJ26" s="573" t="e">
        <f t="shared" ref="AJ26" si="55">IF(AH26="Débil",0,IF(AND(AH26="Moderado",AI26="Directamente"),1,IF(AND(AH26="Moderado",AI26="No disminuye"),0,IF(AND(AH26="Fuerte",AI26="Directamente"),2,IF(AND(AH26="Fuerte",AI26="No disminuye"),0)))))</f>
        <v>#DIV/0!</v>
      </c>
      <c r="AK26" s="573" t="e">
        <f>('4-VALORACIÓN DEL RIESGO'!H18-AJ26)</f>
        <v>#DIV/0!</v>
      </c>
      <c r="AL26" s="573" t="e">
        <f t="shared" ref="AL26" si="56">IF(AK26=5,"Casi Seguro",IF(AK26=4,"Probable",IF(AK26=3,"Posible",IF(AK26=2,"Improbable",IF(AK26=1,"Rara Vez",IF(AK26=0,"Rara Vez",IF(AK26&lt;0,"Rara Vez")))))))</f>
        <v>#DIV/0!</v>
      </c>
      <c r="AM26" s="572"/>
      <c r="AN26" s="574" t="e">
        <f t="shared" ref="AN26" si="57">IF(AH26="Débil",0,IF(AND(AH26="Moderado",AM26="Directamente"),1,IF(AND(AH26="Moderado",AM26="Indirectamente"),0,IF(AND(AH26="Moderado",AM26="No disminuye"),0,IF(AND(AH26="Fuerte",AM26="Directamente"),2,IF(AND(AH26="Fuerte",AM26="Indirectamente"),1,IF(AND(AH26="Fuerte",AM26="No disminuye"),0)))))))</f>
        <v>#DIV/0!</v>
      </c>
      <c r="AO26" s="574" t="e">
        <f>('4-VALORACIÓN DEL RIESGO'!AD18-AN26)</f>
        <v>#DIV/0!</v>
      </c>
      <c r="AP26" s="576" t="e">
        <f t="shared" ref="AP26" si="58">IF(AO26=5,"Catastrófico",IF(AO26=4,"Mayor",IF(AO26=3,"Moderado",IF(AO26=2,"Moderado",IF(AO26=1,"Moderado")))))</f>
        <v>#DIV/0!</v>
      </c>
      <c r="AQ26" s="577" t="e">
        <f t="shared" ref="AQ26" si="59">IF(OR(AND(AP26="Moderado",AL26="Rara Vez"),AND(AP26="Moderado",AL26="Improbable")),"Moderado",IF(OR(AND(AP26="Mayor",AL26="Improbable"),AND(AP26="Mayor",AL26="Rara Vez"),AND(AP26="Moderado",AL26="Probable"),AND(AP26="Moderado",AL26="Posible")),"Alto",IF(OR(AND(AP26="Moderado",AL26="Casi Seguro"),AND(AP26="Mayor",AL26="Posible"),AND(AP26="Mayor",AL26="Probable"),AND(AP26="Mayor",AL26="Casi Seguro")),"Extremo",IF(AP26="Catastrófico","Extremo"))))</f>
        <v>#DIV/0!</v>
      </c>
      <c r="AR26" s="577"/>
      <c r="AS26" s="578" t="s">
        <v>425</v>
      </c>
    </row>
    <row r="27" spans="2:45" ht="30.75" thickBot="1" x14ac:dyDescent="0.3">
      <c r="B27" s="580"/>
      <c r="C27" s="592"/>
      <c r="D27" s="565"/>
      <c r="E27" s="565"/>
      <c r="F27" s="168"/>
      <c r="G27" s="168"/>
      <c r="H27" s="168"/>
      <c r="I27" s="168"/>
      <c r="J27" s="168"/>
      <c r="K27" s="168"/>
      <c r="L27" s="168"/>
      <c r="M27" s="164"/>
      <c r="N27" s="155" t="b">
        <f t="shared" si="0"/>
        <v>0</v>
      </c>
      <c r="O27" s="139"/>
      <c r="P27" s="155" t="b">
        <f t="shared" si="1"/>
        <v>0</v>
      </c>
      <c r="Q27" s="139"/>
      <c r="R27" s="155" t="b">
        <f t="shared" si="2"/>
        <v>0</v>
      </c>
      <c r="S27" s="139"/>
      <c r="T27" s="155" t="b">
        <f t="shared" si="3"/>
        <v>0</v>
      </c>
      <c r="U27" s="139"/>
      <c r="V27" s="155" t="b">
        <f t="shared" si="4"/>
        <v>0</v>
      </c>
      <c r="W27" s="139"/>
      <c r="X27" s="155" t="b">
        <f t="shared" si="5"/>
        <v>0</v>
      </c>
      <c r="Y27" s="139"/>
      <c r="Z27" s="155" t="b">
        <f t="shared" si="6"/>
        <v>0</v>
      </c>
      <c r="AA27" s="113">
        <f t="shared" si="7"/>
        <v>0</v>
      </c>
      <c r="AB27" s="114" t="str">
        <f t="shared" si="8"/>
        <v>Débil</v>
      </c>
      <c r="AC27" s="165"/>
      <c r="AD27" s="153" t="str">
        <f t="shared" si="9"/>
        <v>Débil</v>
      </c>
      <c r="AE27" s="115" t="str">
        <f t="shared" si="10"/>
        <v>0</v>
      </c>
      <c r="AF27" s="567"/>
      <c r="AG27" s="569"/>
      <c r="AH27" s="571"/>
      <c r="AI27" s="572"/>
      <c r="AJ27" s="573"/>
      <c r="AK27" s="573"/>
      <c r="AL27" s="573"/>
      <c r="AM27" s="572"/>
      <c r="AN27" s="575"/>
      <c r="AO27" s="575"/>
      <c r="AP27" s="576"/>
      <c r="AQ27" s="577"/>
      <c r="AR27" s="577"/>
      <c r="AS27" s="578"/>
    </row>
    <row r="28" spans="2:45" ht="30" x14ac:dyDescent="0.25">
      <c r="B28" s="580"/>
      <c r="C28" s="592"/>
      <c r="D28" s="565" t="str">
        <f>'3-IDENTIFICACIÓN DEL RIESGO'!G28</f>
        <v>Riesgo 4</v>
      </c>
      <c r="E28" s="565"/>
      <c r="F28" s="168"/>
      <c r="G28" s="168"/>
      <c r="H28" s="168"/>
      <c r="I28" s="168"/>
      <c r="J28" s="168"/>
      <c r="K28" s="168"/>
      <c r="L28" s="168"/>
      <c r="M28" s="164"/>
      <c r="N28" s="155" t="b">
        <f t="shared" si="0"/>
        <v>0</v>
      </c>
      <c r="O28" s="139"/>
      <c r="P28" s="155" t="b">
        <f t="shared" si="1"/>
        <v>0</v>
      </c>
      <c r="Q28" s="139"/>
      <c r="R28" s="155" t="b">
        <f t="shared" si="2"/>
        <v>0</v>
      </c>
      <c r="S28" s="139"/>
      <c r="T28" s="155" t="b">
        <f t="shared" si="3"/>
        <v>0</v>
      </c>
      <c r="U28" s="139"/>
      <c r="V28" s="155" t="b">
        <f t="shared" si="4"/>
        <v>0</v>
      </c>
      <c r="W28" s="139"/>
      <c r="X28" s="155" t="b">
        <f t="shared" si="5"/>
        <v>0</v>
      </c>
      <c r="Y28" s="139"/>
      <c r="Z28" s="155" t="b">
        <f t="shared" si="6"/>
        <v>0</v>
      </c>
      <c r="AA28" s="113">
        <f t="shared" si="7"/>
        <v>0</v>
      </c>
      <c r="AB28" s="114" t="str">
        <f t="shared" si="8"/>
        <v>Débil</v>
      </c>
      <c r="AC28" s="165"/>
      <c r="AD28" s="153" t="str">
        <f t="shared" si="9"/>
        <v>Débil</v>
      </c>
      <c r="AE28" s="115" t="str">
        <f t="shared" si="10"/>
        <v>0</v>
      </c>
      <c r="AF28" s="566"/>
      <c r="AG28" s="568" t="e">
        <f t="shared" ref="AG28" si="60">(AE28+AE29)/AF28</f>
        <v>#DIV/0!</v>
      </c>
      <c r="AH28" s="570" t="e">
        <f t="shared" ref="AH28" si="61">IF(AG28&lt;50,"Débil",IF(AG28&lt;=99,"Moderado",IF(AG28=100,"Fuerte",IF(AG28="","ERROR"))))</f>
        <v>#DIV/0!</v>
      </c>
      <c r="AI28" s="572"/>
      <c r="AJ28" s="573" t="e">
        <f t="shared" ref="AJ28" si="62">IF(AH28="Débil",0,IF(AND(AH28="Moderado",AI28="Directamente"),1,IF(AND(AH28="Moderado",AI28="No disminuye"),0,IF(AND(AH28="Fuerte",AI28="Directamente"),2,IF(AND(AH28="Fuerte",AI28="No disminuye"),0)))))</f>
        <v>#DIV/0!</v>
      </c>
      <c r="AK28" s="573" t="e">
        <f>('4-VALORACIÓN DEL RIESGO'!H19-AJ28)</f>
        <v>#DIV/0!</v>
      </c>
      <c r="AL28" s="573" t="e">
        <f t="shared" ref="AL28" si="63">IF(AK28=5,"Casi Seguro",IF(AK28=4,"Probable",IF(AK28=3,"Posible",IF(AK28=2,"Improbable",IF(AK28=1,"Rara Vez",IF(AK28=0,"Rara Vez",IF(AK28&lt;0,"Rara Vez")))))))</f>
        <v>#DIV/0!</v>
      </c>
      <c r="AM28" s="572"/>
      <c r="AN28" s="574" t="e">
        <f t="shared" ref="AN28" si="64">IF(AH28="Débil",0,IF(AND(AH28="Moderado",AM28="Directamente"),1,IF(AND(AH28="Moderado",AM28="Indirectamente"),0,IF(AND(AH28="Moderado",AM28="No disminuye"),0,IF(AND(AH28="Fuerte",AM28="Directamente"),2,IF(AND(AH28="Fuerte",AM28="Indirectamente"),1,IF(AND(AH28="Fuerte",AM28="No disminuye"),0)))))))</f>
        <v>#DIV/0!</v>
      </c>
      <c r="AO28" s="574" t="e">
        <f>('4-VALORACIÓN DEL RIESGO'!AD19-AN28)</f>
        <v>#DIV/0!</v>
      </c>
      <c r="AP28" s="576" t="e">
        <f t="shared" ref="AP28" si="65">IF(AO28=5,"Catastrófico",IF(AO28=4,"Mayor",IF(AO28=3,"Moderado",IF(AO28=2,"Moderado",IF(AO28=1,"Moderado")))))</f>
        <v>#DIV/0!</v>
      </c>
      <c r="AQ28" s="577" t="e">
        <f t="shared" ref="AQ28" si="66">IF(OR(AND(AP28="Moderado",AL28="Rara Vez"),AND(AP28="Moderado",AL28="Improbable")),"Moderado",IF(OR(AND(AP28="Mayor",AL28="Improbable"),AND(AP28="Mayor",AL28="Rara Vez"),AND(AP28="Moderado",AL28="Probable"),AND(AP28="Moderado",AL28="Posible")),"Alto",IF(OR(AND(AP28="Moderado",AL28="Casi Seguro"),AND(AP28="Mayor",AL28="Posible"),AND(AP28="Mayor",AL28="Probable"),AND(AP28="Mayor",AL28="Casi Seguro")),"Extremo",IF(AP28="Catastrófico","Extremo"))))</f>
        <v>#DIV/0!</v>
      </c>
      <c r="AR28" s="577"/>
      <c r="AS28" s="578" t="s">
        <v>425</v>
      </c>
    </row>
    <row r="29" spans="2:45" ht="30.75" thickBot="1" x14ac:dyDescent="0.3">
      <c r="B29" s="580"/>
      <c r="C29" s="592"/>
      <c r="D29" s="565"/>
      <c r="E29" s="565"/>
      <c r="F29" s="168"/>
      <c r="G29" s="168"/>
      <c r="H29" s="168"/>
      <c r="I29" s="168"/>
      <c r="J29" s="168"/>
      <c r="K29" s="168"/>
      <c r="L29" s="168"/>
      <c r="M29" s="164"/>
      <c r="N29" s="155" t="b">
        <f t="shared" si="0"/>
        <v>0</v>
      </c>
      <c r="O29" s="139"/>
      <c r="P29" s="155" t="b">
        <f t="shared" si="1"/>
        <v>0</v>
      </c>
      <c r="Q29" s="139"/>
      <c r="R29" s="155" t="b">
        <f t="shared" si="2"/>
        <v>0</v>
      </c>
      <c r="S29" s="139"/>
      <c r="T29" s="155" t="b">
        <f t="shared" si="3"/>
        <v>0</v>
      </c>
      <c r="U29" s="139"/>
      <c r="V29" s="155" t="b">
        <f t="shared" si="4"/>
        <v>0</v>
      </c>
      <c r="W29" s="139"/>
      <c r="X29" s="155" t="b">
        <f t="shared" si="5"/>
        <v>0</v>
      </c>
      <c r="Y29" s="139"/>
      <c r="Z29" s="155" t="b">
        <f t="shared" si="6"/>
        <v>0</v>
      </c>
      <c r="AA29" s="113">
        <f t="shared" si="7"/>
        <v>0</v>
      </c>
      <c r="AB29" s="114" t="str">
        <f t="shared" si="8"/>
        <v>Débil</v>
      </c>
      <c r="AC29" s="165"/>
      <c r="AD29" s="153" t="str">
        <f t="shared" si="9"/>
        <v>Débil</v>
      </c>
      <c r="AE29" s="115" t="str">
        <f t="shared" si="10"/>
        <v>0</v>
      </c>
      <c r="AF29" s="567"/>
      <c r="AG29" s="569"/>
      <c r="AH29" s="571"/>
      <c r="AI29" s="572"/>
      <c r="AJ29" s="573"/>
      <c r="AK29" s="573"/>
      <c r="AL29" s="573"/>
      <c r="AM29" s="572"/>
      <c r="AN29" s="575"/>
      <c r="AO29" s="575"/>
      <c r="AP29" s="576"/>
      <c r="AQ29" s="577"/>
      <c r="AR29" s="577"/>
      <c r="AS29" s="578"/>
    </row>
    <row r="30" spans="2:45" ht="30" x14ac:dyDescent="0.25">
      <c r="B30" s="580"/>
      <c r="C30" s="592"/>
      <c r="D30" s="565" t="str">
        <f>'3-IDENTIFICACIÓN DEL RIESGO'!G30</f>
        <v>Riesgo 5</v>
      </c>
      <c r="E30" s="565"/>
      <c r="F30" s="168"/>
      <c r="G30" s="168"/>
      <c r="H30" s="168"/>
      <c r="I30" s="168"/>
      <c r="J30" s="168"/>
      <c r="K30" s="168"/>
      <c r="L30" s="168"/>
      <c r="M30" s="164"/>
      <c r="N30" s="155" t="b">
        <f t="shared" si="0"/>
        <v>0</v>
      </c>
      <c r="O30" s="139"/>
      <c r="P30" s="155" t="b">
        <f t="shared" si="1"/>
        <v>0</v>
      </c>
      <c r="Q30" s="139"/>
      <c r="R30" s="155" t="b">
        <f t="shared" si="2"/>
        <v>0</v>
      </c>
      <c r="S30" s="139"/>
      <c r="T30" s="155" t="b">
        <f t="shared" si="3"/>
        <v>0</v>
      </c>
      <c r="U30" s="139"/>
      <c r="V30" s="155" t="b">
        <f t="shared" si="4"/>
        <v>0</v>
      </c>
      <c r="W30" s="139"/>
      <c r="X30" s="155" t="b">
        <f t="shared" si="5"/>
        <v>0</v>
      </c>
      <c r="Y30" s="139"/>
      <c r="Z30" s="155" t="b">
        <f t="shared" si="6"/>
        <v>0</v>
      </c>
      <c r="AA30" s="113">
        <f t="shared" si="7"/>
        <v>0</v>
      </c>
      <c r="AB30" s="114" t="str">
        <f t="shared" si="8"/>
        <v>Débil</v>
      </c>
      <c r="AC30" s="165"/>
      <c r="AD30" s="153" t="str">
        <f t="shared" si="9"/>
        <v>Débil</v>
      </c>
      <c r="AE30" s="115" t="str">
        <f t="shared" si="10"/>
        <v>0</v>
      </c>
      <c r="AF30" s="566"/>
      <c r="AG30" s="568" t="e">
        <f t="shared" ref="AG30" si="67">(AE30+AE31)/AF30</f>
        <v>#DIV/0!</v>
      </c>
      <c r="AH30" s="570" t="e">
        <f t="shared" ref="AH30" si="68">IF(AG30&lt;50,"Débil",IF(AG30&lt;=99,"Moderado",IF(AG30=100,"Fuerte",IF(AG30="","ERROR"))))</f>
        <v>#DIV/0!</v>
      </c>
      <c r="AI30" s="572"/>
      <c r="AJ30" s="573" t="e">
        <f t="shared" ref="AJ30" si="69">IF(AH30="Débil",0,IF(AND(AH30="Moderado",AI30="Directamente"),1,IF(AND(AH30="Moderado",AI30="No disminuye"),0,IF(AND(AH30="Fuerte",AI30="Directamente"),2,IF(AND(AH30="Fuerte",AI30="No disminuye"),0)))))</f>
        <v>#DIV/0!</v>
      </c>
      <c r="AK30" s="573" t="e">
        <f>('4-VALORACIÓN DEL RIESGO'!H20-AJ30)</f>
        <v>#DIV/0!</v>
      </c>
      <c r="AL30" s="573" t="e">
        <f t="shared" ref="AL30" si="70">IF(AK30=5,"Casi Seguro",IF(AK30=4,"Probable",IF(AK30=3,"Posible",IF(AK30=2,"Improbable",IF(AK30=1,"Rara Vez",IF(AK30=0,"Rara Vez",IF(AK30&lt;0,"Rara Vez")))))))</f>
        <v>#DIV/0!</v>
      </c>
      <c r="AM30" s="572"/>
      <c r="AN30" s="574" t="e">
        <f t="shared" ref="AN30" si="71">IF(AH30="Débil",0,IF(AND(AH30="Moderado",AM30="Directamente"),1,IF(AND(AH30="Moderado",AM30="Indirectamente"),0,IF(AND(AH30="Moderado",AM30="No disminuye"),0,IF(AND(AH30="Fuerte",AM30="Directamente"),2,IF(AND(AH30="Fuerte",AM30="Indirectamente"),1,IF(AND(AH30="Fuerte",AM30="No disminuye"),0)))))))</f>
        <v>#DIV/0!</v>
      </c>
      <c r="AO30" s="574" t="e">
        <f>('4-VALORACIÓN DEL RIESGO'!AD20-AN30)</f>
        <v>#DIV/0!</v>
      </c>
      <c r="AP30" s="576" t="e">
        <f t="shared" ref="AP30" si="72">IF(AO30=5,"Catastrófico",IF(AO30=4,"Mayor",IF(AO30=3,"Moderado",IF(AO30=2,"Moderado",IF(AO30=1,"Moderado")))))</f>
        <v>#DIV/0!</v>
      </c>
      <c r="AQ30" s="577" t="e">
        <f t="shared" ref="AQ30" si="73">IF(OR(AND(AP30="Moderado",AL30="Rara Vez"),AND(AP30="Moderado",AL30="Improbable")),"Moderado",IF(OR(AND(AP30="Mayor",AL30="Improbable"),AND(AP30="Mayor",AL30="Rara Vez"),AND(AP30="Moderado",AL30="Probable"),AND(AP30="Moderado",AL30="Posible")),"Alto",IF(OR(AND(AP30="Moderado",AL30="Casi Seguro"),AND(AP30="Mayor",AL30="Posible"),AND(AP30="Mayor",AL30="Probable"),AND(AP30="Mayor",AL30="Casi Seguro")),"Extremo",IF(AP30="Catastrófico","Extremo"))))</f>
        <v>#DIV/0!</v>
      </c>
      <c r="AR30" s="577"/>
      <c r="AS30" s="578" t="s">
        <v>425</v>
      </c>
    </row>
    <row r="31" spans="2:45" ht="30.75" thickBot="1" x14ac:dyDescent="0.3">
      <c r="B31" s="581"/>
      <c r="C31" s="593"/>
      <c r="D31" s="565"/>
      <c r="E31" s="565"/>
      <c r="F31" s="168"/>
      <c r="G31" s="168"/>
      <c r="H31" s="168"/>
      <c r="I31" s="168"/>
      <c r="J31" s="168"/>
      <c r="K31" s="168"/>
      <c r="L31" s="168"/>
      <c r="M31" s="164"/>
      <c r="N31" s="155" t="b">
        <f t="shared" si="0"/>
        <v>0</v>
      </c>
      <c r="O31" s="139"/>
      <c r="P31" s="155" t="b">
        <f t="shared" si="1"/>
        <v>0</v>
      </c>
      <c r="Q31" s="139"/>
      <c r="R31" s="155" t="b">
        <f t="shared" si="2"/>
        <v>0</v>
      </c>
      <c r="S31" s="139"/>
      <c r="T31" s="155" t="b">
        <f t="shared" si="3"/>
        <v>0</v>
      </c>
      <c r="U31" s="139"/>
      <c r="V31" s="155" t="b">
        <f t="shared" si="4"/>
        <v>0</v>
      </c>
      <c r="W31" s="139"/>
      <c r="X31" s="155" t="b">
        <f t="shared" si="5"/>
        <v>0</v>
      </c>
      <c r="Y31" s="139"/>
      <c r="Z31" s="155" t="b">
        <f t="shared" si="6"/>
        <v>0</v>
      </c>
      <c r="AA31" s="113">
        <f t="shared" si="7"/>
        <v>0</v>
      </c>
      <c r="AB31" s="114" t="str">
        <f t="shared" si="8"/>
        <v>Débil</v>
      </c>
      <c r="AC31" s="165"/>
      <c r="AD31" s="153" t="str">
        <f t="shared" si="9"/>
        <v>Débil</v>
      </c>
      <c r="AE31" s="115" t="str">
        <f t="shared" si="10"/>
        <v>0</v>
      </c>
      <c r="AF31" s="567"/>
      <c r="AG31" s="569"/>
      <c r="AH31" s="571"/>
      <c r="AI31" s="572"/>
      <c r="AJ31" s="573"/>
      <c r="AK31" s="573"/>
      <c r="AL31" s="573"/>
      <c r="AM31" s="572"/>
      <c r="AN31" s="575"/>
      <c r="AO31" s="575"/>
      <c r="AP31" s="576"/>
      <c r="AQ31" s="577"/>
      <c r="AR31" s="577"/>
      <c r="AS31" s="578"/>
    </row>
    <row r="32" spans="2:45" ht="38.25" x14ac:dyDescent="0.25">
      <c r="B32" s="582" t="str">
        <f>'3-IDENTIFICACIÓN DEL RIESGO'!B32</f>
        <v>Inteligencia de la información.</v>
      </c>
      <c r="C32" s="515" t="str">
        <f>'3-IDENTIFICACIÓN DEL RIESGO'!E32</f>
        <v>1. Dirección de Gestión del Ordenamiento Social de la Propiedad.
2. Oficina de Planeación.</v>
      </c>
      <c r="D32" s="565" t="str">
        <f>'3-IDENTIFICACIÓN DEL RIESGO'!G32</f>
        <v>Posibilidad de implementar la información generada por la entidad sin que este aprobada dentro del Sistema Integrado de Gestión en beneficio de grupos de interés, partidos políticos o particulares</v>
      </c>
      <c r="E32" s="565"/>
      <c r="F32" s="140" t="s">
        <v>628</v>
      </c>
      <c r="G32" s="140" t="s">
        <v>629</v>
      </c>
      <c r="H32" s="140" t="s">
        <v>630</v>
      </c>
      <c r="I32" s="140" t="s">
        <v>631</v>
      </c>
      <c r="J32" s="140" t="s">
        <v>632</v>
      </c>
      <c r="K32" s="140" t="s">
        <v>633</v>
      </c>
      <c r="L32" s="140" t="s">
        <v>634</v>
      </c>
      <c r="M32" s="164" t="s">
        <v>186</v>
      </c>
      <c r="N32" s="155">
        <f t="shared" si="0"/>
        <v>15</v>
      </c>
      <c r="O32" s="139" t="s">
        <v>187</v>
      </c>
      <c r="P32" s="155">
        <f t="shared" si="1"/>
        <v>15</v>
      </c>
      <c r="Q32" s="139" t="s">
        <v>188</v>
      </c>
      <c r="R32" s="155">
        <f t="shared" si="2"/>
        <v>15</v>
      </c>
      <c r="S32" s="139" t="s">
        <v>192</v>
      </c>
      <c r="T32" s="155">
        <f t="shared" si="3"/>
        <v>10</v>
      </c>
      <c r="U32" s="139" t="s">
        <v>189</v>
      </c>
      <c r="V32" s="155">
        <f t="shared" si="4"/>
        <v>15</v>
      </c>
      <c r="W32" s="139" t="s">
        <v>190</v>
      </c>
      <c r="X32" s="155">
        <f t="shared" si="5"/>
        <v>15</v>
      </c>
      <c r="Y32" s="139" t="s">
        <v>191</v>
      </c>
      <c r="Z32" s="155">
        <f t="shared" si="6"/>
        <v>10</v>
      </c>
      <c r="AA32" s="113">
        <f t="shared" si="7"/>
        <v>95</v>
      </c>
      <c r="AB32" s="114" t="str">
        <f t="shared" si="8"/>
        <v>Moderado</v>
      </c>
      <c r="AC32" s="165" t="s">
        <v>64</v>
      </c>
      <c r="AD32" s="153" t="str">
        <f t="shared" si="9"/>
        <v>Moderado</v>
      </c>
      <c r="AE32" s="115" t="str">
        <f t="shared" si="10"/>
        <v>50</v>
      </c>
      <c r="AF32" s="566">
        <v>1</v>
      </c>
      <c r="AG32" s="568">
        <f t="shared" ref="AG32" si="74">(AE32+AE33)/AF32</f>
        <v>50</v>
      </c>
      <c r="AH32" s="570" t="str">
        <f t="shared" ref="AH32" si="75">IF(AG32&lt;50,"Débil",IF(AG32&lt;=99,"Moderado",IF(AG32=100,"Fuerte",IF(AG32="","ERROR"))))</f>
        <v>Moderado</v>
      </c>
      <c r="AI32" s="572" t="s">
        <v>92</v>
      </c>
      <c r="AJ32" s="573">
        <f t="shared" ref="AJ32" si="76">IF(AH32="Débil",0,IF(AND(AH32="Moderado",AI32="Directamente"),1,IF(AND(AH32="Moderado",AI32="No disminuye"),0,IF(AND(AH32="Fuerte",AI32="Directamente"),2,IF(AND(AH32="Fuerte",AI32="No disminuye"),0)))))</f>
        <v>1</v>
      </c>
      <c r="AK32" s="573">
        <f>('4-VALORACIÓN DEL RIESGO'!H21-AJ32)</f>
        <v>2</v>
      </c>
      <c r="AL32" s="573" t="str">
        <f t="shared" ref="AL32" si="77">IF(AK32=5,"Casi Seguro",IF(AK32=4,"Probable",IF(AK32=3,"Posible",IF(AK32=2,"Improbable",IF(AK32=1,"Rara Vez",IF(AK32=0,"Rara Vez",IF(AK32&lt;0,"Rara Vez")))))))</f>
        <v>Improbable</v>
      </c>
      <c r="AM32" s="572" t="s">
        <v>94</v>
      </c>
      <c r="AN32" s="574">
        <f t="shared" ref="AN32" si="78">IF(AH32="Débil",0,IF(AND(AH32="Moderado",AM32="Directamente"),1,IF(AND(AH32="Moderado",AM32="Indirectamente"),0,IF(AND(AH32="Moderado",AM32="No disminuye"),0,IF(AND(AH32="Fuerte",AM32="Directamente"),2,IF(AND(AH32="Fuerte",AM32="Indirectamente"),1,IF(AND(AH32="Fuerte",AM32="No disminuye"),0)))))))</f>
        <v>0</v>
      </c>
      <c r="AO32" s="574">
        <f>('4-VALORACIÓN DEL RIESGO'!AD21-AN32)</f>
        <v>5</v>
      </c>
      <c r="AP32" s="576" t="str">
        <f t="shared" ref="AP32" si="79">IF(AO32=5,"Catastrófico",IF(AO32=4,"Mayor",IF(AO32=3,"Moderado",IF(AO32=2,"Moderado",IF(AO32=1,"Moderado")))))</f>
        <v>Catastrófico</v>
      </c>
      <c r="AQ32" s="577" t="str">
        <f t="shared" ref="AQ32" si="80">IF(OR(AND(AP32="Moderado",AL32="Rara Vez"),AND(AP32="Moderado",AL32="Improbable")),"Moderado",IF(OR(AND(AP32="Mayor",AL32="Improbable"),AND(AP32="Mayor",AL32="Rara Vez"),AND(AP32="Moderado",AL32="Probable"),AND(AP32="Moderado",AL32="Posible")),"Alto",IF(OR(AND(AP32="Moderado",AL32="Casi Seguro"),AND(AP32="Mayor",AL32="Posible"),AND(AP32="Mayor",AL32="Probable"),AND(AP32="Mayor",AL32="Casi Seguro")),"Extremo",IF(AP32="Catastrófico","Extremo"))))</f>
        <v>Extremo</v>
      </c>
      <c r="AR32" s="577"/>
      <c r="AS32" s="578" t="s">
        <v>425</v>
      </c>
    </row>
    <row r="33" spans="2:45" ht="30.75" thickBot="1" x14ac:dyDescent="0.3">
      <c r="B33" s="583"/>
      <c r="C33" s="516"/>
      <c r="D33" s="565"/>
      <c r="E33" s="565"/>
      <c r="F33" s="168"/>
      <c r="G33" s="168"/>
      <c r="H33" s="168"/>
      <c r="I33" s="168"/>
      <c r="J33" s="168"/>
      <c r="K33" s="168"/>
      <c r="L33" s="168"/>
      <c r="M33" s="164"/>
      <c r="N33" s="155" t="b">
        <f t="shared" si="0"/>
        <v>0</v>
      </c>
      <c r="O33" s="139"/>
      <c r="P33" s="155" t="b">
        <f t="shared" si="1"/>
        <v>0</v>
      </c>
      <c r="Q33" s="139"/>
      <c r="R33" s="155" t="b">
        <f t="shared" si="2"/>
        <v>0</v>
      </c>
      <c r="S33" s="139"/>
      <c r="T33" s="155" t="b">
        <f t="shared" si="3"/>
        <v>0</v>
      </c>
      <c r="U33" s="139"/>
      <c r="V33" s="155" t="b">
        <f t="shared" si="4"/>
        <v>0</v>
      </c>
      <c r="W33" s="139"/>
      <c r="X33" s="155" t="b">
        <f t="shared" si="5"/>
        <v>0</v>
      </c>
      <c r="Y33" s="139"/>
      <c r="Z33" s="155" t="b">
        <f t="shared" si="6"/>
        <v>0</v>
      </c>
      <c r="AA33" s="113">
        <f t="shared" si="7"/>
        <v>0</v>
      </c>
      <c r="AB33" s="114" t="str">
        <f t="shared" si="8"/>
        <v>Débil</v>
      </c>
      <c r="AC33" s="165"/>
      <c r="AD33" s="153" t="str">
        <f t="shared" si="9"/>
        <v>Débil</v>
      </c>
      <c r="AE33" s="115" t="str">
        <f t="shared" si="10"/>
        <v>0</v>
      </c>
      <c r="AF33" s="567"/>
      <c r="AG33" s="569"/>
      <c r="AH33" s="571"/>
      <c r="AI33" s="572"/>
      <c r="AJ33" s="573"/>
      <c r="AK33" s="573"/>
      <c r="AL33" s="573"/>
      <c r="AM33" s="572"/>
      <c r="AN33" s="575"/>
      <c r="AO33" s="575"/>
      <c r="AP33" s="576"/>
      <c r="AQ33" s="577"/>
      <c r="AR33" s="577"/>
      <c r="AS33" s="578"/>
    </row>
    <row r="34" spans="2:45" ht="51" x14ac:dyDescent="0.25">
      <c r="B34" s="583"/>
      <c r="C34" s="516"/>
      <c r="D34" s="565" t="str">
        <f>'3-IDENTIFICACIÓN DEL RIESGO'!G34</f>
        <v>Estructurar proyectos de TI para beneficio específico de un tercero o propio.</v>
      </c>
      <c r="E34" s="565"/>
      <c r="F34" s="168" t="s">
        <v>635</v>
      </c>
      <c r="G34" s="168" t="s">
        <v>636</v>
      </c>
      <c r="H34" s="168" t="s">
        <v>637</v>
      </c>
      <c r="I34" s="168" t="s">
        <v>638</v>
      </c>
      <c r="J34" s="168" t="s">
        <v>639</v>
      </c>
      <c r="K34" s="168" t="s">
        <v>640</v>
      </c>
      <c r="L34" s="168" t="s">
        <v>641</v>
      </c>
      <c r="M34" s="164" t="s">
        <v>186</v>
      </c>
      <c r="N34" s="155">
        <f t="shared" si="0"/>
        <v>15</v>
      </c>
      <c r="O34" s="139" t="s">
        <v>187</v>
      </c>
      <c r="P34" s="155">
        <f t="shared" si="1"/>
        <v>15</v>
      </c>
      <c r="Q34" s="139" t="s">
        <v>188</v>
      </c>
      <c r="R34" s="155">
        <f t="shared" si="2"/>
        <v>15</v>
      </c>
      <c r="S34" s="139" t="s">
        <v>61</v>
      </c>
      <c r="T34" s="155">
        <f t="shared" si="3"/>
        <v>15</v>
      </c>
      <c r="U34" s="139" t="s">
        <v>189</v>
      </c>
      <c r="V34" s="155">
        <f t="shared" si="4"/>
        <v>15</v>
      </c>
      <c r="W34" s="139" t="s">
        <v>190</v>
      </c>
      <c r="X34" s="155">
        <f t="shared" si="5"/>
        <v>15</v>
      </c>
      <c r="Y34" s="139" t="s">
        <v>191</v>
      </c>
      <c r="Z34" s="155">
        <f t="shared" si="6"/>
        <v>10</v>
      </c>
      <c r="AA34" s="113">
        <f t="shared" si="7"/>
        <v>100</v>
      </c>
      <c r="AB34" s="114" t="str">
        <f t="shared" si="8"/>
        <v>Fuerte</v>
      </c>
      <c r="AC34" s="165" t="s">
        <v>64</v>
      </c>
      <c r="AD34" s="153" t="str">
        <f t="shared" si="9"/>
        <v>Fuerte</v>
      </c>
      <c r="AE34" s="115" t="str">
        <f t="shared" si="10"/>
        <v>100</v>
      </c>
      <c r="AF34" s="566">
        <v>1</v>
      </c>
      <c r="AG34" s="568">
        <f t="shared" ref="AG34" si="81">(AE34+AE35)/AF34</f>
        <v>100</v>
      </c>
      <c r="AH34" s="570" t="str">
        <f t="shared" ref="AH34" si="82">IF(AG34&lt;50,"Débil",IF(AG34&lt;=99,"Moderado",IF(AG34=100,"Fuerte",IF(AG34="","ERROR"))))</f>
        <v>Fuerte</v>
      </c>
      <c r="AI34" s="572" t="s">
        <v>92</v>
      </c>
      <c r="AJ34" s="573">
        <f t="shared" ref="AJ34" si="83">IF(AH34="Débil",0,IF(AND(AH34="Moderado",AI34="Directamente"),1,IF(AND(AH34="Moderado",AI34="No disminuye"),0,IF(AND(AH34="Fuerte",AI34="Directamente"),2,IF(AND(AH34="Fuerte",AI34="No disminuye"),0)))))</f>
        <v>2</v>
      </c>
      <c r="AK34" s="573">
        <f>('4-VALORACIÓN DEL RIESGO'!H22-AJ34)</f>
        <v>-1</v>
      </c>
      <c r="AL34" s="573" t="str">
        <f t="shared" ref="AL34" si="84">IF(AK34=5,"Casi Seguro",IF(AK34=4,"Probable",IF(AK34=3,"Posible",IF(AK34=2,"Improbable",IF(AK34=1,"Rara Vez",IF(AK34=0,"Rara Vez",IF(AK34&lt;0,"Rara Vez")))))))</f>
        <v>Rara Vez</v>
      </c>
      <c r="AM34" s="572" t="s">
        <v>92</v>
      </c>
      <c r="AN34" s="574">
        <f t="shared" ref="AN34" si="85">IF(AH34="Débil",0,IF(AND(AH34="Moderado",AM34="Directamente"),1,IF(AND(AH34="Moderado",AM34="Indirectamente"),0,IF(AND(AH34="Moderado",AM34="No disminuye"),0,IF(AND(AH34="Fuerte",AM34="Directamente"),2,IF(AND(AH34="Fuerte",AM34="Indirectamente"),1,IF(AND(AH34="Fuerte",AM34="No disminuye"),0)))))))</f>
        <v>2</v>
      </c>
      <c r="AO34" s="574">
        <f>('4-VALORACIÓN DEL RIESGO'!AD22-AN34)</f>
        <v>3</v>
      </c>
      <c r="AP34" s="576" t="str">
        <f t="shared" ref="AP34" si="86">IF(AO34=5,"Catastrófico",IF(AO34=4,"Mayor",IF(AO34=3,"Moderado",IF(AO34=2,"Moderado",IF(AO34=1,"Moderado")))))</f>
        <v>Moderado</v>
      </c>
      <c r="AQ34" s="577" t="str">
        <f t="shared" ref="AQ34" si="87">IF(OR(AND(AP34="Moderado",AL34="Rara Vez"),AND(AP34="Moderado",AL34="Improbable")),"Moderado",IF(OR(AND(AP34="Mayor",AL34="Improbable"),AND(AP34="Mayor",AL34="Rara Vez"),AND(AP34="Moderado",AL34="Probable"),AND(AP34="Moderado",AL34="Posible")),"Alto",IF(OR(AND(AP34="Moderado",AL34="Casi Seguro"),AND(AP34="Mayor",AL34="Posible"),AND(AP34="Mayor",AL34="Probable"),AND(AP34="Mayor",AL34="Casi Seguro")),"Extremo",IF(AP34="Catastrófico","Extremo"))))</f>
        <v>Moderado</v>
      </c>
      <c r="AR34" s="577"/>
      <c r="AS34" s="578" t="s">
        <v>425</v>
      </c>
    </row>
    <row r="35" spans="2:45" ht="30.75" thickBot="1" x14ac:dyDescent="0.3">
      <c r="B35" s="583"/>
      <c r="C35" s="516"/>
      <c r="D35" s="565"/>
      <c r="E35" s="565"/>
      <c r="F35" s="168"/>
      <c r="G35" s="168"/>
      <c r="H35" s="168"/>
      <c r="I35" s="168"/>
      <c r="J35" s="168"/>
      <c r="K35" s="168"/>
      <c r="L35" s="168"/>
      <c r="M35" s="164"/>
      <c r="N35" s="155" t="b">
        <f t="shared" si="0"/>
        <v>0</v>
      </c>
      <c r="O35" s="139"/>
      <c r="P35" s="155" t="b">
        <f t="shared" si="1"/>
        <v>0</v>
      </c>
      <c r="Q35" s="139"/>
      <c r="R35" s="155" t="b">
        <f t="shared" si="2"/>
        <v>0</v>
      </c>
      <c r="S35" s="139"/>
      <c r="T35" s="155" t="b">
        <f t="shared" si="3"/>
        <v>0</v>
      </c>
      <c r="U35" s="139"/>
      <c r="V35" s="155" t="b">
        <f t="shared" si="4"/>
        <v>0</v>
      </c>
      <c r="W35" s="139"/>
      <c r="X35" s="155" t="b">
        <f t="shared" si="5"/>
        <v>0</v>
      </c>
      <c r="Y35" s="139"/>
      <c r="Z35" s="155" t="b">
        <f t="shared" si="6"/>
        <v>0</v>
      </c>
      <c r="AA35" s="113">
        <f t="shared" si="7"/>
        <v>0</v>
      </c>
      <c r="AB35" s="114" t="str">
        <f t="shared" si="8"/>
        <v>Débil</v>
      </c>
      <c r="AC35" s="165"/>
      <c r="AD35" s="153" t="str">
        <f t="shared" si="9"/>
        <v>Débil</v>
      </c>
      <c r="AE35" s="115" t="str">
        <f t="shared" si="10"/>
        <v>0</v>
      </c>
      <c r="AF35" s="567"/>
      <c r="AG35" s="569"/>
      <c r="AH35" s="571"/>
      <c r="AI35" s="572"/>
      <c r="AJ35" s="573"/>
      <c r="AK35" s="573"/>
      <c r="AL35" s="573"/>
      <c r="AM35" s="572"/>
      <c r="AN35" s="575"/>
      <c r="AO35" s="575"/>
      <c r="AP35" s="576"/>
      <c r="AQ35" s="577"/>
      <c r="AR35" s="577"/>
      <c r="AS35" s="578"/>
    </row>
    <row r="36" spans="2:45" ht="30" x14ac:dyDescent="0.25">
      <c r="B36" s="583"/>
      <c r="C36" s="516"/>
      <c r="D36" s="565" t="str">
        <f>'3-IDENTIFICACIÓN DEL RIESGO'!G36</f>
        <v>Riesgo 3</v>
      </c>
      <c r="E36" s="565"/>
      <c r="F36" s="168"/>
      <c r="G36" s="168"/>
      <c r="H36" s="168"/>
      <c r="I36" s="168"/>
      <c r="J36" s="168"/>
      <c r="K36" s="168"/>
      <c r="L36" s="168"/>
      <c r="M36" s="164"/>
      <c r="N36" s="155" t="b">
        <f t="shared" si="0"/>
        <v>0</v>
      </c>
      <c r="O36" s="139"/>
      <c r="P36" s="155" t="b">
        <f t="shared" si="1"/>
        <v>0</v>
      </c>
      <c r="Q36" s="139"/>
      <c r="R36" s="155" t="b">
        <f t="shared" si="2"/>
        <v>0</v>
      </c>
      <c r="S36" s="139"/>
      <c r="T36" s="155" t="b">
        <f t="shared" si="3"/>
        <v>0</v>
      </c>
      <c r="U36" s="139"/>
      <c r="V36" s="155" t="b">
        <f t="shared" si="4"/>
        <v>0</v>
      </c>
      <c r="W36" s="139"/>
      <c r="X36" s="155" t="b">
        <f t="shared" si="5"/>
        <v>0</v>
      </c>
      <c r="Y36" s="139"/>
      <c r="Z36" s="155" t="b">
        <f t="shared" si="6"/>
        <v>0</v>
      </c>
      <c r="AA36" s="113">
        <f t="shared" si="7"/>
        <v>0</v>
      </c>
      <c r="AB36" s="114" t="str">
        <f t="shared" si="8"/>
        <v>Débil</v>
      </c>
      <c r="AC36" s="165"/>
      <c r="AD36" s="153" t="str">
        <f t="shared" si="9"/>
        <v>Débil</v>
      </c>
      <c r="AE36" s="115" t="str">
        <f t="shared" si="10"/>
        <v>0</v>
      </c>
      <c r="AF36" s="566"/>
      <c r="AG36" s="568" t="e">
        <f t="shared" ref="AG36" si="88">(AE36+AE37)/AF36</f>
        <v>#DIV/0!</v>
      </c>
      <c r="AH36" s="570" t="e">
        <f t="shared" ref="AH36" si="89">IF(AG36&lt;50,"Débil",IF(AG36&lt;=99,"Moderado",IF(AG36=100,"Fuerte",IF(AG36="","ERROR"))))</f>
        <v>#DIV/0!</v>
      </c>
      <c r="AI36" s="572"/>
      <c r="AJ36" s="573" t="e">
        <f t="shared" ref="AJ36" si="90">IF(AH36="Débil",0,IF(AND(AH36="Moderado",AI36="Directamente"),1,IF(AND(AH36="Moderado",AI36="No disminuye"),0,IF(AND(AH36="Fuerte",AI36="Directamente"),2,IF(AND(AH36="Fuerte",AI36="No disminuye"),0)))))</f>
        <v>#DIV/0!</v>
      </c>
      <c r="AK36" s="573" t="e">
        <f>('4-VALORACIÓN DEL RIESGO'!H23-AJ36)</f>
        <v>#DIV/0!</v>
      </c>
      <c r="AL36" s="573" t="e">
        <f t="shared" ref="AL36" si="91">IF(AK36=5,"Casi Seguro",IF(AK36=4,"Probable",IF(AK36=3,"Posible",IF(AK36=2,"Improbable",IF(AK36=1,"Rara Vez",IF(AK36=0,"Rara Vez",IF(AK36&lt;0,"Rara Vez")))))))</f>
        <v>#DIV/0!</v>
      </c>
      <c r="AM36" s="572"/>
      <c r="AN36" s="574" t="e">
        <f t="shared" ref="AN36" si="92">IF(AH36="Débil",0,IF(AND(AH36="Moderado",AM36="Directamente"),1,IF(AND(AH36="Moderado",AM36="Indirectamente"),0,IF(AND(AH36="Moderado",AM36="No disminuye"),0,IF(AND(AH36="Fuerte",AM36="Directamente"),2,IF(AND(AH36="Fuerte",AM36="Indirectamente"),1,IF(AND(AH36="Fuerte",AM36="No disminuye"),0)))))))</f>
        <v>#DIV/0!</v>
      </c>
      <c r="AO36" s="574" t="e">
        <f>('4-VALORACIÓN DEL RIESGO'!AD23-AN36)</f>
        <v>#DIV/0!</v>
      </c>
      <c r="AP36" s="576" t="e">
        <f t="shared" ref="AP36" si="93">IF(AO36=5,"Catastrófico",IF(AO36=4,"Mayor",IF(AO36=3,"Moderado",IF(AO36=2,"Moderado",IF(AO36=1,"Moderado")))))</f>
        <v>#DIV/0!</v>
      </c>
      <c r="AQ36" s="577" t="e">
        <f t="shared" ref="AQ36" si="94">IF(OR(AND(AP36="Moderado",AL36="Rara Vez"),AND(AP36="Moderado",AL36="Improbable")),"Moderado",IF(OR(AND(AP36="Mayor",AL36="Improbable"),AND(AP36="Mayor",AL36="Rara Vez"),AND(AP36="Moderado",AL36="Probable"),AND(AP36="Moderado",AL36="Posible")),"Alto",IF(OR(AND(AP36="Moderado",AL36="Casi Seguro"),AND(AP36="Mayor",AL36="Posible"),AND(AP36="Mayor",AL36="Probable"),AND(AP36="Mayor",AL36="Casi Seguro")),"Extremo",IF(AP36="Catastrófico","Extremo"))))</f>
        <v>#DIV/0!</v>
      </c>
      <c r="AR36" s="577"/>
      <c r="AS36" s="578" t="s">
        <v>425</v>
      </c>
    </row>
    <row r="37" spans="2:45" ht="30.75" thickBot="1" x14ac:dyDescent="0.3">
      <c r="B37" s="583"/>
      <c r="C37" s="516"/>
      <c r="D37" s="565"/>
      <c r="E37" s="565"/>
      <c r="F37" s="168"/>
      <c r="G37" s="168"/>
      <c r="H37" s="168"/>
      <c r="I37" s="168"/>
      <c r="J37" s="168"/>
      <c r="K37" s="168"/>
      <c r="L37" s="168"/>
      <c r="M37" s="164"/>
      <c r="N37" s="155" t="b">
        <f t="shared" si="0"/>
        <v>0</v>
      </c>
      <c r="O37" s="139"/>
      <c r="P37" s="155" t="b">
        <f t="shared" si="1"/>
        <v>0</v>
      </c>
      <c r="Q37" s="139"/>
      <c r="R37" s="155" t="b">
        <f t="shared" si="2"/>
        <v>0</v>
      </c>
      <c r="S37" s="139"/>
      <c r="T37" s="155" t="b">
        <f t="shared" si="3"/>
        <v>0</v>
      </c>
      <c r="U37" s="139"/>
      <c r="V37" s="155" t="b">
        <f t="shared" si="4"/>
        <v>0</v>
      </c>
      <c r="W37" s="139"/>
      <c r="X37" s="155" t="b">
        <f t="shared" si="5"/>
        <v>0</v>
      </c>
      <c r="Y37" s="139"/>
      <c r="Z37" s="155" t="b">
        <f t="shared" si="6"/>
        <v>0</v>
      </c>
      <c r="AA37" s="113">
        <f t="shared" si="7"/>
        <v>0</v>
      </c>
      <c r="AB37" s="114" t="str">
        <f t="shared" si="8"/>
        <v>Débil</v>
      </c>
      <c r="AC37" s="165"/>
      <c r="AD37" s="153" t="str">
        <f t="shared" si="9"/>
        <v>Débil</v>
      </c>
      <c r="AE37" s="115" t="str">
        <f t="shared" si="10"/>
        <v>0</v>
      </c>
      <c r="AF37" s="567"/>
      <c r="AG37" s="569"/>
      <c r="AH37" s="571"/>
      <c r="AI37" s="572"/>
      <c r="AJ37" s="573"/>
      <c r="AK37" s="573"/>
      <c r="AL37" s="573"/>
      <c r="AM37" s="572"/>
      <c r="AN37" s="575"/>
      <c r="AO37" s="575"/>
      <c r="AP37" s="576"/>
      <c r="AQ37" s="577"/>
      <c r="AR37" s="577"/>
      <c r="AS37" s="578"/>
    </row>
    <row r="38" spans="2:45" ht="30" x14ac:dyDescent="0.25">
      <c r="B38" s="583"/>
      <c r="C38" s="516"/>
      <c r="D38" s="565" t="str">
        <f>'3-IDENTIFICACIÓN DEL RIESGO'!G38</f>
        <v>Riesgo 4</v>
      </c>
      <c r="E38" s="565"/>
      <c r="F38" s="168"/>
      <c r="G38" s="168"/>
      <c r="H38" s="168"/>
      <c r="I38" s="168"/>
      <c r="J38" s="168"/>
      <c r="K38" s="168"/>
      <c r="L38" s="168"/>
      <c r="M38" s="164"/>
      <c r="N38" s="155" t="b">
        <f t="shared" si="0"/>
        <v>0</v>
      </c>
      <c r="O38" s="139"/>
      <c r="P38" s="155" t="b">
        <f t="shared" si="1"/>
        <v>0</v>
      </c>
      <c r="Q38" s="139"/>
      <c r="R38" s="155" t="b">
        <f t="shared" si="2"/>
        <v>0</v>
      </c>
      <c r="S38" s="139"/>
      <c r="T38" s="155" t="b">
        <f t="shared" si="3"/>
        <v>0</v>
      </c>
      <c r="U38" s="139"/>
      <c r="V38" s="155" t="b">
        <f t="shared" si="4"/>
        <v>0</v>
      </c>
      <c r="W38" s="139"/>
      <c r="X38" s="155" t="b">
        <f t="shared" si="5"/>
        <v>0</v>
      </c>
      <c r="Y38" s="139"/>
      <c r="Z38" s="155" t="b">
        <f t="shared" si="6"/>
        <v>0</v>
      </c>
      <c r="AA38" s="113">
        <f t="shared" si="7"/>
        <v>0</v>
      </c>
      <c r="AB38" s="114" t="str">
        <f t="shared" si="8"/>
        <v>Débil</v>
      </c>
      <c r="AC38" s="165"/>
      <c r="AD38" s="153" t="str">
        <f t="shared" si="9"/>
        <v>Débil</v>
      </c>
      <c r="AE38" s="115" t="str">
        <f t="shared" si="10"/>
        <v>0</v>
      </c>
      <c r="AF38" s="566"/>
      <c r="AG38" s="568" t="e">
        <f t="shared" ref="AG38" si="95">(AE38+AE39)/AF38</f>
        <v>#DIV/0!</v>
      </c>
      <c r="AH38" s="570" t="e">
        <f t="shared" ref="AH38" si="96">IF(AG38&lt;50,"Débil",IF(AG38&lt;=99,"Moderado",IF(AG38=100,"Fuerte",IF(AG38="","ERROR"))))</f>
        <v>#DIV/0!</v>
      </c>
      <c r="AI38" s="572"/>
      <c r="AJ38" s="573" t="e">
        <f t="shared" ref="AJ38" si="97">IF(AH38="Débil",0,IF(AND(AH38="Moderado",AI38="Directamente"),1,IF(AND(AH38="Moderado",AI38="No disminuye"),0,IF(AND(AH38="Fuerte",AI38="Directamente"),2,IF(AND(AH38="Fuerte",AI38="No disminuye"),0)))))</f>
        <v>#DIV/0!</v>
      </c>
      <c r="AK38" s="573" t="e">
        <f>('4-VALORACIÓN DEL RIESGO'!H24-AJ38)</f>
        <v>#DIV/0!</v>
      </c>
      <c r="AL38" s="573" t="e">
        <f t="shared" ref="AL38" si="98">IF(AK38=5,"Casi Seguro",IF(AK38=4,"Probable",IF(AK38=3,"Posible",IF(AK38=2,"Improbable",IF(AK38=1,"Rara Vez",IF(AK38=0,"Rara Vez",IF(AK38&lt;0,"Rara Vez")))))))</f>
        <v>#DIV/0!</v>
      </c>
      <c r="AM38" s="572"/>
      <c r="AN38" s="574" t="e">
        <f t="shared" ref="AN38" si="99">IF(AH38="Débil",0,IF(AND(AH38="Moderado",AM38="Directamente"),1,IF(AND(AH38="Moderado",AM38="Indirectamente"),0,IF(AND(AH38="Moderado",AM38="No disminuye"),0,IF(AND(AH38="Fuerte",AM38="Directamente"),2,IF(AND(AH38="Fuerte",AM38="Indirectamente"),1,IF(AND(AH38="Fuerte",AM38="No disminuye"),0)))))))</f>
        <v>#DIV/0!</v>
      </c>
      <c r="AO38" s="574" t="e">
        <f>('4-VALORACIÓN DEL RIESGO'!AD24-AN38)</f>
        <v>#DIV/0!</v>
      </c>
      <c r="AP38" s="576" t="e">
        <f t="shared" ref="AP38" si="100">IF(AO38=5,"Catastrófico",IF(AO38=4,"Mayor",IF(AO38=3,"Moderado",IF(AO38=2,"Moderado",IF(AO38=1,"Moderado")))))</f>
        <v>#DIV/0!</v>
      </c>
      <c r="AQ38" s="577" t="e">
        <f t="shared" ref="AQ38" si="101">IF(OR(AND(AP38="Moderado",AL38="Rara Vez"),AND(AP38="Moderado",AL38="Improbable")),"Moderado",IF(OR(AND(AP38="Mayor",AL38="Improbable"),AND(AP38="Mayor",AL38="Rara Vez"),AND(AP38="Moderado",AL38="Probable"),AND(AP38="Moderado",AL38="Posible")),"Alto",IF(OR(AND(AP38="Moderado",AL38="Casi Seguro"),AND(AP38="Mayor",AL38="Posible"),AND(AP38="Mayor",AL38="Probable"),AND(AP38="Mayor",AL38="Casi Seguro")),"Extremo",IF(AP38="Catastrófico","Extremo"))))</f>
        <v>#DIV/0!</v>
      </c>
      <c r="AR38" s="577"/>
      <c r="AS38" s="578" t="s">
        <v>425</v>
      </c>
    </row>
    <row r="39" spans="2:45" ht="30.75" thickBot="1" x14ac:dyDescent="0.3">
      <c r="B39" s="583"/>
      <c r="C39" s="516"/>
      <c r="D39" s="565"/>
      <c r="E39" s="565"/>
      <c r="F39" s="168"/>
      <c r="G39" s="168"/>
      <c r="H39" s="168"/>
      <c r="I39" s="168"/>
      <c r="J39" s="168"/>
      <c r="K39" s="168"/>
      <c r="L39" s="168"/>
      <c r="M39" s="164"/>
      <c r="N39" s="155" t="b">
        <f t="shared" si="0"/>
        <v>0</v>
      </c>
      <c r="O39" s="139"/>
      <c r="P39" s="155" t="b">
        <f t="shared" si="1"/>
        <v>0</v>
      </c>
      <c r="Q39" s="139"/>
      <c r="R39" s="155" t="b">
        <f t="shared" si="2"/>
        <v>0</v>
      </c>
      <c r="S39" s="139"/>
      <c r="T39" s="155" t="b">
        <f t="shared" si="3"/>
        <v>0</v>
      </c>
      <c r="U39" s="139"/>
      <c r="V39" s="155" t="b">
        <f t="shared" si="4"/>
        <v>0</v>
      </c>
      <c r="W39" s="139"/>
      <c r="X39" s="155" t="b">
        <f t="shared" si="5"/>
        <v>0</v>
      </c>
      <c r="Y39" s="139"/>
      <c r="Z39" s="155" t="b">
        <f t="shared" si="6"/>
        <v>0</v>
      </c>
      <c r="AA39" s="113">
        <f t="shared" si="7"/>
        <v>0</v>
      </c>
      <c r="AB39" s="114" t="str">
        <f t="shared" si="8"/>
        <v>Débil</v>
      </c>
      <c r="AC39" s="165"/>
      <c r="AD39" s="153" t="str">
        <f t="shared" si="9"/>
        <v>Débil</v>
      </c>
      <c r="AE39" s="115" t="str">
        <f t="shared" si="10"/>
        <v>0</v>
      </c>
      <c r="AF39" s="567"/>
      <c r="AG39" s="569"/>
      <c r="AH39" s="571"/>
      <c r="AI39" s="572"/>
      <c r="AJ39" s="573"/>
      <c r="AK39" s="573"/>
      <c r="AL39" s="573"/>
      <c r="AM39" s="572"/>
      <c r="AN39" s="575"/>
      <c r="AO39" s="575"/>
      <c r="AP39" s="576"/>
      <c r="AQ39" s="577"/>
      <c r="AR39" s="577"/>
      <c r="AS39" s="578"/>
    </row>
    <row r="40" spans="2:45" ht="30" x14ac:dyDescent="0.25">
      <c r="B40" s="583"/>
      <c r="C40" s="516"/>
      <c r="D40" s="565" t="str">
        <f>'3-IDENTIFICACIÓN DEL RIESGO'!G40</f>
        <v>Riesgo 5</v>
      </c>
      <c r="E40" s="565"/>
      <c r="F40" s="168"/>
      <c r="G40" s="168"/>
      <c r="H40" s="168"/>
      <c r="I40" s="168"/>
      <c r="J40" s="168"/>
      <c r="K40" s="168"/>
      <c r="L40" s="168"/>
      <c r="M40" s="164"/>
      <c r="N40" s="155" t="b">
        <f t="shared" si="0"/>
        <v>0</v>
      </c>
      <c r="O40" s="139"/>
      <c r="P40" s="155" t="b">
        <f t="shared" si="1"/>
        <v>0</v>
      </c>
      <c r="Q40" s="139"/>
      <c r="R40" s="155" t="b">
        <f t="shared" si="2"/>
        <v>0</v>
      </c>
      <c r="S40" s="139"/>
      <c r="T40" s="155" t="b">
        <f t="shared" si="3"/>
        <v>0</v>
      </c>
      <c r="U40" s="139"/>
      <c r="V40" s="155" t="b">
        <f t="shared" si="4"/>
        <v>0</v>
      </c>
      <c r="W40" s="139"/>
      <c r="X40" s="155" t="b">
        <f t="shared" si="5"/>
        <v>0</v>
      </c>
      <c r="Y40" s="139"/>
      <c r="Z40" s="155" t="b">
        <f t="shared" si="6"/>
        <v>0</v>
      </c>
      <c r="AA40" s="113">
        <f t="shared" si="7"/>
        <v>0</v>
      </c>
      <c r="AB40" s="114" t="str">
        <f t="shared" si="8"/>
        <v>Débil</v>
      </c>
      <c r="AC40" s="165"/>
      <c r="AD40" s="153" t="str">
        <f t="shared" si="9"/>
        <v>Débil</v>
      </c>
      <c r="AE40" s="115" t="str">
        <f t="shared" si="10"/>
        <v>0</v>
      </c>
      <c r="AF40" s="566"/>
      <c r="AG40" s="568" t="e">
        <f t="shared" ref="AG40" si="102">(AE40+AE41)/AF40</f>
        <v>#DIV/0!</v>
      </c>
      <c r="AH40" s="570" t="e">
        <f t="shared" ref="AH40" si="103">IF(AG40&lt;50,"Débil",IF(AG40&lt;=99,"Moderado",IF(AG40=100,"Fuerte",IF(AG40="","ERROR"))))</f>
        <v>#DIV/0!</v>
      </c>
      <c r="AI40" s="572"/>
      <c r="AJ40" s="573" t="e">
        <f t="shared" ref="AJ40" si="104">IF(AH40="Débil",0,IF(AND(AH40="Moderado",AI40="Directamente"),1,IF(AND(AH40="Moderado",AI40="No disminuye"),0,IF(AND(AH40="Fuerte",AI40="Directamente"),2,IF(AND(AH40="Fuerte",AI40="No disminuye"),0)))))</f>
        <v>#DIV/0!</v>
      </c>
      <c r="AK40" s="573" t="e">
        <f>('4-VALORACIÓN DEL RIESGO'!H25-AJ40)</f>
        <v>#DIV/0!</v>
      </c>
      <c r="AL40" s="573" t="e">
        <f t="shared" ref="AL40" si="105">IF(AK40=5,"Casi Seguro",IF(AK40=4,"Probable",IF(AK40=3,"Posible",IF(AK40=2,"Improbable",IF(AK40=1,"Rara Vez",IF(AK40=0,"Rara Vez",IF(AK40&lt;0,"Rara Vez")))))))</f>
        <v>#DIV/0!</v>
      </c>
      <c r="AM40" s="572"/>
      <c r="AN40" s="574" t="e">
        <f t="shared" ref="AN40" si="106">IF(AH40="Débil",0,IF(AND(AH40="Moderado",AM40="Directamente"),1,IF(AND(AH40="Moderado",AM40="Indirectamente"),0,IF(AND(AH40="Moderado",AM40="No disminuye"),0,IF(AND(AH40="Fuerte",AM40="Directamente"),2,IF(AND(AH40="Fuerte",AM40="Indirectamente"),1,IF(AND(AH40="Fuerte",AM40="No disminuye"),0)))))))</f>
        <v>#DIV/0!</v>
      </c>
      <c r="AO40" s="574" t="e">
        <f>('4-VALORACIÓN DEL RIESGO'!AD25-AN40)</f>
        <v>#DIV/0!</v>
      </c>
      <c r="AP40" s="576" t="e">
        <f t="shared" ref="AP40" si="107">IF(AO40=5,"Catastrófico",IF(AO40=4,"Mayor",IF(AO40=3,"Moderado",IF(AO40=2,"Moderado",IF(AO40=1,"Moderado")))))</f>
        <v>#DIV/0!</v>
      </c>
      <c r="AQ40" s="577" t="e">
        <f t="shared" ref="AQ40" si="108">IF(OR(AND(AP40="Moderado",AL40="Rara Vez"),AND(AP40="Moderado",AL40="Improbable")),"Moderado",IF(OR(AND(AP40="Mayor",AL40="Improbable"),AND(AP40="Mayor",AL40="Rara Vez"),AND(AP40="Moderado",AL40="Probable"),AND(AP40="Moderado",AL40="Posible")),"Alto",IF(OR(AND(AP40="Moderado",AL40="Casi Seguro"),AND(AP40="Mayor",AL40="Posible"),AND(AP40="Mayor",AL40="Probable"),AND(AP40="Mayor",AL40="Casi Seguro")),"Extremo",IF(AP40="Catastrófico","Extremo"))))</f>
        <v>#DIV/0!</v>
      </c>
      <c r="AR40" s="577"/>
      <c r="AS40" s="578" t="s">
        <v>425</v>
      </c>
    </row>
    <row r="41" spans="2:45" ht="30.75" thickBot="1" x14ac:dyDescent="0.3">
      <c r="B41" s="584"/>
      <c r="C41" s="517"/>
      <c r="D41" s="565"/>
      <c r="E41" s="565"/>
      <c r="F41" s="168"/>
      <c r="G41" s="168"/>
      <c r="H41" s="168"/>
      <c r="I41" s="168"/>
      <c r="J41" s="168"/>
      <c r="K41" s="168"/>
      <c r="L41" s="168"/>
      <c r="M41" s="164"/>
      <c r="N41" s="155" t="b">
        <f t="shared" si="0"/>
        <v>0</v>
      </c>
      <c r="O41" s="139"/>
      <c r="P41" s="155" t="b">
        <f t="shared" si="1"/>
        <v>0</v>
      </c>
      <c r="Q41" s="139"/>
      <c r="R41" s="155" t="b">
        <f t="shared" si="2"/>
        <v>0</v>
      </c>
      <c r="S41" s="139"/>
      <c r="T41" s="155" t="b">
        <f t="shared" si="3"/>
        <v>0</v>
      </c>
      <c r="U41" s="139"/>
      <c r="V41" s="155" t="b">
        <f t="shared" si="4"/>
        <v>0</v>
      </c>
      <c r="W41" s="139"/>
      <c r="X41" s="155" t="b">
        <f t="shared" si="5"/>
        <v>0</v>
      </c>
      <c r="Y41" s="139"/>
      <c r="Z41" s="155" t="b">
        <f t="shared" si="6"/>
        <v>0</v>
      </c>
      <c r="AA41" s="113">
        <f t="shared" si="7"/>
        <v>0</v>
      </c>
      <c r="AB41" s="114" t="str">
        <f t="shared" si="8"/>
        <v>Débil</v>
      </c>
      <c r="AC41" s="165"/>
      <c r="AD41" s="153" t="str">
        <f t="shared" si="9"/>
        <v>Débil</v>
      </c>
      <c r="AE41" s="115" t="str">
        <f t="shared" si="10"/>
        <v>0</v>
      </c>
      <c r="AF41" s="567"/>
      <c r="AG41" s="569"/>
      <c r="AH41" s="571"/>
      <c r="AI41" s="572"/>
      <c r="AJ41" s="573"/>
      <c r="AK41" s="573"/>
      <c r="AL41" s="573"/>
      <c r="AM41" s="572"/>
      <c r="AN41" s="575"/>
      <c r="AO41" s="575"/>
      <c r="AP41" s="576"/>
      <c r="AQ41" s="577"/>
      <c r="AR41" s="577"/>
      <c r="AS41" s="578"/>
    </row>
    <row r="42" spans="2:45" ht="51" x14ac:dyDescent="0.25">
      <c r="B42" s="579" t="str">
        <f>'3-IDENTIFICACIÓN DEL RIESGO'!B42</f>
        <v>Gestión del Modelo de Atención.</v>
      </c>
      <c r="C42" s="515" t="str">
        <f>'3-IDENTIFICACIÓN DEL RIESGO'!E42</f>
        <v>1. Secretaría General.
2. Dirección de Gestión del Ordenamiento social de la Propiedad.
3. Dirección Acceso a Tierras.
4. Dirección Gestión Jurídica de Tierras.
5. Dirección Asuntos Étnicos.</v>
      </c>
      <c r="D42" s="565" t="str">
        <f>'3-IDENTIFICACIÓN DEL RIESGO'!G42</f>
        <v xml:space="preserve">Omitir o dilatar intencionalmente la gestión de PQRSD para beneficio propio o de terceros </v>
      </c>
      <c r="E42" s="565"/>
      <c r="F42" s="168" t="s">
        <v>642</v>
      </c>
      <c r="G42" s="168" t="s">
        <v>643</v>
      </c>
      <c r="H42" s="168" t="s">
        <v>644</v>
      </c>
      <c r="I42" s="168" t="s">
        <v>645</v>
      </c>
      <c r="J42" s="168" t="s">
        <v>646</v>
      </c>
      <c r="K42" s="168" t="s">
        <v>647</v>
      </c>
      <c r="L42" s="168" t="s">
        <v>648</v>
      </c>
      <c r="M42" s="164" t="s">
        <v>186</v>
      </c>
      <c r="N42" s="155">
        <f t="shared" si="0"/>
        <v>15</v>
      </c>
      <c r="O42" s="139" t="s">
        <v>187</v>
      </c>
      <c r="P42" s="155">
        <f t="shared" si="1"/>
        <v>15</v>
      </c>
      <c r="Q42" s="139" t="s">
        <v>188</v>
      </c>
      <c r="R42" s="155">
        <f t="shared" si="2"/>
        <v>15</v>
      </c>
      <c r="S42" s="139" t="s">
        <v>192</v>
      </c>
      <c r="T42" s="155">
        <f t="shared" si="3"/>
        <v>10</v>
      </c>
      <c r="U42" s="139" t="s">
        <v>189</v>
      </c>
      <c r="V42" s="155">
        <f t="shared" si="4"/>
        <v>15</v>
      </c>
      <c r="W42" s="139" t="s">
        <v>194</v>
      </c>
      <c r="X42" s="155">
        <f t="shared" si="5"/>
        <v>0</v>
      </c>
      <c r="Y42" s="139" t="s">
        <v>191</v>
      </c>
      <c r="Z42" s="155">
        <f t="shared" si="6"/>
        <v>10</v>
      </c>
      <c r="AA42" s="113">
        <f t="shared" si="7"/>
        <v>80</v>
      </c>
      <c r="AB42" s="114" t="str">
        <f t="shared" si="8"/>
        <v>Débil</v>
      </c>
      <c r="AC42" s="165" t="s">
        <v>64</v>
      </c>
      <c r="AD42" s="153" t="str">
        <f t="shared" si="9"/>
        <v>Débil</v>
      </c>
      <c r="AE42" s="115" t="str">
        <f t="shared" si="10"/>
        <v>0</v>
      </c>
      <c r="AF42" s="566">
        <v>1</v>
      </c>
      <c r="AG42" s="568">
        <f t="shared" ref="AG42" si="109">(AE42+AE43)/AF42</f>
        <v>0</v>
      </c>
      <c r="AH42" s="570" t="str">
        <f t="shared" ref="AH42" si="110">IF(AG42&lt;50,"Débil",IF(AG42&lt;=99,"Moderado",IF(AG42=100,"Fuerte",IF(AG42="","ERROR"))))</f>
        <v>Débil</v>
      </c>
      <c r="AI42" s="572" t="s">
        <v>94</v>
      </c>
      <c r="AJ42" s="573">
        <f t="shared" ref="AJ42" si="111">IF(AH42="Débil",0,IF(AND(AH42="Moderado",AI42="Directamente"),1,IF(AND(AH42="Moderado",AI42="No disminuye"),0,IF(AND(AH42="Fuerte",AI42="Directamente"),2,IF(AND(AH42="Fuerte",AI42="No disminuye"),0)))))</f>
        <v>0</v>
      </c>
      <c r="AK42" s="573">
        <f>('4-VALORACIÓN DEL RIESGO'!H26-AJ42)</f>
        <v>3</v>
      </c>
      <c r="AL42" s="573" t="str">
        <f t="shared" ref="AL42" si="112">IF(AK42=5,"Casi Seguro",IF(AK42=4,"Probable",IF(AK42=3,"Posible",IF(AK42=2,"Improbable",IF(AK42=1,"Rara Vez",IF(AK42=0,"Rara Vez",IF(AK42&lt;0,"Rara Vez")))))))</f>
        <v>Posible</v>
      </c>
      <c r="AM42" s="572" t="s">
        <v>93</v>
      </c>
      <c r="AN42" s="574">
        <f t="shared" ref="AN42" si="113">IF(AH42="Débil",0,IF(AND(AH42="Moderado",AM42="Directamente"),1,IF(AND(AH42="Moderado",AM42="Indirectamente"),0,IF(AND(AH42="Moderado",AM42="No disminuye"),0,IF(AND(AH42="Fuerte",AM42="Directamente"),2,IF(AND(AH42="Fuerte",AM42="Indirectamente"),1,IF(AND(AH42="Fuerte",AM42="No disminuye"),0)))))))</f>
        <v>0</v>
      </c>
      <c r="AO42" s="574">
        <f>('4-VALORACIÓN DEL RIESGO'!AD26-AN42)</f>
        <v>5</v>
      </c>
      <c r="AP42" s="576" t="str">
        <f t="shared" ref="AP42" si="114">IF(AO42=5,"Catastrófico",IF(AO42=4,"Mayor",IF(AO42=3,"Moderado",IF(AO42=2,"Moderado",IF(AO42=1,"Moderado")))))</f>
        <v>Catastrófico</v>
      </c>
      <c r="AQ42" s="577" t="str">
        <f t="shared" ref="AQ42" si="115">IF(OR(AND(AP42="Moderado",AL42="Rara Vez"),AND(AP42="Moderado",AL42="Improbable")),"Moderado",IF(OR(AND(AP42="Mayor",AL42="Improbable"),AND(AP42="Mayor",AL42="Rara Vez"),AND(AP42="Moderado",AL42="Probable"),AND(AP42="Moderado",AL42="Posible")),"Alto",IF(OR(AND(AP42="Moderado",AL42="Casi Seguro"),AND(AP42="Mayor",AL42="Posible"),AND(AP42="Mayor",AL42="Probable"),AND(AP42="Mayor",AL42="Casi Seguro")),"Extremo",IF(AP42="Catastrófico","Extremo"))))</f>
        <v>Extremo</v>
      </c>
      <c r="AR42" s="577"/>
      <c r="AS42" s="578" t="s">
        <v>425</v>
      </c>
    </row>
    <row r="43" spans="2:45" ht="30.75" thickBot="1" x14ac:dyDescent="0.3">
      <c r="B43" s="580"/>
      <c r="C43" s="516"/>
      <c r="D43" s="565"/>
      <c r="E43" s="565"/>
      <c r="F43" s="168"/>
      <c r="G43" s="168"/>
      <c r="H43" s="168"/>
      <c r="I43" s="168"/>
      <c r="J43" s="168"/>
      <c r="K43" s="168"/>
      <c r="L43" s="168"/>
      <c r="M43" s="164"/>
      <c r="N43" s="155" t="b">
        <f t="shared" si="0"/>
        <v>0</v>
      </c>
      <c r="O43" s="139"/>
      <c r="P43" s="155" t="b">
        <f t="shared" si="1"/>
        <v>0</v>
      </c>
      <c r="Q43" s="139"/>
      <c r="R43" s="155" t="b">
        <f t="shared" si="2"/>
        <v>0</v>
      </c>
      <c r="S43" s="139"/>
      <c r="T43" s="155" t="b">
        <f t="shared" si="3"/>
        <v>0</v>
      </c>
      <c r="U43" s="139"/>
      <c r="V43" s="155" t="b">
        <f t="shared" si="4"/>
        <v>0</v>
      </c>
      <c r="W43" s="139"/>
      <c r="X43" s="155" t="b">
        <f t="shared" si="5"/>
        <v>0</v>
      </c>
      <c r="Y43" s="139"/>
      <c r="Z43" s="155" t="b">
        <f t="shared" si="6"/>
        <v>0</v>
      </c>
      <c r="AA43" s="113">
        <f t="shared" si="7"/>
        <v>0</v>
      </c>
      <c r="AB43" s="114" t="str">
        <f t="shared" si="8"/>
        <v>Débil</v>
      </c>
      <c r="AC43" s="165"/>
      <c r="AD43" s="153" t="str">
        <f t="shared" si="9"/>
        <v>Débil</v>
      </c>
      <c r="AE43" s="115" t="str">
        <f t="shared" si="10"/>
        <v>0</v>
      </c>
      <c r="AF43" s="567"/>
      <c r="AG43" s="569"/>
      <c r="AH43" s="571"/>
      <c r="AI43" s="572"/>
      <c r="AJ43" s="573"/>
      <c r="AK43" s="573"/>
      <c r="AL43" s="573"/>
      <c r="AM43" s="572"/>
      <c r="AN43" s="575"/>
      <c r="AO43" s="575"/>
      <c r="AP43" s="576"/>
      <c r="AQ43" s="577"/>
      <c r="AR43" s="577"/>
      <c r="AS43" s="578"/>
    </row>
    <row r="44" spans="2:45" ht="51" x14ac:dyDescent="0.25">
      <c r="B44" s="580"/>
      <c r="C44" s="516"/>
      <c r="D44" s="565" t="str">
        <f>'3-IDENTIFICACIÓN DEL RIESGO'!G44</f>
        <v>Solicitar y/o recibir dinero o cualquier otro beneficio personal a cambio de la promesa de éxito en la realización o priorización de un trámite</v>
      </c>
      <c r="E44" s="565"/>
      <c r="F44" s="168" t="s">
        <v>642</v>
      </c>
      <c r="G44" s="168" t="s">
        <v>649</v>
      </c>
      <c r="H44" s="168" t="s">
        <v>650</v>
      </c>
      <c r="I44" s="168" t="s">
        <v>651</v>
      </c>
      <c r="J44" s="168" t="s">
        <v>652</v>
      </c>
      <c r="K44" s="168" t="s">
        <v>653</v>
      </c>
      <c r="L44" s="168" t="s">
        <v>654</v>
      </c>
      <c r="M44" s="164" t="s">
        <v>186</v>
      </c>
      <c r="N44" s="155">
        <f t="shared" si="0"/>
        <v>15</v>
      </c>
      <c r="O44" s="139" t="s">
        <v>187</v>
      </c>
      <c r="P44" s="155">
        <f t="shared" si="1"/>
        <v>15</v>
      </c>
      <c r="Q44" s="139" t="s">
        <v>188</v>
      </c>
      <c r="R44" s="155">
        <f t="shared" si="2"/>
        <v>15</v>
      </c>
      <c r="S44" s="139" t="s">
        <v>61</v>
      </c>
      <c r="T44" s="155">
        <f t="shared" si="3"/>
        <v>15</v>
      </c>
      <c r="U44" s="139" t="s">
        <v>234</v>
      </c>
      <c r="V44" s="155">
        <f t="shared" si="4"/>
        <v>0</v>
      </c>
      <c r="W44" s="139" t="s">
        <v>190</v>
      </c>
      <c r="X44" s="155">
        <f t="shared" si="5"/>
        <v>15</v>
      </c>
      <c r="Y44" s="139" t="s">
        <v>191</v>
      </c>
      <c r="Z44" s="155">
        <f t="shared" si="6"/>
        <v>10</v>
      </c>
      <c r="AA44" s="113">
        <f t="shared" si="7"/>
        <v>85</v>
      </c>
      <c r="AB44" s="114" t="str">
        <f t="shared" si="8"/>
        <v>Débil</v>
      </c>
      <c r="AC44" s="165" t="s">
        <v>64</v>
      </c>
      <c r="AD44" s="153" t="str">
        <f t="shared" si="9"/>
        <v>Débil</v>
      </c>
      <c r="AE44" s="115" t="str">
        <f t="shared" si="10"/>
        <v>0</v>
      </c>
      <c r="AF44" s="566">
        <v>2</v>
      </c>
      <c r="AG44" s="568">
        <f t="shared" ref="AG44" si="116">(AE44+AE45)/AF44</f>
        <v>50</v>
      </c>
      <c r="AH44" s="570" t="str">
        <f t="shared" ref="AH44" si="117">IF(AG44&lt;50,"Débil",IF(AG44&lt;=99,"Moderado",IF(AG44=100,"Fuerte",IF(AG44="","ERROR"))))</f>
        <v>Moderado</v>
      </c>
      <c r="AI44" s="572" t="s">
        <v>92</v>
      </c>
      <c r="AJ44" s="573">
        <f t="shared" ref="AJ44" si="118">IF(AH44="Débil",0,IF(AND(AH44="Moderado",AI44="Directamente"),1,IF(AND(AH44="Moderado",AI44="No disminuye"),0,IF(AND(AH44="Fuerte",AI44="Directamente"),2,IF(AND(AH44="Fuerte",AI44="No disminuye"),0)))))</f>
        <v>1</v>
      </c>
      <c r="AK44" s="573">
        <f>('4-VALORACIÓN DEL RIESGO'!H27-AJ44)</f>
        <v>2</v>
      </c>
      <c r="AL44" s="573" t="str">
        <f t="shared" ref="AL44" si="119">IF(AK44=5,"Casi Seguro",IF(AK44=4,"Probable",IF(AK44=3,"Posible",IF(AK44=2,"Improbable",IF(AK44=1,"Rara Vez",IF(AK44=0,"Rara Vez",IF(AK44&lt;0,"Rara Vez")))))))</f>
        <v>Improbable</v>
      </c>
      <c r="AM44" s="572" t="s">
        <v>92</v>
      </c>
      <c r="AN44" s="574">
        <f t="shared" ref="AN44" si="120">IF(AH44="Débil",0,IF(AND(AH44="Moderado",AM44="Directamente"),1,IF(AND(AH44="Moderado",AM44="Indirectamente"),0,IF(AND(AH44="Moderado",AM44="No disminuye"),0,IF(AND(AH44="Fuerte",AM44="Directamente"),2,IF(AND(AH44="Fuerte",AM44="Indirectamente"),1,IF(AND(AH44="Fuerte",AM44="No disminuye"),0)))))))</f>
        <v>1</v>
      </c>
      <c r="AO44" s="574">
        <f>('4-VALORACIÓN DEL RIESGO'!AD27-AN44)</f>
        <v>4</v>
      </c>
      <c r="AP44" s="576" t="str">
        <f t="shared" ref="AP44" si="121">IF(AO44=5,"Catastrófico",IF(AO44=4,"Mayor",IF(AO44=3,"Moderado",IF(AO44=2,"Moderado",IF(AO44=1,"Moderado")))))</f>
        <v>Mayor</v>
      </c>
      <c r="AQ44" s="577" t="str">
        <f t="shared" ref="AQ44" si="122">IF(OR(AND(AP44="Moderado",AL44="Rara Vez"),AND(AP44="Moderado",AL44="Improbable")),"Moderado",IF(OR(AND(AP44="Mayor",AL44="Improbable"),AND(AP44="Mayor",AL44="Rara Vez"),AND(AP44="Moderado",AL44="Probable"),AND(AP44="Moderado",AL44="Posible")),"Alto",IF(OR(AND(AP44="Moderado",AL44="Casi Seguro"),AND(AP44="Mayor",AL44="Posible"),AND(AP44="Mayor",AL44="Probable"),AND(AP44="Mayor",AL44="Casi Seguro")),"Extremo",IF(AP44="Catastrófico","Extremo"))))</f>
        <v>Alto</v>
      </c>
      <c r="AR44" s="577"/>
      <c r="AS44" s="578" t="s">
        <v>425</v>
      </c>
    </row>
    <row r="45" spans="2:45" ht="51.75" thickBot="1" x14ac:dyDescent="0.3">
      <c r="B45" s="580"/>
      <c r="C45" s="516"/>
      <c r="D45" s="565"/>
      <c r="E45" s="565"/>
      <c r="F45" s="168" t="s">
        <v>642</v>
      </c>
      <c r="G45" s="168" t="s">
        <v>643</v>
      </c>
      <c r="H45" s="168" t="s">
        <v>650</v>
      </c>
      <c r="I45" s="168" t="s">
        <v>655</v>
      </c>
      <c r="J45" s="168" t="s">
        <v>652</v>
      </c>
      <c r="K45" s="168" t="s">
        <v>656</v>
      </c>
      <c r="L45" s="168" t="s">
        <v>657</v>
      </c>
      <c r="M45" s="164" t="s">
        <v>186</v>
      </c>
      <c r="N45" s="155">
        <f t="shared" si="0"/>
        <v>15</v>
      </c>
      <c r="O45" s="139" t="s">
        <v>187</v>
      </c>
      <c r="P45" s="155">
        <f t="shared" si="1"/>
        <v>15</v>
      </c>
      <c r="Q45" s="139" t="s">
        <v>188</v>
      </c>
      <c r="R45" s="155">
        <f t="shared" si="2"/>
        <v>15</v>
      </c>
      <c r="S45" s="139" t="s">
        <v>61</v>
      </c>
      <c r="T45" s="155">
        <f t="shared" si="3"/>
        <v>15</v>
      </c>
      <c r="U45" s="139" t="s">
        <v>189</v>
      </c>
      <c r="V45" s="155">
        <f t="shared" si="4"/>
        <v>15</v>
      </c>
      <c r="W45" s="139" t="s">
        <v>190</v>
      </c>
      <c r="X45" s="155">
        <f t="shared" si="5"/>
        <v>15</v>
      </c>
      <c r="Y45" s="139" t="s">
        <v>191</v>
      </c>
      <c r="Z45" s="155">
        <f t="shared" si="6"/>
        <v>10</v>
      </c>
      <c r="AA45" s="113">
        <f t="shared" si="7"/>
        <v>100</v>
      </c>
      <c r="AB45" s="114" t="str">
        <f t="shared" si="8"/>
        <v>Fuerte</v>
      </c>
      <c r="AC45" s="165" t="s">
        <v>64</v>
      </c>
      <c r="AD45" s="153" t="str">
        <f t="shared" si="9"/>
        <v>Fuerte</v>
      </c>
      <c r="AE45" s="115" t="str">
        <f t="shared" si="10"/>
        <v>100</v>
      </c>
      <c r="AF45" s="567"/>
      <c r="AG45" s="569"/>
      <c r="AH45" s="571"/>
      <c r="AI45" s="572"/>
      <c r="AJ45" s="573"/>
      <c r="AK45" s="573"/>
      <c r="AL45" s="573"/>
      <c r="AM45" s="572"/>
      <c r="AN45" s="575"/>
      <c r="AO45" s="575"/>
      <c r="AP45" s="576"/>
      <c r="AQ45" s="577"/>
      <c r="AR45" s="577"/>
      <c r="AS45" s="578"/>
    </row>
    <row r="46" spans="2:45" ht="30" x14ac:dyDescent="0.25">
      <c r="B46" s="580"/>
      <c r="C46" s="516"/>
      <c r="D46" s="565" t="str">
        <f>'3-IDENTIFICACIÓN DEL RIESGO'!G46</f>
        <v>Riesgo 3</v>
      </c>
      <c r="E46" s="565"/>
      <c r="F46" s="168"/>
      <c r="G46" s="168"/>
      <c r="H46" s="168"/>
      <c r="I46" s="168"/>
      <c r="J46" s="168"/>
      <c r="K46" s="168"/>
      <c r="L46" s="168"/>
      <c r="M46" s="164"/>
      <c r="N46" s="155" t="b">
        <f t="shared" si="0"/>
        <v>0</v>
      </c>
      <c r="O46" s="139"/>
      <c r="P46" s="155" t="b">
        <f t="shared" si="1"/>
        <v>0</v>
      </c>
      <c r="Q46" s="139"/>
      <c r="R46" s="155" t="b">
        <f t="shared" si="2"/>
        <v>0</v>
      </c>
      <c r="S46" s="139"/>
      <c r="T46" s="155" t="b">
        <f t="shared" si="3"/>
        <v>0</v>
      </c>
      <c r="U46" s="139"/>
      <c r="V46" s="155" t="b">
        <f t="shared" si="4"/>
        <v>0</v>
      </c>
      <c r="W46" s="139"/>
      <c r="X46" s="155" t="b">
        <f t="shared" si="5"/>
        <v>0</v>
      </c>
      <c r="Y46" s="139"/>
      <c r="Z46" s="155" t="b">
        <f t="shared" si="6"/>
        <v>0</v>
      </c>
      <c r="AA46" s="113">
        <f t="shared" si="7"/>
        <v>0</v>
      </c>
      <c r="AB46" s="114" t="str">
        <f t="shared" si="8"/>
        <v>Débil</v>
      </c>
      <c r="AC46" s="165"/>
      <c r="AD46" s="153" t="str">
        <f t="shared" si="9"/>
        <v>Débil</v>
      </c>
      <c r="AE46" s="115" t="str">
        <f t="shared" si="10"/>
        <v>0</v>
      </c>
      <c r="AF46" s="566"/>
      <c r="AG46" s="568" t="e">
        <f t="shared" ref="AG46" si="123">(AE46+AE47)/AF46</f>
        <v>#DIV/0!</v>
      </c>
      <c r="AH46" s="570" t="e">
        <f t="shared" ref="AH46" si="124">IF(AG46&lt;50,"Débil",IF(AG46&lt;=99,"Moderado",IF(AG46=100,"Fuerte",IF(AG46="","ERROR"))))</f>
        <v>#DIV/0!</v>
      </c>
      <c r="AI46" s="572"/>
      <c r="AJ46" s="573" t="e">
        <f t="shared" ref="AJ46" si="125">IF(AH46="Débil",0,IF(AND(AH46="Moderado",AI46="Directamente"),1,IF(AND(AH46="Moderado",AI46="No disminuye"),0,IF(AND(AH46="Fuerte",AI46="Directamente"),2,IF(AND(AH46="Fuerte",AI46="No disminuye"),0)))))</f>
        <v>#DIV/0!</v>
      </c>
      <c r="AK46" s="573" t="e">
        <f>('4-VALORACIÓN DEL RIESGO'!H28-AJ46)</f>
        <v>#DIV/0!</v>
      </c>
      <c r="AL46" s="573" t="e">
        <f t="shared" ref="AL46" si="126">IF(AK46=5,"Casi Seguro",IF(AK46=4,"Probable",IF(AK46=3,"Posible",IF(AK46=2,"Improbable",IF(AK46=1,"Rara Vez",IF(AK46=0,"Rara Vez",IF(AK46&lt;0,"Rara Vez")))))))</f>
        <v>#DIV/0!</v>
      </c>
      <c r="AM46" s="572"/>
      <c r="AN46" s="574" t="e">
        <f t="shared" ref="AN46" si="127">IF(AH46="Débil",0,IF(AND(AH46="Moderado",AM46="Directamente"),1,IF(AND(AH46="Moderado",AM46="Indirectamente"),0,IF(AND(AH46="Moderado",AM46="No disminuye"),0,IF(AND(AH46="Fuerte",AM46="Directamente"),2,IF(AND(AH46="Fuerte",AM46="Indirectamente"),1,IF(AND(AH46="Fuerte",AM46="No disminuye"),0)))))))</f>
        <v>#DIV/0!</v>
      </c>
      <c r="AO46" s="574" t="e">
        <f>('4-VALORACIÓN DEL RIESGO'!AD28-AN46)</f>
        <v>#DIV/0!</v>
      </c>
      <c r="AP46" s="576" t="e">
        <f t="shared" ref="AP46" si="128">IF(AO46=5,"Catastrófico",IF(AO46=4,"Mayor",IF(AO46=3,"Moderado",IF(AO46=2,"Moderado",IF(AO46=1,"Moderado")))))</f>
        <v>#DIV/0!</v>
      </c>
      <c r="AQ46" s="577" t="e">
        <f t="shared" ref="AQ46" si="129">IF(OR(AND(AP46="Moderado",AL46="Rara Vez"),AND(AP46="Moderado",AL46="Improbable")),"Moderado",IF(OR(AND(AP46="Mayor",AL46="Improbable"),AND(AP46="Mayor",AL46="Rara Vez"),AND(AP46="Moderado",AL46="Probable"),AND(AP46="Moderado",AL46="Posible")),"Alto",IF(OR(AND(AP46="Moderado",AL46="Casi Seguro"),AND(AP46="Mayor",AL46="Posible"),AND(AP46="Mayor",AL46="Probable"),AND(AP46="Mayor",AL46="Casi Seguro")),"Extremo",IF(AP46="Catastrófico","Extremo"))))</f>
        <v>#DIV/0!</v>
      </c>
      <c r="AR46" s="577"/>
      <c r="AS46" s="578" t="s">
        <v>425</v>
      </c>
    </row>
    <row r="47" spans="2:45" ht="30.75" thickBot="1" x14ac:dyDescent="0.3">
      <c r="B47" s="580"/>
      <c r="C47" s="516"/>
      <c r="D47" s="565"/>
      <c r="E47" s="565"/>
      <c r="F47" s="168"/>
      <c r="G47" s="168"/>
      <c r="H47" s="168"/>
      <c r="I47" s="168"/>
      <c r="J47" s="168"/>
      <c r="K47" s="168"/>
      <c r="L47" s="168"/>
      <c r="M47" s="164"/>
      <c r="N47" s="155" t="b">
        <f t="shared" si="0"/>
        <v>0</v>
      </c>
      <c r="O47" s="139"/>
      <c r="P47" s="155" t="b">
        <f t="shared" si="1"/>
        <v>0</v>
      </c>
      <c r="Q47" s="139"/>
      <c r="R47" s="155" t="b">
        <f t="shared" si="2"/>
        <v>0</v>
      </c>
      <c r="S47" s="139"/>
      <c r="T47" s="155" t="b">
        <f t="shared" si="3"/>
        <v>0</v>
      </c>
      <c r="U47" s="139"/>
      <c r="V47" s="155" t="b">
        <f t="shared" si="4"/>
        <v>0</v>
      </c>
      <c r="W47" s="139"/>
      <c r="X47" s="155" t="b">
        <f t="shared" si="5"/>
        <v>0</v>
      </c>
      <c r="Y47" s="139"/>
      <c r="Z47" s="155" t="b">
        <f t="shared" si="6"/>
        <v>0</v>
      </c>
      <c r="AA47" s="113">
        <f t="shared" si="7"/>
        <v>0</v>
      </c>
      <c r="AB47" s="114" t="str">
        <f t="shared" si="8"/>
        <v>Débil</v>
      </c>
      <c r="AC47" s="165"/>
      <c r="AD47" s="153" t="str">
        <f t="shared" si="9"/>
        <v>Débil</v>
      </c>
      <c r="AE47" s="115" t="str">
        <f t="shared" si="10"/>
        <v>0</v>
      </c>
      <c r="AF47" s="567"/>
      <c r="AG47" s="569"/>
      <c r="AH47" s="571"/>
      <c r="AI47" s="572"/>
      <c r="AJ47" s="573"/>
      <c r="AK47" s="573"/>
      <c r="AL47" s="573"/>
      <c r="AM47" s="572"/>
      <c r="AN47" s="575"/>
      <c r="AO47" s="575"/>
      <c r="AP47" s="576"/>
      <c r="AQ47" s="577"/>
      <c r="AR47" s="577"/>
      <c r="AS47" s="578"/>
    </row>
    <row r="48" spans="2:45" ht="30" x14ac:dyDescent="0.25">
      <c r="B48" s="580"/>
      <c r="C48" s="516"/>
      <c r="D48" s="565" t="str">
        <f>'3-IDENTIFICACIÓN DEL RIESGO'!G48</f>
        <v>Riesgo 4</v>
      </c>
      <c r="E48" s="565"/>
      <c r="F48" s="168"/>
      <c r="G48" s="168"/>
      <c r="H48" s="168"/>
      <c r="I48" s="168"/>
      <c r="J48" s="168"/>
      <c r="K48" s="168"/>
      <c r="L48" s="168"/>
      <c r="M48" s="164"/>
      <c r="N48" s="155" t="b">
        <f t="shared" si="0"/>
        <v>0</v>
      </c>
      <c r="O48" s="139"/>
      <c r="P48" s="155" t="b">
        <f t="shared" si="1"/>
        <v>0</v>
      </c>
      <c r="Q48" s="139"/>
      <c r="R48" s="155" t="b">
        <f t="shared" si="2"/>
        <v>0</v>
      </c>
      <c r="S48" s="139"/>
      <c r="T48" s="155" t="b">
        <f t="shared" si="3"/>
        <v>0</v>
      </c>
      <c r="U48" s="139"/>
      <c r="V48" s="155" t="b">
        <f t="shared" si="4"/>
        <v>0</v>
      </c>
      <c r="W48" s="139"/>
      <c r="X48" s="155" t="b">
        <f t="shared" si="5"/>
        <v>0</v>
      </c>
      <c r="Y48" s="139"/>
      <c r="Z48" s="155" t="b">
        <f t="shared" si="6"/>
        <v>0</v>
      </c>
      <c r="AA48" s="113">
        <f t="shared" si="7"/>
        <v>0</v>
      </c>
      <c r="AB48" s="114" t="str">
        <f t="shared" si="8"/>
        <v>Débil</v>
      </c>
      <c r="AC48" s="165"/>
      <c r="AD48" s="153" t="str">
        <f t="shared" si="9"/>
        <v>Débil</v>
      </c>
      <c r="AE48" s="115" t="str">
        <f t="shared" si="10"/>
        <v>0</v>
      </c>
      <c r="AF48" s="566"/>
      <c r="AG48" s="568" t="e">
        <f t="shared" ref="AG48" si="130">(AE48+AE49)/AF48</f>
        <v>#DIV/0!</v>
      </c>
      <c r="AH48" s="570" t="e">
        <f t="shared" ref="AH48" si="131">IF(AG48&lt;50,"Débil",IF(AG48&lt;=99,"Moderado",IF(AG48=100,"Fuerte",IF(AG48="","ERROR"))))</f>
        <v>#DIV/0!</v>
      </c>
      <c r="AI48" s="572"/>
      <c r="AJ48" s="573" t="e">
        <f t="shared" ref="AJ48" si="132">IF(AH48="Débil",0,IF(AND(AH48="Moderado",AI48="Directamente"),1,IF(AND(AH48="Moderado",AI48="No disminuye"),0,IF(AND(AH48="Fuerte",AI48="Directamente"),2,IF(AND(AH48="Fuerte",AI48="No disminuye"),0)))))</f>
        <v>#DIV/0!</v>
      </c>
      <c r="AK48" s="573" t="e">
        <f>('4-VALORACIÓN DEL RIESGO'!H29-AJ48)</f>
        <v>#DIV/0!</v>
      </c>
      <c r="AL48" s="573" t="e">
        <f t="shared" ref="AL48" si="133">IF(AK48=5,"Casi Seguro",IF(AK48=4,"Probable",IF(AK48=3,"Posible",IF(AK48=2,"Improbable",IF(AK48=1,"Rara Vez",IF(AK48=0,"Rara Vez",IF(AK48&lt;0,"Rara Vez")))))))</f>
        <v>#DIV/0!</v>
      </c>
      <c r="AM48" s="572"/>
      <c r="AN48" s="574" t="e">
        <f t="shared" ref="AN48" si="134">IF(AH48="Débil",0,IF(AND(AH48="Moderado",AM48="Directamente"),1,IF(AND(AH48="Moderado",AM48="Indirectamente"),0,IF(AND(AH48="Moderado",AM48="No disminuye"),0,IF(AND(AH48="Fuerte",AM48="Directamente"),2,IF(AND(AH48="Fuerte",AM48="Indirectamente"),1,IF(AND(AH48="Fuerte",AM48="No disminuye"),0)))))))</f>
        <v>#DIV/0!</v>
      </c>
      <c r="AO48" s="574" t="e">
        <f>('4-VALORACIÓN DEL RIESGO'!AD29-AN48)</f>
        <v>#DIV/0!</v>
      </c>
      <c r="AP48" s="576" t="e">
        <f t="shared" ref="AP48" si="135">IF(AO48=5,"Catastrófico",IF(AO48=4,"Mayor",IF(AO48=3,"Moderado",IF(AO48=2,"Moderado",IF(AO48=1,"Moderado")))))</f>
        <v>#DIV/0!</v>
      </c>
      <c r="AQ48" s="577" t="e">
        <f t="shared" ref="AQ48" si="136">IF(OR(AND(AP48="Moderado",AL48="Rara Vez"),AND(AP48="Moderado",AL48="Improbable")),"Moderado",IF(OR(AND(AP48="Mayor",AL48="Improbable"),AND(AP48="Mayor",AL48="Rara Vez"),AND(AP48="Moderado",AL48="Probable"),AND(AP48="Moderado",AL48="Posible")),"Alto",IF(OR(AND(AP48="Moderado",AL48="Casi Seguro"),AND(AP48="Mayor",AL48="Posible"),AND(AP48="Mayor",AL48="Probable"),AND(AP48="Mayor",AL48="Casi Seguro")),"Extremo",IF(AP48="Catastrófico","Extremo"))))</f>
        <v>#DIV/0!</v>
      </c>
      <c r="AR48" s="577"/>
      <c r="AS48" s="578" t="s">
        <v>425</v>
      </c>
    </row>
    <row r="49" spans="2:45" ht="30.75" thickBot="1" x14ac:dyDescent="0.3">
      <c r="B49" s="580"/>
      <c r="C49" s="516"/>
      <c r="D49" s="565"/>
      <c r="E49" s="565"/>
      <c r="F49" s="168"/>
      <c r="G49" s="168"/>
      <c r="H49" s="168"/>
      <c r="I49" s="168"/>
      <c r="J49" s="168"/>
      <c r="K49" s="168"/>
      <c r="L49" s="168"/>
      <c r="M49" s="164"/>
      <c r="N49" s="155" t="b">
        <f t="shared" si="0"/>
        <v>0</v>
      </c>
      <c r="O49" s="139"/>
      <c r="P49" s="155" t="b">
        <f t="shared" si="1"/>
        <v>0</v>
      </c>
      <c r="Q49" s="139"/>
      <c r="R49" s="155" t="b">
        <f t="shared" si="2"/>
        <v>0</v>
      </c>
      <c r="S49" s="139"/>
      <c r="T49" s="155" t="b">
        <f t="shared" si="3"/>
        <v>0</v>
      </c>
      <c r="U49" s="139"/>
      <c r="V49" s="155" t="b">
        <f t="shared" si="4"/>
        <v>0</v>
      </c>
      <c r="W49" s="139"/>
      <c r="X49" s="155" t="b">
        <f t="shared" si="5"/>
        <v>0</v>
      </c>
      <c r="Y49" s="139"/>
      <c r="Z49" s="155" t="b">
        <f t="shared" si="6"/>
        <v>0</v>
      </c>
      <c r="AA49" s="113">
        <f t="shared" si="7"/>
        <v>0</v>
      </c>
      <c r="AB49" s="114" t="str">
        <f t="shared" si="8"/>
        <v>Débil</v>
      </c>
      <c r="AC49" s="165"/>
      <c r="AD49" s="153" t="str">
        <f t="shared" si="9"/>
        <v>Débil</v>
      </c>
      <c r="AE49" s="115" t="str">
        <f t="shared" si="10"/>
        <v>0</v>
      </c>
      <c r="AF49" s="567"/>
      <c r="AG49" s="569"/>
      <c r="AH49" s="571"/>
      <c r="AI49" s="572"/>
      <c r="AJ49" s="573"/>
      <c r="AK49" s="573"/>
      <c r="AL49" s="573"/>
      <c r="AM49" s="572"/>
      <c r="AN49" s="575"/>
      <c r="AO49" s="575"/>
      <c r="AP49" s="576"/>
      <c r="AQ49" s="577"/>
      <c r="AR49" s="577"/>
      <c r="AS49" s="578"/>
    </row>
    <row r="50" spans="2:45" ht="30" x14ac:dyDescent="0.25">
      <c r="B50" s="580"/>
      <c r="C50" s="516"/>
      <c r="D50" s="565" t="str">
        <f>'3-IDENTIFICACIÓN DEL RIESGO'!G50</f>
        <v>Riesgo 5</v>
      </c>
      <c r="E50" s="565"/>
      <c r="F50" s="168"/>
      <c r="G50" s="168"/>
      <c r="H50" s="168"/>
      <c r="I50" s="168"/>
      <c r="J50" s="168"/>
      <c r="K50" s="168"/>
      <c r="L50" s="168"/>
      <c r="M50" s="164"/>
      <c r="N50" s="155" t="b">
        <f t="shared" si="0"/>
        <v>0</v>
      </c>
      <c r="O50" s="139"/>
      <c r="P50" s="155" t="b">
        <f t="shared" si="1"/>
        <v>0</v>
      </c>
      <c r="Q50" s="139"/>
      <c r="R50" s="155" t="b">
        <f t="shared" si="2"/>
        <v>0</v>
      </c>
      <c r="S50" s="139"/>
      <c r="T50" s="155" t="b">
        <f t="shared" si="3"/>
        <v>0</v>
      </c>
      <c r="U50" s="139"/>
      <c r="V50" s="155" t="b">
        <f t="shared" si="4"/>
        <v>0</v>
      </c>
      <c r="W50" s="139"/>
      <c r="X50" s="155" t="b">
        <f t="shared" si="5"/>
        <v>0</v>
      </c>
      <c r="Y50" s="139"/>
      <c r="Z50" s="155" t="b">
        <f t="shared" si="6"/>
        <v>0</v>
      </c>
      <c r="AA50" s="113">
        <f t="shared" si="7"/>
        <v>0</v>
      </c>
      <c r="AB50" s="114" t="str">
        <f t="shared" si="8"/>
        <v>Débil</v>
      </c>
      <c r="AC50" s="165"/>
      <c r="AD50" s="153" t="str">
        <f t="shared" si="9"/>
        <v>Débil</v>
      </c>
      <c r="AE50" s="115" t="str">
        <f t="shared" si="10"/>
        <v>0</v>
      </c>
      <c r="AF50" s="566"/>
      <c r="AG50" s="568" t="e">
        <f t="shared" ref="AG50" si="137">(AE50+AE51)/AF50</f>
        <v>#DIV/0!</v>
      </c>
      <c r="AH50" s="570" t="e">
        <f t="shared" ref="AH50" si="138">IF(AG50&lt;50,"Débil",IF(AG50&lt;=99,"Moderado",IF(AG50=100,"Fuerte",IF(AG50="","ERROR"))))</f>
        <v>#DIV/0!</v>
      </c>
      <c r="AI50" s="572"/>
      <c r="AJ50" s="573" t="e">
        <f t="shared" ref="AJ50" si="139">IF(AH50="Débil",0,IF(AND(AH50="Moderado",AI50="Directamente"),1,IF(AND(AH50="Moderado",AI50="No disminuye"),0,IF(AND(AH50="Fuerte",AI50="Directamente"),2,IF(AND(AH50="Fuerte",AI50="No disminuye"),0)))))</f>
        <v>#DIV/0!</v>
      </c>
      <c r="AK50" s="573" t="e">
        <f>('4-VALORACIÓN DEL RIESGO'!H30-AJ50)</f>
        <v>#DIV/0!</v>
      </c>
      <c r="AL50" s="573" t="e">
        <f t="shared" ref="AL50" si="140">IF(AK50=5,"Casi Seguro",IF(AK50=4,"Probable",IF(AK50=3,"Posible",IF(AK50=2,"Improbable",IF(AK50=1,"Rara Vez",IF(AK50=0,"Rara Vez",IF(AK50&lt;0,"Rara Vez")))))))</f>
        <v>#DIV/0!</v>
      </c>
      <c r="AM50" s="572"/>
      <c r="AN50" s="574" t="e">
        <f t="shared" ref="AN50" si="141">IF(AH50="Débil",0,IF(AND(AH50="Moderado",AM50="Directamente"),1,IF(AND(AH50="Moderado",AM50="Indirectamente"),0,IF(AND(AH50="Moderado",AM50="No disminuye"),0,IF(AND(AH50="Fuerte",AM50="Directamente"),2,IF(AND(AH50="Fuerte",AM50="Indirectamente"),1,IF(AND(AH50="Fuerte",AM50="No disminuye"),0)))))))</f>
        <v>#DIV/0!</v>
      </c>
      <c r="AO50" s="574" t="e">
        <f>('4-VALORACIÓN DEL RIESGO'!AD30-AN50)</f>
        <v>#DIV/0!</v>
      </c>
      <c r="AP50" s="576" t="e">
        <f t="shared" ref="AP50" si="142">IF(AO50=5,"Catastrófico",IF(AO50=4,"Mayor",IF(AO50=3,"Moderado",IF(AO50=2,"Moderado",IF(AO50=1,"Moderado")))))</f>
        <v>#DIV/0!</v>
      </c>
      <c r="AQ50" s="577" t="e">
        <f t="shared" ref="AQ50" si="143">IF(OR(AND(AP50="Moderado",AL50="Rara Vez"),AND(AP50="Moderado",AL50="Improbable")),"Moderado",IF(OR(AND(AP50="Mayor",AL50="Improbable"),AND(AP50="Mayor",AL50="Rara Vez"),AND(AP50="Moderado",AL50="Probable"),AND(AP50="Moderado",AL50="Posible")),"Alto",IF(OR(AND(AP50="Moderado",AL50="Casi Seguro"),AND(AP50="Mayor",AL50="Posible"),AND(AP50="Mayor",AL50="Probable"),AND(AP50="Mayor",AL50="Casi Seguro")),"Extremo",IF(AP50="Catastrófico","Extremo"))))</f>
        <v>#DIV/0!</v>
      </c>
      <c r="AR50" s="577"/>
      <c r="AS50" s="578" t="s">
        <v>425</v>
      </c>
    </row>
    <row r="51" spans="2:45" ht="30.75" thickBot="1" x14ac:dyDescent="0.3">
      <c r="B51" s="580"/>
      <c r="C51" s="516"/>
      <c r="D51" s="565"/>
      <c r="E51" s="565"/>
      <c r="F51" s="168"/>
      <c r="G51" s="168"/>
      <c r="H51" s="168"/>
      <c r="I51" s="168"/>
      <c r="J51" s="168"/>
      <c r="K51" s="168"/>
      <c r="L51" s="168"/>
      <c r="M51" s="164"/>
      <c r="N51" s="155" t="b">
        <f t="shared" si="0"/>
        <v>0</v>
      </c>
      <c r="O51" s="139"/>
      <c r="P51" s="155" t="b">
        <f t="shared" si="1"/>
        <v>0</v>
      </c>
      <c r="Q51" s="139"/>
      <c r="R51" s="155" t="b">
        <f t="shared" si="2"/>
        <v>0</v>
      </c>
      <c r="S51" s="139"/>
      <c r="T51" s="155" t="b">
        <f t="shared" si="3"/>
        <v>0</v>
      </c>
      <c r="U51" s="139"/>
      <c r="V51" s="155" t="b">
        <f t="shared" si="4"/>
        <v>0</v>
      </c>
      <c r="W51" s="139"/>
      <c r="X51" s="155" t="b">
        <f t="shared" si="5"/>
        <v>0</v>
      </c>
      <c r="Y51" s="139"/>
      <c r="Z51" s="155" t="b">
        <f t="shared" si="6"/>
        <v>0</v>
      </c>
      <c r="AA51" s="113">
        <f t="shared" si="7"/>
        <v>0</v>
      </c>
      <c r="AB51" s="114" t="str">
        <f t="shared" si="8"/>
        <v>Débil</v>
      </c>
      <c r="AC51" s="165"/>
      <c r="AD51" s="153" t="str">
        <f t="shared" si="9"/>
        <v>Débil</v>
      </c>
      <c r="AE51" s="115" t="str">
        <f t="shared" si="10"/>
        <v>0</v>
      </c>
      <c r="AF51" s="567"/>
      <c r="AG51" s="569"/>
      <c r="AH51" s="571"/>
      <c r="AI51" s="572"/>
      <c r="AJ51" s="573"/>
      <c r="AK51" s="573"/>
      <c r="AL51" s="573"/>
      <c r="AM51" s="572"/>
      <c r="AN51" s="575"/>
      <c r="AO51" s="575"/>
      <c r="AP51" s="576"/>
      <c r="AQ51" s="577"/>
      <c r="AR51" s="577"/>
      <c r="AS51" s="578"/>
    </row>
    <row r="52" spans="2:45" ht="51" x14ac:dyDescent="0.25">
      <c r="B52" s="579" t="str">
        <f>'3-IDENTIFICACIÓN DEL RIESGO'!B52</f>
        <v>Planificación del Ordenamiento Social de la Propiedad</v>
      </c>
      <c r="C52" s="515" t="str">
        <f>'3-IDENTIFICACIÓN DEL RIESGO'!E52</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v>
      </c>
      <c r="D52" s="565" t="str">
        <f>'3-IDENTIFICACIÓN DEL RIESGO'!G52</f>
        <v>Alterar u omitir la información física o jurídica levantada durante las fases de formulación  e implementación de Planes de Ordenamiento Social de la Propiedad, limitando las actuaciones como gestores catastrales para favorecer a terceros.</v>
      </c>
      <c r="E52" s="565"/>
      <c r="F52" s="168" t="s">
        <v>658</v>
      </c>
      <c r="G52" s="168" t="s">
        <v>659</v>
      </c>
      <c r="H52" s="168" t="s">
        <v>660</v>
      </c>
      <c r="I52" s="168" t="s">
        <v>661</v>
      </c>
      <c r="J52" s="168" t="s">
        <v>662</v>
      </c>
      <c r="K52" s="168" t="s">
        <v>663</v>
      </c>
      <c r="L52" s="168" t="s">
        <v>664</v>
      </c>
      <c r="M52" s="164" t="s">
        <v>186</v>
      </c>
      <c r="N52" s="155">
        <f t="shared" si="0"/>
        <v>15</v>
      </c>
      <c r="O52" s="139" t="s">
        <v>187</v>
      </c>
      <c r="P52" s="155">
        <f t="shared" si="1"/>
        <v>15</v>
      </c>
      <c r="Q52" s="139" t="s">
        <v>188</v>
      </c>
      <c r="R52" s="155">
        <f t="shared" si="2"/>
        <v>15</v>
      </c>
      <c r="S52" s="139" t="s">
        <v>61</v>
      </c>
      <c r="T52" s="155">
        <f t="shared" si="3"/>
        <v>15</v>
      </c>
      <c r="U52" s="139" t="s">
        <v>189</v>
      </c>
      <c r="V52" s="155">
        <f t="shared" si="4"/>
        <v>15</v>
      </c>
      <c r="W52" s="139" t="s">
        <v>190</v>
      </c>
      <c r="X52" s="155">
        <f t="shared" si="5"/>
        <v>15</v>
      </c>
      <c r="Y52" s="139" t="s">
        <v>191</v>
      </c>
      <c r="Z52" s="155">
        <f t="shared" si="6"/>
        <v>10</v>
      </c>
      <c r="AA52" s="113">
        <f t="shared" si="7"/>
        <v>100</v>
      </c>
      <c r="AB52" s="114" t="str">
        <f t="shared" si="8"/>
        <v>Fuerte</v>
      </c>
      <c r="AC52" s="165" t="s">
        <v>64</v>
      </c>
      <c r="AD52" s="153" t="str">
        <f t="shared" si="9"/>
        <v>Fuerte</v>
      </c>
      <c r="AE52" s="115" t="str">
        <f t="shared" si="10"/>
        <v>100</v>
      </c>
      <c r="AF52" s="566">
        <v>2</v>
      </c>
      <c r="AG52" s="568">
        <f t="shared" ref="AG52" si="144">(AE52+AE53)/AF52</f>
        <v>75</v>
      </c>
      <c r="AH52" s="570" t="str">
        <f t="shared" ref="AH52" si="145">IF(AG52&lt;50,"Débil",IF(AG52&lt;=99,"Moderado",IF(AG52=100,"Fuerte",IF(AG52="","ERROR"))))</f>
        <v>Moderado</v>
      </c>
      <c r="AI52" s="572" t="s">
        <v>92</v>
      </c>
      <c r="AJ52" s="573">
        <f t="shared" ref="AJ52" si="146">IF(AH52="Débil",0,IF(AND(AH52="Moderado",AI52="Directamente"),1,IF(AND(AH52="Moderado",AI52="No disminuye"),0,IF(AND(AH52="Fuerte",AI52="Directamente"),2,IF(AND(AH52="Fuerte",AI52="No disminuye"),0)))))</f>
        <v>1</v>
      </c>
      <c r="AK52" s="573">
        <f>('4-VALORACIÓN DEL RIESGO'!H31-AJ52)</f>
        <v>2</v>
      </c>
      <c r="AL52" s="573" t="str">
        <f t="shared" ref="AL52" si="147">IF(AK52=5,"Casi Seguro",IF(AK52=4,"Probable",IF(AK52=3,"Posible",IF(AK52=2,"Improbable",IF(AK52=1,"Rara Vez",IF(AK52=0,"Rara Vez",IF(AK52&lt;0,"Rara Vez")))))))</f>
        <v>Improbable</v>
      </c>
      <c r="AM52" s="572" t="s">
        <v>92</v>
      </c>
      <c r="AN52" s="574">
        <f t="shared" ref="AN52" si="148">IF(AH52="Débil",0,IF(AND(AH52="Moderado",AM52="Directamente"),1,IF(AND(AH52="Moderado",AM52="Indirectamente"),0,IF(AND(AH52="Moderado",AM52="No disminuye"),0,IF(AND(AH52="Fuerte",AM52="Directamente"),2,IF(AND(AH52="Fuerte",AM52="Indirectamente"),1,IF(AND(AH52="Fuerte",AM52="No disminuye"),0)))))))</f>
        <v>1</v>
      </c>
      <c r="AO52" s="574">
        <f>('4-VALORACIÓN DEL RIESGO'!AD31-AN52)</f>
        <v>4</v>
      </c>
      <c r="AP52" s="576" t="str">
        <f t="shared" ref="AP52" si="149">IF(AO52=5,"Catastrófico",IF(AO52=4,"Mayor",IF(AO52=3,"Moderado",IF(AO52=2,"Moderado",IF(AO52=1,"Moderado")))))</f>
        <v>Mayor</v>
      </c>
      <c r="AQ52" s="577" t="str">
        <f t="shared" ref="AQ52" si="150">IF(OR(AND(AP52="Moderado",AL52="Rara Vez"),AND(AP52="Moderado",AL52="Improbable")),"Moderado",IF(OR(AND(AP52="Mayor",AL52="Improbable"),AND(AP52="Mayor",AL52="Rara Vez"),AND(AP52="Moderado",AL52="Probable"),AND(AP52="Moderado",AL52="Posible")),"Alto",IF(OR(AND(AP52="Moderado",AL52="Casi Seguro"),AND(AP52="Mayor",AL52="Posible"),AND(AP52="Mayor",AL52="Probable"),AND(AP52="Mayor",AL52="Casi Seguro")),"Extremo",IF(AP52="Catastrófico","Extremo"))))</f>
        <v>Alto</v>
      </c>
      <c r="AR52" s="577"/>
      <c r="AS52" s="578" t="s">
        <v>425</v>
      </c>
    </row>
    <row r="53" spans="2:45" ht="64.5" thickBot="1" x14ac:dyDescent="0.3">
      <c r="B53" s="580"/>
      <c r="C53" s="516"/>
      <c r="D53" s="565"/>
      <c r="E53" s="565"/>
      <c r="F53" s="168" t="s">
        <v>658</v>
      </c>
      <c r="G53" s="168" t="s">
        <v>636</v>
      </c>
      <c r="H53" s="168" t="s">
        <v>665</v>
      </c>
      <c r="I53" s="168" t="s">
        <v>666</v>
      </c>
      <c r="J53" s="168" t="s">
        <v>667</v>
      </c>
      <c r="K53" s="168" t="s">
        <v>668</v>
      </c>
      <c r="L53" s="168" t="s">
        <v>669</v>
      </c>
      <c r="M53" s="164" t="s">
        <v>186</v>
      </c>
      <c r="N53" s="155">
        <f t="shared" si="0"/>
        <v>15</v>
      </c>
      <c r="O53" s="139" t="s">
        <v>187</v>
      </c>
      <c r="P53" s="155">
        <f t="shared" si="1"/>
        <v>15</v>
      </c>
      <c r="Q53" s="139" t="s">
        <v>188</v>
      </c>
      <c r="R53" s="155">
        <f t="shared" si="2"/>
        <v>15</v>
      </c>
      <c r="S53" s="139" t="s">
        <v>192</v>
      </c>
      <c r="T53" s="155">
        <f t="shared" si="3"/>
        <v>10</v>
      </c>
      <c r="U53" s="139" t="s">
        <v>189</v>
      </c>
      <c r="V53" s="155">
        <f t="shared" si="4"/>
        <v>15</v>
      </c>
      <c r="W53" s="139" t="s">
        <v>190</v>
      </c>
      <c r="X53" s="155">
        <f t="shared" si="5"/>
        <v>15</v>
      </c>
      <c r="Y53" s="139" t="s">
        <v>191</v>
      </c>
      <c r="Z53" s="155">
        <f t="shared" si="6"/>
        <v>10</v>
      </c>
      <c r="AA53" s="113">
        <f t="shared" si="7"/>
        <v>95</v>
      </c>
      <c r="AB53" s="114" t="str">
        <f t="shared" si="8"/>
        <v>Moderado</v>
      </c>
      <c r="AC53" s="165" t="s">
        <v>64</v>
      </c>
      <c r="AD53" s="153" t="str">
        <f t="shared" si="9"/>
        <v>Moderado</v>
      </c>
      <c r="AE53" s="115" t="str">
        <f t="shared" si="10"/>
        <v>50</v>
      </c>
      <c r="AF53" s="567"/>
      <c r="AG53" s="569"/>
      <c r="AH53" s="571"/>
      <c r="AI53" s="572"/>
      <c r="AJ53" s="573"/>
      <c r="AK53" s="573"/>
      <c r="AL53" s="573"/>
      <c r="AM53" s="572"/>
      <c r="AN53" s="575"/>
      <c r="AO53" s="575"/>
      <c r="AP53" s="576"/>
      <c r="AQ53" s="577"/>
      <c r="AR53" s="577"/>
      <c r="AS53" s="578"/>
    </row>
    <row r="54" spans="2:45" ht="30" x14ac:dyDescent="0.25">
      <c r="B54" s="580"/>
      <c r="C54" s="516"/>
      <c r="D54" s="565" t="str">
        <f>'3-IDENTIFICACIÓN DEL RIESGO'!G54</f>
        <v>Solicitar o recibir dadivas por inscripción en el Registro de Sujetos de Ordenamiento</v>
      </c>
      <c r="E54" s="565"/>
      <c r="F54" s="168" t="s">
        <v>635</v>
      </c>
      <c r="G54" s="168" t="s">
        <v>636</v>
      </c>
      <c r="H54" s="168" t="s">
        <v>670</v>
      </c>
      <c r="I54" s="168" t="s">
        <v>671</v>
      </c>
      <c r="J54" s="168" t="s">
        <v>672</v>
      </c>
      <c r="K54" s="168" t="s">
        <v>673</v>
      </c>
      <c r="L54" s="168" t="s">
        <v>674</v>
      </c>
      <c r="M54" s="164" t="s">
        <v>186</v>
      </c>
      <c r="N54" s="155">
        <f t="shared" si="0"/>
        <v>15</v>
      </c>
      <c r="O54" s="139" t="s">
        <v>187</v>
      </c>
      <c r="P54" s="155">
        <f t="shared" si="1"/>
        <v>15</v>
      </c>
      <c r="Q54" s="139" t="s">
        <v>188</v>
      </c>
      <c r="R54" s="155">
        <f t="shared" si="2"/>
        <v>15</v>
      </c>
      <c r="S54" s="139" t="s">
        <v>61</v>
      </c>
      <c r="T54" s="155">
        <f t="shared" si="3"/>
        <v>15</v>
      </c>
      <c r="U54" s="139" t="s">
        <v>189</v>
      </c>
      <c r="V54" s="155">
        <f t="shared" si="4"/>
        <v>15</v>
      </c>
      <c r="W54" s="139" t="s">
        <v>190</v>
      </c>
      <c r="X54" s="155">
        <f t="shared" si="5"/>
        <v>15</v>
      </c>
      <c r="Y54" s="139" t="s">
        <v>191</v>
      </c>
      <c r="Z54" s="155">
        <f t="shared" si="6"/>
        <v>10</v>
      </c>
      <c r="AA54" s="113">
        <f t="shared" si="7"/>
        <v>100</v>
      </c>
      <c r="AB54" s="114" t="str">
        <f t="shared" si="8"/>
        <v>Fuerte</v>
      </c>
      <c r="AC54" s="165" t="s">
        <v>64</v>
      </c>
      <c r="AD54" s="153" t="str">
        <f t="shared" si="9"/>
        <v>Fuerte</v>
      </c>
      <c r="AE54" s="115" t="str">
        <f t="shared" si="10"/>
        <v>100</v>
      </c>
      <c r="AF54" s="566">
        <v>1</v>
      </c>
      <c r="AG54" s="568">
        <f t="shared" ref="AG54" si="151">(AE54+AE55)/AF54</f>
        <v>100</v>
      </c>
      <c r="AH54" s="570" t="str">
        <f t="shared" ref="AH54" si="152">IF(AG54&lt;50,"Débil",IF(AG54&lt;=99,"Moderado",IF(AG54=100,"Fuerte",IF(AG54="","ERROR"))))</f>
        <v>Fuerte</v>
      </c>
      <c r="AI54" s="572" t="s">
        <v>92</v>
      </c>
      <c r="AJ54" s="573">
        <f t="shared" ref="AJ54" si="153">IF(AH54="Débil",0,IF(AND(AH54="Moderado",AI54="Directamente"),1,IF(AND(AH54="Moderado",AI54="No disminuye"),0,IF(AND(AH54="Fuerte",AI54="Directamente"),2,IF(AND(AH54="Fuerte",AI54="No disminuye"),0)))))</f>
        <v>2</v>
      </c>
      <c r="AK54" s="573">
        <f>('4-VALORACIÓN DEL RIESGO'!H32-AJ54)</f>
        <v>1</v>
      </c>
      <c r="AL54" s="573" t="str">
        <f t="shared" ref="AL54" si="154">IF(AK54=5,"Casi Seguro",IF(AK54=4,"Probable",IF(AK54=3,"Posible",IF(AK54=2,"Improbable",IF(AK54=1,"Rara Vez",IF(AK54=0,"Rara Vez",IF(AK54&lt;0,"Rara Vez")))))))</f>
        <v>Rara Vez</v>
      </c>
      <c r="AM54" s="572" t="s">
        <v>93</v>
      </c>
      <c r="AN54" s="574">
        <f t="shared" ref="AN54" si="155">IF(AH54="Débil",0,IF(AND(AH54="Moderado",AM54="Directamente"),1,IF(AND(AH54="Moderado",AM54="Indirectamente"),0,IF(AND(AH54="Moderado",AM54="No disminuye"),0,IF(AND(AH54="Fuerte",AM54="Directamente"),2,IF(AND(AH54="Fuerte",AM54="Indirectamente"),1,IF(AND(AH54="Fuerte",AM54="No disminuye"),0)))))))</f>
        <v>1</v>
      </c>
      <c r="AO54" s="574">
        <f>('4-VALORACIÓN DEL RIESGO'!AD32-AN54)</f>
        <v>4</v>
      </c>
      <c r="AP54" s="576" t="str">
        <f t="shared" ref="AP54" si="156">IF(AO54=5,"Catastrófico",IF(AO54=4,"Mayor",IF(AO54=3,"Moderado",IF(AO54=2,"Moderado",IF(AO54=1,"Moderado")))))</f>
        <v>Mayor</v>
      </c>
      <c r="AQ54" s="577" t="str">
        <f t="shared" ref="AQ54" si="157">IF(OR(AND(AP54="Moderado",AL54="Rara Vez"),AND(AP54="Moderado",AL54="Improbable")),"Moderado",IF(OR(AND(AP54="Mayor",AL54="Improbable"),AND(AP54="Mayor",AL54="Rara Vez"),AND(AP54="Moderado",AL54="Probable"),AND(AP54="Moderado",AL54="Posible")),"Alto",IF(OR(AND(AP54="Moderado",AL54="Casi Seguro"),AND(AP54="Mayor",AL54="Posible"),AND(AP54="Mayor",AL54="Probable"),AND(AP54="Mayor",AL54="Casi Seguro")),"Extremo",IF(AP54="Catastrófico","Extremo"))))</f>
        <v>Alto</v>
      </c>
      <c r="AR54" s="577"/>
      <c r="AS54" s="578" t="s">
        <v>425</v>
      </c>
    </row>
    <row r="55" spans="2:45" ht="30.75" thickBot="1" x14ac:dyDescent="0.3">
      <c r="B55" s="580"/>
      <c r="C55" s="516"/>
      <c r="D55" s="565"/>
      <c r="E55" s="565"/>
      <c r="F55" s="168"/>
      <c r="G55" s="168"/>
      <c r="H55" s="168"/>
      <c r="I55" s="168"/>
      <c r="J55" s="168"/>
      <c r="K55" s="168"/>
      <c r="L55" s="168"/>
      <c r="M55" s="164"/>
      <c r="N55" s="155" t="b">
        <f t="shared" si="0"/>
        <v>0</v>
      </c>
      <c r="O55" s="139"/>
      <c r="P55" s="155" t="b">
        <f t="shared" si="1"/>
        <v>0</v>
      </c>
      <c r="Q55" s="139"/>
      <c r="R55" s="155" t="b">
        <f t="shared" si="2"/>
        <v>0</v>
      </c>
      <c r="S55" s="139"/>
      <c r="T55" s="155" t="b">
        <f t="shared" si="3"/>
        <v>0</v>
      </c>
      <c r="U55" s="139"/>
      <c r="V55" s="155" t="b">
        <f t="shared" si="4"/>
        <v>0</v>
      </c>
      <c r="W55" s="139"/>
      <c r="X55" s="155" t="b">
        <f t="shared" si="5"/>
        <v>0</v>
      </c>
      <c r="Y55" s="139"/>
      <c r="Z55" s="155" t="b">
        <f t="shared" si="6"/>
        <v>0</v>
      </c>
      <c r="AA55" s="113">
        <f t="shared" si="7"/>
        <v>0</v>
      </c>
      <c r="AB55" s="114" t="str">
        <f t="shared" si="8"/>
        <v>Débil</v>
      </c>
      <c r="AC55" s="165"/>
      <c r="AD55" s="153" t="str">
        <f t="shared" si="9"/>
        <v>Débil</v>
      </c>
      <c r="AE55" s="115" t="str">
        <f t="shared" si="10"/>
        <v>0</v>
      </c>
      <c r="AF55" s="567"/>
      <c r="AG55" s="569"/>
      <c r="AH55" s="571"/>
      <c r="AI55" s="572"/>
      <c r="AJ55" s="573"/>
      <c r="AK55" s="573"/>
      <c r="AL55" s="573"/>
      <c r="AM55" s="572"/>
      <c r="AN55" s="575"/>
      <c r="AO55" s="575"/>
      <c r="AP55" s="576"/>
      <c r="AQ55" s="577"/>
      <c r="AR55" s="577"/>
      <c r="AS55" s="578"/>
    </row>
    <row r="56" spans="2:45" ht="38.25" x14ac:dyDescent="0.25">
      <c r="B56" s="580"/>
      <c r="C56" s="516"/>
      <c r="D56" s="565" t="str">
        <f>'3-IDENTIFICACIÓN DEL RIESGO'!G56</f>
        <v>Alterar u omitir información en desarrollo del procedimiento de Registro de Sujetos de Ordenamiento, para favorecer a terceros.</v>
      </c>
      <c r="E56" s="565"/>
      <c r="F56" s="168" t="s">
        <v>635</v>
      </c>
      <c r="G56" s="168" t="s">
        <v>636</v>
      </c>
      <c r="H56" s="168" t="s">
        <v>675</v>
      </c>
      <c r="I56" s="168" t="s">
        <v>676</v>
      </c>
      <c r="J56" s="168" t="s">
        <v>677</v>
      </c>
      <c r="K56" s="168" t="s">
        <v>678</v>
      </c>
      <c r="L56" s="168" t="s">
        <v>679</v>
      </c>
      <c r="M56" s="164" t="s">
        <v>186</v>
      </c>
      <c r="N56" s="155">
        <f t="shared" si="0"/>
        <v>15</v>
      </c>
      <c r="O56" s="139" t="s">
        <v>187</v>
      </c>
      <c r="P56" s="155">
        <f t="shared" si="1"/>
        <v>15</v>
      </c>
      <c r="Q56" s="139" t="s">
        <v>188</v>
      </c>
      <c r="R56" s="155">
        <f t="shared" si="2"/>
        <v>15</v>
      </c>
      <c r="S56" s="139" t="s">
        <v>61</v>
      </c>
      <c r="T56" s="155">
        <f t="shared" si="3"/>
        <v>15</v>
      </c>
      <c r="U56" s="139" t="s">
        <v>189</v>
      </c>
      <c r="V56" s="155">
        <f t="shared" si="4"/>
        <v>15</v>
      </c>
      <c r="W56" s="139" t="s">
        <v>190</v>
      </c>
      <c r="X56" s="155">
        <f t="shared" si="5"/>
        <v>15</v>
      </c>
      <c r="Y56" s="139" t="s">
        <v>191</v>
      </c>
      <c r="Z56" s="155">
        <f t="shared" si="6"/>
        <v>10</v>
      </c>
      <c r="AA56" s="113">
        <f t="shared" si="7"/>
        <v>100</v>
      </c>
      <c r="AB56" s="114" t="str">
        <f t="shared" si="8"/>
        <v>Fuerte</v>
      </c>
      <c r="AC56" s="165" t="s">
        <v>64</v>
      </c>
      <c r="AD56" s="153" t="str">
        <f t="shared" si="9"/>
        <v>Fuerte</v>
      </c>
      <c r="AE56" s="115" t="str">
        <f t="shared" si="10"/>
        <v>100</v>
      </c>
      <c r="AF56" s="566">
        <v>1</v>
      </c>
      <c r="AG56" s="568">
        <f t="shared" ref="AG56" si="158">(AE56+AE57)/AF56</f>
        <v>100</v>
      </c>
      <c r="AH56" s="570" t="str">
        <f t="shared" ref="AH56" si="159">IF(AG56&lt;50,"Débil",IF(AG56&lt;=99,"Moderado",IF(AG56=100,"Fuerte",IF(AG56="","ERROR"))))</f>
        <v>Fuerte</v>
      </c>
      <c r="AI56" s="572" t="s">
        <v>92</v>
      </c>
      <c r="AJ56" s="573">
        <f t="shared" ref="AJ56" si="160">IF(AH56="Débil",0,IF(AND(AH56="Moderado",AI56="Directamente"),1,IF(AND(AH56="Moderado",AI56="No disminuye"),0,IF(AND(AH56="Fuerte",AI56="Directamente"),2,IF(AND(AH56="Fuerte",AI56="No disminuye"),0)))))</f>
        <v>2</v>
      </c>
      <c r="AK56" s="573">
        <f>('4-VALORACIÓN DEL RIESGO'!H33-AJ56)</f>
        <v>1</v>
      </c>
      <c r="AL56" s="573" t="str">
        <f t="shared" ref="AL56" si="161">IF(AK56=5,"Casi Seguro",IF(AK56=4,"Probable",IF(AK56=3,"Posible",IF(AK56=2,"Improbable",IF(AK56=1,"Rara Vez",IF(AK56=0,"Rara Vez",IF(AK56&lt;0,"Rara Vez")))))))</f>
        <v>Rara Vez</v>
      </c>
      <c r="AM56" s="572" t="s">
        <v>92</v>
      </c>
      <c r="AN56" s="574">
        <f t="shared" ref="AN56" si="162">IF(AH56="Débil",0,IF(AND(AH56="Moderado",AM56="Directamente"),1,IF(AND(AH56="Moderado",AM56="Indirectamente"),0,IF(AND(AH56="Moderado",AM56="No disminuye"),0,IF(AND(AH56="Fuerte",AM56="Directamente"),2,IF(AND(AH56="Fuerte",AM56="Indirectamente"),1,IF(AND(AH56="Fuerte",AM56="No disminuye"),0)))))))</f>
        <v>2</v>
      </c>
      <c r="AO56" s="574">
        <f>('4-VALORACIÓN DEL RIESGO'!AD33-AN56)</f>
        <v>3</v>
      </c>
      <c r="AP56" s="576" t="str">
        <f t="shared" ref="AP56" si="163">IF(AO56=5,"Catastrófico",IF(AO56=4,"Mayor",IF(AO56=3,"Moderado",IF(AO56=2,"Moderado",IF(AO56=1,"Moderado")))))</f>
        <v>Moderado</v>
      </c>
      <c r="AQ56" s="577" t="str">
        <f t="shared" ref="AQ56" si="164">IF(OR(AND(AP56="Moderado",AL56="Rara Vez"),AND(AP56="Moderado",AL56="Improbable")),"Moderado",IF(OR(AND(AP56="Mayor",AL56="Improbable"),AND(AP56="Mayor",AL56="Rara Vez"),AND(AP56="Moderado",AL56="Probable"),AND(AP56="Moderado",AL56="Posible")),"Alto",IF(OR(AND(AP56="Moderado",AL56="Casi Seguro"),AND(AP56="Mayor",AL56="Posible"),AND(AP56="Mayor",AL56="Probable"),AND(AP56="Mayor",AL56="Casi Seguro")),"Extremo",IF(AP56="Catastrófico","Extremo"))))</f>
        <v>Moderado</v>
      </c>
      <c r="AR56" s="577"/>
      <c r="AS56" s="578" t="s">
        <v>425</v>
      </c>
    </row>
    <row r="57" spans="2:45" ht="30.75" thickBot="1" x14ac:dyDescent="0.3">
      <c r="B57" s="580"/>
      <c r="C57" s="516"/>
      <c r="D57" s="565"/>
      <c r="E57" s="565"/>
      <c r="F57" s="168"/>
      <c r="G57" s="168"/>
      <c r="H57" s="168"/>
      <c r="I57" s="168"/>
      <c r="J57" s="168"/>
      <c r="K57" s="168"/>
      <c r="L57" s="168"/>
      <c r="M57" s="164"/>
      <c r="N57" s="155" t="b">
        <f t="shared" si="0"/>
        <v>0</v>
      </c>
      <c r="O57" s="139"/>
      <c r="P57" s="155" t="b">
        <f t="shared" si="1"/>
        <v>0</v>
      </c>
      <c r="Q57" s="139"/>
      <c r="R57" s="155" t="b">
        <f t="shared" si="2"/>
        <v>0</v>
      </c>
      <c r="S57" s="139"/>
      <c r="T57" s="155" t="b">
        <f t="shared" si="3"/>
        <v>0</v>
      </c>
      <c r="U57" s="139"/>
      <c r="V57" s="155" t="b">
        <f t="shared" si="4"/>
        <v>0</v>
      </c>
      <c r="W57" s="139"/>
      <c r="X57" s="155" t="b">
        <f t="shared" si="5"/>
        <v>0</v>
      </c>
      <c r="Y57" s="139"/>
      <c r="Z57" s="155" t="b">
        <f t="shared" si="6"/>
        <v>0</v>
      </c>
      <c r="AA57" s="113">
        <f t="shared" si="7"/>
        <v>0</v>
      </c>
      <c r="AB57" s="114" t="str">
        <f t="shared" si="8"/>
        <v>Débil</v>
      </c>
      <c r="AC57" s="165"/>
      <c r="AD57" s="153" t="str">
        <f t="shared" si="9"/>
        <v>Débil</v>
      </c>
      <c r="AE57" s="115" t="str">
        <f t="shared" si="10"/>
        <v>0</v>
      </c>
      <c r="AF57" s="567"/>
      <c r="AG57" s="569"/>
      <c r="AH57" s="571"/>
      <c r="AI57" s="572"/>
      <c r="AJ57" s="573"/>
      <c r="AK57" s="573"/>
      <c r="AL57" s="573"/>
      <c r="AM57" s="572"/>
      <c r="AN57" s="575"/>
      <c r="AO57" s="575"/>
      <c r="AP57" s="576"/>
      <c r="AQ57" s="577"/>
      <c r="AR57" s="577"/>
      <c r="AS57" s="578"/>
    </row>
    <row r="58" spans="2:45" ht="30" x14ac:dyDescent="0.25">
      <c r="B58" s="580"/>
      <c r="C58" s="516"/>
      <c r="D58" s="565" t="str">
        <f>'3-IDENTIFICACIÓN DEL RIESGO'!G58</f>
        <v>Riesgo 4</v>
      </c>
      <c r="E58" s="565"/>
      <c r="F58" s="168"/>
      <c r="G58" s="168"/>
      <c r="H58" s="168"/>
      <c r="I58" s="168"/>
      <c r="J58" s="168"/>
      <c r="K58" s="168"/>
      <c r="L58" s="168"/>
      <c r="M58" s="164"/>
      <c r="N58" s="155" t="b">
        <f t="shared" si="0"/>
        <v>0</v>
      </c>
      <c r="O58" s="139"/>
      <c r="P58" s="155" t="b">
        <f t="shared" si="1"/>
        <v>0</v>
      </c>
      <c r="Q58" s="139"/>
      <c r="R58" s="155" t="b">
        <f t="shared" si="2"/>
        <v>0</v>
      </c>
      <c r="S58" s="139"/>
      <c r="T58" s="155" t="b">
        <f t="shared" si="3"/>
        <v>0</v>
      </c>
      <c r="U58" s="139"/>
      <c r="V58" s="155" t="b">
        <f t="shared" si="4"/>
        <v>0</v>
      </c>
      <c r="W58" s="139"/>
      <c r="X58" s="155" t="b">
        <f t="shared" si="5"/>
        <v>0</v>
      </c>
      <c r="Y58" s="139"/>
      <c r="Z58" s="155" t="b">
        <f t="shared" si="6"/>
        <v>0</v>
      </c>
      <c r="AA58" s="113">
        <f t="shared" si="7"/>
        <v>0</v>
      </c>
      <c r="AB58" s="114" t="str">
        <f t="shared" si="8"/>
        <v>Débil</v>
      </c>
      <c r="AC58" s="165"/>
      <c r="AD58" s="153" t="str">
        <f t="shared" si="9"/>
        <v>Débil</v>
      </c>
      <c r="AE58" s="115" t="str">
        <f t="shared" si="10"/>
        <v>0</v>
      </c>
      <c r="AF58" s="566"/>
      <c r="AG58" s="568" t="e">
        <f t="shared" ref="AG58" si="165">(AE58+AE59)/AF58</f>
        <v>#DIV/0!</v>
      </c>
      <c r="AH58" s="570" t="e">
        <f t="shared" ref="AH58" si="166">IF(AG58&lt;50,"Débil",IF(AG58&lt;=99,"Moderado",IF(AG58=100,"Fuerte",IF(AG58="","ERROR"))))</f>
        <v>#DIV/0!</v>
      </c>
      <c r="AI58" s="572"/>
      <c r="AJ58" s="573" t="e">
        <f t="shared" ref="AJ58" si="167">IF(AH58="Débil",0,IF(AND(AH58="Moderado",AI58="Directamente"),1,IF(AND(AH58="Moderado",AI58="No disminuye"),0,IF(AND(AH58="Fuerte",AI58="Directamente"),2,IF(AND(AH58="Fuerte",AI58="No disminuye"),0)))))</f>
        <v>#DIV/0!</v>
      </c>
      <c r="AK58" s="573" t="e">
        <f>('4-VALORACIÓN DEL RIESGO'!H34-AJ58)</f>
        <v>#DIV/0!</v>
      </c>
      <c r="AL58" s="573" t="e">
        <f t="shared" ref="AL58" si="168">IF(AK58=5,"Casi Seguro",IF(AK58=4,"Probable",IF(AK58=3,"Posible",IF(AK58=2,"Improbable",IF(AK58=1,"Rara Vez",IF(AK58=0,"Rara Vez",IF(AK58&lt;0,"Rara Vez")))))))</f>
        <v>#DIV/0!</v>
      </c>
      <c r="AM58" s="572"/>
      <c r="AN58" s="574" t="e">
        <f t="shared" ref="AN58" si="169">IF(AH58="Débil",0,IF(AND(AH58="Moderado",AM58="Directamente"),1,IF(AND(AH58="Moderado",AM58="Indirectamente"),0,IF(AND(AH58="Moderado",AM58="No disminuye"),0,IF(AND(AH58="Fuerte",AM58="Directamente"),2,IF(AND(AH58="Fuerte",AM58="Indirectamente"),1,IF(AND(AH58="Fuerte",AM58="No disminuye"),0)))))))</f>
        <v>#DIV/0!</v>
      </c>
      <c r="AO58" s="574" t="e">
        <f>('4-VALORACIÓN DEL RIESGO'!AD34-AN58)</f>
        <v>#DIV/0!</v>
      </c>
      <c r="AP58" s="576" t="e">
        <f t="shared" ref="AP58" si="170">IF(AO58=5,"Catastrófico",IF(AO58=4,"Mayor",IF(AO58=3,"Moderado",IF(AO58=2,"Moderado",IF(AO58=1,"Moderado")))))</f>
        <v>#DIV/0!</v>
      </c>
      <c r="AQ58" s="577" t="e">
        <f t="shared" ref="AQ58" si="171">IF(OR(AND(AP58="Moderado",AL58="Rara Vez"),AND(AP58="Moderado",AL58="Improbable")),"Moderado",IF(OR(AND(AP58="Mayor",AL58="Improbable"),AND(AP58="Mayor",AL58="Rara Vez"),AND(AP58="Moderado",AL58="Probable"),AND(AP58="Moderado",AL58="Posible")),"Alto",IF(OR(AND(AP58="Moderado",AL58="Casi Seguro"),AND(AP58="Mayor",AL58="Posible"),AND(AP58="Mayor",AL58="Probable"),AND(AP58="Mayor",AL58="Casi Seguro")),"Extremo",IF(AP58="Catastrófico","Extremo"))))</f>
        <v>#DIV/0!</v>
      </c>
      <c r="AR58" s="577"/>
      <c r="AS58" s="578" t="s">
        <v>425</v>
      </c>
    </row>
    <row r="59" spans="2:45" ht="30.75" thickBot="1" x14ac:dyDescent="0.3">
      <c r="B59" s="580"/>
      <c r="C59" s="516"/>
      <c r="D59" s="565"/>
      <c r="E59" s="565"/>
      <c r="F59" s="168"/>
      <c r="G59" s="168"/>
      <c r="H59" s="168"/>
      <c r="I59" s="168"/>
      <c r="J59" s="168"/>
      <c r="K59" s="168"/>
      <c r="L59" s="168"/>
      <c r="M59" s="164"/>
      <c r="N59" s="155" t="b">
        <f t="shared" si="0"/>
        <v>0</v>
      </c>
      <c r="O59" s="139"/>
      <c r="P59" s="155" t="b">
        <f t="shared" si="1"/>
        <v>0</v>
      </c>
      <c r="Q59" s="139"/>
      <c r="R59" s="155" t="b">
        <f t="shared" si="2"/>
        <v>0</v>
      </c>
      <c r="S59" s="139"/>
      <c r="T59" s="155" t="b">
        <f t="shared" si="3"/>
        <v>0</v>
      </c>
      <c r="U59" s="139"/>
      <c r="V59" s="155" t="b">
        <f t="shared" si="4"/>
        <v>0</v>
      </c>
      <c r="W59" s="139"/>
      <c r="X59" s="155" t="b">
        <f t="shared" si="5"/>
        <v>0</v>
      </c>
      <c r="Y59" s="139"/>
      <c r="Z59" s="155" t="b">
        <f t="shared" si="6"/>
        <v>0</v>
      </c>
      <c r="AA59" s="113">
        <f t="shared" si="7"/>
        <v>0</v>
      </c>
      <c r="AB59" s="114" t="str">
        <f t="shared" si="8"/>
        <v>Débil</v>
      </c>
      <c r="AC59" s="165"/>
      <c r="AD59" s="153" t="str">
        <f t="shared" si="9"/>
        <v>Débil</v>
      </c>
      <c r="AE59" s="115" t="str">
        <f t="shared" si="10"/>
        <v>0</v>
      </c>
      <c r="AF59" s="567"/>
      <c r="AG59" s="569"/>
      <c r="AH59" s="571"/>
      <c r="AI59" s="572"/>
      <c r="AJ59" s="573"/>
      <c r="AK59" s="573"/>
      <c r="AL59" s="573"/>
      <c r="AM59" s="572"/>
      <c r="AN59" s="575"/>
      <c r="AO59" s="575"/>
      <c r="AP59" s="576"/>
      <c r="AQ59" s="577"/>
      <c r="AR59" s="577"/>
      <c r="AS59" s="578"/>
    </row>
    <row r="60" spans="2:45" ht="30" x14ac:dyDescent="0.25">
      <c r="B60" s="580"/>
      <c r="C60" s="516"/>
      <c r="D60" s="565" t="str">
        <f>'3-IDENTIFICACIÓN DEL RIESGO'!G60</f>
        <v>Riesgo 5</v>
      </c>
      <c r="E60" s="565"/>
      <c r="F60" s="168"/>
      <c r="G60" s="168"/>
      <c r="H60" s="168"/>
      <c r="I60" s="168"/>
      <c r="J60" s="168"/>
      <c r="K60" s="168"/>
      <c r="L60" s="168"/>
      <c r="M60" s="164"/>
      <c r="N60" s="155" t="b">
        <f t="shared" si="0"/>
        <v>0</v>
      </c>
      <c r="O60" s="139"/>
      <c r="P60" s="155" t="b">
        <f t="shared" si="1"/>
        <v>0</v>
      </c>
      <c r="Q60" s="139"/>
      <c r="R60" s="155" t="b">
        <f t="shared" si="2"/>
        <v>0</v>
      </c>
      <c r="S60" s="139"/>
      <c r="T60" s="155" t="b">
        <f t="shared" si="3"/>
        <v>0</v>
      </c>
      <c r="U60" s="139"/>
      <c r="V60" s="155" t="b">
        <f t="shared" si="4"/>
        <v>0</v>
      </c>
      <c r="W60" s="139"/>
      <c r="X60" s="155" t="b">
        <f t="shared" si="5"/>
        <v>0</v>
      </c>
      <c r="Y60" s="139"/>
      <c r="Z60" s="155" t="b">
        <f t="shared" si="6"/>
        <v>0</v>
      </c>
      <c r="AA60" s="113">
        <f t="shared" si="7"/>
        <v>0</v>
      </c>
      <c r="AB60" s="114" t="str">
        <f t="shared" si="8"/>
        <v>Débil</v>
      </c>
      <c r="AC60" s="165"/>
      <c r="AD60" s="153" t="str">
        <f t="shared" si="9"/>
        <v>Débil</v>
      </c>
      <c r="AE60" s="115" t="str">
        <f t="shared" si="10"/>
        <v>0</v>
      </c>
      <c r="AF60" s="566"/>
      <c r="AG60" s="568" t="e">
        <f t="shared" ref="AG60" si="172">(AE60+AE61)/AF60</f>
        <v>#DIV/0!</v>
      </c>
      <c r="AH60" s="570" t="e">
        <f t="shared" ref="AH60" si="173">IF(AG60&lt;50,"Débil",IF(AG60&lt;=99,"Moderado",IF(AG60=100,"Fuerte",IF(AG60="","ERROR"))))</f>
        <v>#DIV/0!</v>
      </c>
      <c r="AI60" s="572"/>
      <c r="AJ60" s="573" t="e">
        <f t="shared" ref="AJ60" si="174">IF(AH60="Débil",0,IF(AND(AH60="Moderado",AI60="Directamente"),1,IF(AND(AH60="Moderado",AI60="No disminuye"),0,IF(AND(AH60="Fuerte",AI60="Directamente"),2,IF(AND(AH60="Fuerte",AI60="No disminuye"),0)))))</f>
        <v>#DIV/0!</v>
      </c>
      <c r="AK60" s="573" t="e">
        <f>('4-VALORACIÓN DEL RIESGO'!H35-AJ60)</f>
        <v>#DIV/0!</v>
      </c>
      <c r="AL60" s="573" t="e">
        <f t="shared" ref="AL60" si="175">IF(AK60=5,"Casi Seguro",IF(AK60=4,"Probable",IF(AK60=3,"Posible",IF(AK60=2,"Improbable",IF(AK60=1,"Rara Vez",IF(AK60=0,"Rara Vez",IF(AK60&lt;0,"Rara Vez")))))))</f>
        <v>#DIV/0!</v>
      </c>
      <c r="AM60" s="572"/>
      <c r="AN60" s="574" t="e">
        <f t="shared" ref="AN60" si="176">IF(AH60="Débil",0,IF(AND(AH60="Moderado",AM60="Directamente"),1,IF(AND(AH60="Moderado",AM60="Indirectamente"),0,IF(AND(AH60="Moderado",AM60="No disminuye"),0,IF(AND(AH60="Fuerte",AM60="Directamente"),2,IF(AND(AH60="Fuerte",AM60="Indirectamente"),1,IF(AND(AH60="Fuerte",AM60="No disminuye"),0)))))))</f>
        <v>#DIV/0!</v>
      </c>
      <c r="AO60" s="574" t="e">
        <f>('4-VALORACIÓN DEL RIESGO'!AD35-AN60)</f>
        <v>#DIV/0!</v>
      </c>
      <c r="AP60" s="576" t="e">
        <f t="shared" ref="AP60" si="177">IF(AO60=5,"Catastrófico",IF(AO60=4,"Mayor",IF(AO60=3,"Moderado",IF(AO60=2,"Moderado",IF(AO60=1,"Moderado")))))</f>
        <v>#DIV/0!</v>
      </c>
      <c r="AQ60" s="577" t="e">
        <f t="shared" ref="AQ60" si="178">IF(OR(AND(AP60="Moderado",AL60="Rara Vez"),AND(AP60="Moderado",AL60="Improbable")),"Moderado",IF(OR(AND(AP60="Mayor",AL60="Improbable"),AND(AP60="Mayor",AL60="Rara Vez"),AND(AP60="Moderado",AL60="Probable"),AND(AP60="Moderado",AL60="Posible")),"Alto",IF(OR(AND(AP60="Moderado",AL60="Casi Seguro"),AND(AP60="Mayor",AL60="Posible"),AND(AP60="Mayor",AL60="Probable"),AND(AP60="Mayor",AL60="Casi Seguro")),"Extremo",IF(AP60="Catastrófico","Extremo"))))</f>
        <v>#DIV/0!</v>
      </c>
      <c r="AR60" s="577"/>
      <c r="AS60" s="578" t="s">
        <v>425</v>
      </c>
    </row>
    <row r="61" spans="2:45" ht="30.75" thickBot="1" x14ac:dyDescent="0.3">
      <c r="B61" s="581"/>
      <c r="C61" s="517"/>
      <c r="D61" s="565"/>
      <c r="E61" s="565"/>
      <c r="F61" s="168"/>
      <c r="G61" s="168"/>
      <c r="H61" s="168"/>
      <c r="I61" s="168"/>
      <c r="J61" s="168"/>
      <c r="K61" s="168"/>
      <c r="L61" s="168"/>
      <c r="M61" s="164"/>
      <c r="N61" s="155" t="b">
        <f t="shared" si="0"/>
        <v>0</v>
      </c>
      <c r="O61" s="139"/>
      <c r="P61" s="155" t="b">
        <f t="shared" si="1"/>
        <v>0</v>
      </c>
      <c r="Q61" s="139"/>
      <c r="R61" s="155" t="b">
        <f t="shared" si="2"/>
        <v>0</v>
      </c>
      <c r="S61" s="139"/>
      <c r="T61" s="155" t="b">
        <f t="shared" si="3"/>
        <v>0</v>
      </c>
      <c r="U61" s="139"/>
      <c r="V61" s="155" t="b">
        <f t="shared" si="4"/>
        <v>0</v>
      </c>
      <c r="W61" s="139"/>
      <c r="X61" s="155" t="b">
        <f t="shared" si="5"/>
        <v>0</v>
      </c>
      <c r="Y61" s="139"/>
      <c r="Z61" s="155" t="b">
        <f t="shared" si="6"/>
        <v>0</v>
      </c>
      <c r="AA61" s="113">
        <f t="shared" si="7"/>
        <v>0</v>
      </c>
      <c r="AB61" s="114" t="str">
        <f t="shared" si="8"/>
        <v>Débil</v>
      </c>
      <c r="AC61" s="165"/>
      <c r="AD61" s="153" t="str">
        <f t="shared" si="9"/>
        <v>Débil</v>
      </c>
      <c r="AE61" s="115" t="str">
        <f t="shared" si="10"/>
        <v>0</v>
      </c>
      <c r="AF61" s="567"/>
      <c r="AG61" s="569"/>
      <c r="AH61" s="571"/>
      <c r="AI61" s="572"/>
      <c r="AJ61" s="573"/>
      <c r="AK61" s="573"/>
      <c r="AL61" s="573"/>
      <c r="AM61" s="572"/>
      <c r="AN61" s="575"/>
      <c r="AO61" s="575"/>
      <c r="AP61" s="576"/>
      <c r="AQ61" s="577"/>
      <c r="AR61" s="577"/>
      <c r="AS61" s="578"/>
    </row>
    <row r="62" spans="2:45" ht="89.25" x14ac:dyDescent="0.25">
      <c r="B62" s="579" t="str">
        <f>'3-IDENTIFICACIÓN DEL RIESGO'!B62</f>
        <v>Seguridad Jurídica sobre la Titularidad de la Tierra y los Territorios</v>
      </c>
      <c r="C62" s="515" t="str">
        <f>'3-IDENTIFICACIÓN DEL RIESGO'!E62</f>
        <v>1. Dirección de Gestión Jurídica de Tierras.
2. Subdirección de procesos Agrarios y Gestión Jurídica.
3. Subdirección de seguridad Jurídica.
4. Dirección Asuntos Étnicos.
5. Subdirección Asuntos Étnicos.</v>
      </c>
      <c r="D62" s="565" t="str">
        <f>'3-IDENTIFICACIÓN DEL RIESGO'!G62</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E62" s="565"/>
      <c r="F62" s="169" t="s">
        <v>682</v>
      </c>
      <c r="G62" s="169" t="s">
        <v>683</v>
      </c>
      <c r="H62" s="169" t="s">
        <v>684</v>
      </c>
      <c r="I62" s="169" t="s">
        <v>685</v>
      </c>
      <c r="J62" s="169" t="s">
        <v>686</v>
      </c>
      <c r="K62" s="169" t="s">
        <v>687</v>
      </c>
      <c r="L62" s="168" t="s">
        <v>688</v>
      </c>
      <c r="M62" s="164" t="s">
        <v>186</v>
      </c>
      <c r="N62" s="155">
        <f t="shared" si="0"/>
        <v>15</v>
      </c>
      <c r="O62" s="139" t="s">
        <v>187</v>
      </c>
      <c r="P62" s="155">
        <f t="shared" si="1"/>
        <v>15</v>
      </c>
      <c r="Q62" s="139" t="s">
        <v>188</v>
      </c>
      <c r="R62" s="155">
        <f t="shared" si="2"/>
        <v>15</v>
      </c>
      <c r="S62" s="139" t="s">
        <v>61</v>
      </c>
      <c r="T62" s="155">
        <f t="shared" si="3"/>
        <v>15</v>
      </c>
      <c r="U62" s="139" t="s">
        <v>189</v>
      </c>
      <c r="V62" s="155">
        <f t="shared" si="4"/>
        <v>15</v>
      </c>
      <c r="W62" s="139" t="s">
        <v>190</v>
      </c>
      <c r="X62" s="155">
        <f t="shared" si="5"/>
        <v>15</v>
      </c>
      <c r="Y62" s="139" t="s">
        <v>191</v>
      </c>
      <c r="Z62" s="155">
        <f t="shared" si="6"/>
        <v>10</v>
      </c>
      <c r="AA62" s="113">
        <f t="shared" si="7"/>
        <v>100</v>
      </c>
      <c r="AB62" s="114" t="str">
        <f t="shared" si="8"/>
        <v>Fuerte</v>
      </c>
      <c r="AC62" s="165" t="s">
        <v>64</v>
      </c>
      <c r="AD62" s="153" t="str">
        <f t="shared" si="9"/>
        <v>Fuerte</v>
      </c>
      <c r="AE62" s="115" t="str">
        <f t="shared" si="10"/>
        <v>100</v>
      </c>
      <c r="AF62" s="566">
        <v>1</v>
      </c>
      <c r="AG62" s="568">
        <f t="shared" ref="AG62" si="179">(AE62+AE63)/AF62</f>
        <v>100</v>
      </c>
      <c r="AH62" s="570" t="str">
        <f t="shared" ref="AH62" si="180">IF(AG62&lt;50,"Débil",IF(AG62&lt;=99,"Moderado",IF(AG62=100,"Fuerte",IF(AG62="","ERROR"))))</f>
        <v>Fuerte</v>
      </c>
      <c r="AI62" s="572" t="s">
        <v>92</v>
      </c>
      <c r="AJ62" s="573">
        <f t="shared" ref="AJ62" si="181">IF(AH62="Débil",0,IF(AND(AH62="Moderado",AI62="Directamente"),1,IF(AND(AH62="Moderado",AI62="No disminuye"),0,IF(AND(AH62="Fuerte",AI62="Directamente"),2,IF(AND(AH62="Fuerte",AI62="No disminuye"),0)))))</f>
        <v>2</v>
      </c>
      <c r="AK62" s="573">
        <f>('4-VALORACIÓN DEL RIESGO'!H36-AJ62)</f>
        <v>-1</v>
      </c>
      <c r="AL62" s="573" t="str">
        <f t="shared" ref="AL62" si="182">IF(AK62=5,"Casi Seguro",IF(AK62=4,"Probable",IF(AK62=3,"Posible",IF(AK62=2,"Improbable",IF(AK62=1,"Rara Vez",IF(AK62=0,"Rara Vez",IF(AK62&lt;0,"Rara Vez")))))))</f>
        <v>Rara Vez</v>
      </c>
      <c r="AM62" s="572" t="s">
        <v>94</v>
      </c>
      <c r="AN62" s="574">
        <f t="shared" ref="AN62" si="183">IF(AH62="Débil",0,IF(AND(AH62="Moderado",AM62="Directamente"),1,IF(AND(AH62="Moderado",AM62="Indirectamente"),0,IF(AND(AH62="Moderado",AM62="No disminuye"),0,IF(AND(AH62="Fuerte",AM62="Directamente"),2,IF(AND(AH62="Fuerte",AM62="Indirectamente"),1,IF(AND(AH62="Fuerte",AM62="No disminuye"),0)))))))</f>
        <v>0</v>
      </c>
      <c r="AO62" s="574">
        <f>('4-VALORACIÓN DEL RIESGO'!AD36-AN62)</f>
        <v>5</v>
      </c>
      <c r="AP62" s="576" t="str">
        <f t="shared" ref="AP62" si="184">IF(AO62=5,"Catastrófico",IF(AO62=4,"Mayor",IF(AO62=3,"Moderado",IF(AO62=2,"Moderado",IF(AO62=1,"Moderado")))))</f>
        <v>Catastrófico</v>
      </c>
      <c r="AQ62" s="577" t="str">
        <f t="shared" ref="AQ62" si="185">IF(OR(AND(AP62="Moderado",AL62="Rara Vez"),AND(AP62="Moderado",AL62="Improbable")),"Moderado",IF(OR(AND(AP62="Mayor",AL62="Improbable"),AND(AP62="Mayor",AL62="Rara Vez"),AND(AP62="Moderado",AL62="Probable"),AND(AP62="Moderado",AL62="Posible")),"Alto",IF(OR(AND(AP62="Moderado",AL62="Casi Seguro"),AND(AP62="Mayor",AL62="Posible"),AND(AP62="Mayor",AL62="Probable"),AND(AP62="Mayor",AL62="Casi Seguro")),"Extremo",IF(AP62="Catastrófico","Extremo"))))</f>
        <v>Extremo</v>
      </c>
      <c r="AR62" s="577"/>
      <c r="AS62" s="578" t="s">
        <v>425</v>
      </c>
    </row>
    <row r="63" spans="2:45" ht="30.75" thickBot="1" x14ac:dyDescent="0.3">
      <c r="B63" s="580"/>
      <c r="C63" s="516"/>
      <c r="D63" s="565"/>
      <c r="E63" s="565"/>
      <c r="F63" s="168"/>
      <c r="G63" s="168"/>
      <c r="H63" s="168"/>
      <c r="I63" s="168"/>
      <c r="J63" s="168"/>
      <c r="K63" s="168"/>
      <c r="L63" s="168"/>
      <c r="M63" s="164"/>
      <c r="N63" s="155" t="b">
        <f t="shared" si="0"/>
        <v>0</v>
      </c>
      <c r="O63" s="139"/>
      <c r="P63" s="155" t="b">
        <f t="shared" si="1"/>
        <v>0</v>
      </c>
      <c r="Q63" s="139"/>
      <c r="R63" s="155" t="b">
        <f t="shared" si="2"/>
        <v>0</v>
      </c>
      <c r="S63" s="139"/>
      <c r="T63" s="155" t="b">
        <f t="shared" si="3"/>
        <v>0</v>
      </c>
      <c r="U63" s="139"/>
      <c r="V63" s="155" t="b">
        <f t="shared" si="4"/>
        <v>0</v>
      </c>
      <c r="W63" s="139"/>
      <c r="X63" s="155" t="b">
        <f t="shared" si="5"/>
        <v>0</v>
      </c>
      <c r="Y63" s="139"/>
      <c r="Z63" s="155" t="b">
        <f t="shared" si="6"/>
        <v>0</v>
      </c>
      <c r="AA63" s="113">
        <f t="shared" si="7"/>
        <v>0</v>
      </c>
      <c r="AB63" s="114" t="str">
        <f t="shared" si="8"/>
        <v>Débil</v>
      </c>
      <c r="AC63" s="165"/>
      <c r="AD63" s="153" t="str">
        <f t="shared" si="9"/>
        <v>Débil</v>
      </c>
      <c r="AE63" s="115" t="str">
        <f t="shared" si="10"/>
        <v>0</v>
      </c>
      <c r="AF63" s="567"/>
      <c r="AG63" s="569"/>
      <c r="AH63" s="571"/>
      <c r="AI63" s="572"/>
      <c r="AJ63" s="573"/>
      <c r="AK63" s="573"/>
      <c r="AL63" s="573"/>
      <c r="AM63" s="572"/>
      <c r="AN63" s="575"/>
      <c r="AO63" s="575"/>
      <c r="AP63" s="576"/>
      <c r="AQ63" s="577"/>
      <c r="AR63" s="577"/>
      <c r="AS63" s="578"/>
    </row>
    <row r="64" spans="2:45" ht="38.25" x14ac:dyDescent="0.25">
      <c r="B64" s="580"/>
      <c r="C64" s="516"/>
      <c r="D64" s="565" t="str">
        <f>'3-IDENTIFICACIÓN DEL RIESGO'!G64</f>
        <v>Servidores públicos y/o colaboradores de las UGT reciben dádivas por agilizar, omitir o dilatar trámites para el desarrollo de procesos agrarios</v>
      </c>
      <c r="E64" s="565"/>
      <c r="F64" s="168" t="s">
        <v>680</v>
      </c>
      <c r="G64" s="168" t="s">
        <v>681</v>
      </c>
      <c r="H64" s="168" t="s">
        <v>689</v>
      </c>
      <c r="I64" s="168" t="s">
        <v>690</v>
      </c>
      <c r="J64" s="168" t="s">
        <v>691</v>
      </c>
      <c r="K64" s="168" t="s">
        <v>692</v>
      </c>
      <c r="L64" s="168" t="s">
        <v>693</v>
      </c>
      <c r="M64" s="164" t="s">
        <v>694</v>
      </c>
      <c r="N64" s="155">
        <f t="shared" si="0"/>
        <v>15</v>
      </c>
      <c r="O64" s="139" t="s">
        <v>872</v>
      </c>
      <c r="P64" s="155">
        <f t="shared" si="1"/>
        <v>15</v>
      </c>
      <c r="Q64" s="139" t="s">
        <v>873</v>
      </c>
      <c r="R64" s="155">
        <f t="shared" si="2"/>
        <v>15</v>
      </c>
      <c r="S64" s="139" t="s">
        <v>874</v>
      </c>
      <c r="T64" s="155">
        <f t="shared" si="3"/>
        <v>15</v>
      </c>
      <c r="U64" s="139" t="s">
        <v>875</v>
      </c>
      <c r="V64" s="155">
        <f t="shared" si="4"/>
        <v>15</v>
      </c>
      <c r="W64" s="139" t="s">
        <v>876</v>
      </c>
      <c r="X64" s="155">
        <f t="shared" si="5"/>
        <v>15</v>
      </c>
      <c r="Y64" s="139" t="s">
        <v>877</v>
      </c>
      <c r="Z64" s="155">
        <f t="shared" si="6"/>
        <v>10</v>
      </c>
      <c r="AA64" s="113">
        <f t="shared" si="7"/>
        <v>100</v>
      </c>
      <c r="AB64" s="114" t="str">
        <f t="shared" si="8"/>
        <v>Fuerte</v>
      </c>
      <c r="AC64" s="165" t="s">
        <v>58</v>
      </c>
      <c r="AD64" s="153" t="str">
        <f t="shared" si="9"/>
        <v>Moderado</v>
      </c>
      <c r="AE64" s="115" t="str">
        <f t="shared" si="10"/>
        <v>50</v>
      </c>
      <c r="AF64" s="566">
        <v>1</v>
      </c>
      <c r="AG64" s="568">
        <f t="shared" ref="AG64" si="186">(AE64+AE65)/AF64</f>
        <v>50</v>
      </c>
      <c r="AH64" s="570" t="str">
        <f t="shared" ref="AH64" si="187">IF(AG64&lt;50,"Débil",IF(AG64&lt;=99,"Moderado",IF(AG64=100,"Fuerte",IF(AG64="","ERROR"))))</f>
        <v>Moderado</v>
      </c>
      <c r="AI64" s="572" t="s">
        <v>92</v>
      </c>
      <c r="AJ64" s="573">
        <f t="shared" ref="AJ64" si="188">IF(AH64="Débil",0,IF(AND(AH64="Moderado",AI64="Directamente"),1,IF(AND(AH64="Moderado",AI64="No disminuye"),0,IF(AND(AH64="Fuerte",AI64="Directamente"),2,IF(AND(AH64="Fuerte",AI64="No disminuye"),0)))))</f>
        <v>1</v>
      </c>
      <c r="AK64" s="573">
        <f>('4-VALORACIÓN DEL RIESGO'!H37-AJ64)</f>
        <v>3</v>
      </c>
      <c r="AL64" s="573" t="str">
        <f t="shared" ref="AL64" si="189">IF(AK64=5,"Casi Seguro",IF(AK64=4,"Probable",IF(AK64=3,"Posible",IF(AK64=2,"Improbable",IF(AK64=1,"Rara Vez",IF(AK64=0,"Rara Vez",IF(AK64&lt;0,"Rara Vez")))))))</f>
        <v>Posible</v>
      </c>
      <c r="AM64" s="572" t="s">
        <v>94</v>
      </c>
      <c r="AN64" s="574">
        <f t="shared" ref="AN64" si="190">IF(AH64="Débil",0,IF(AND(AH64="Moderado",AM64="Directamente"),1,IF(AND(AH64="Moderado",AM64="Indirectamente"),0,IF(AND(AH64="Moderado",AM64="No disminuye"),0,IF(AND(AH64="Fuerte",AM64="Directamente"),2,IF(AND(AH64="Fuerte",AM64="Indirectamente"),1,IF(AND(AH64="Fuerte",AM64="No disminuye"),0)))))))</f>
        <v>0</v>
      </c>
      <c r="AO64" s="574">
        <f>('4-VALORACIÓN DEL RIESGO'!AD37-AN64)</f>
        <v>5</v>
      </c>
      <c r="AP64" s="576" t="str">
        <f t="shared" ref="AP64" si="191">IF(AO64=5,"Catastrófico",IF(AO64=4,"Mayor",IF(AO64=3,"Moderado",IF(AO64=2,"Moderado",IF(AO64=1,"Moderado")))))</f>
        <v>Catastrófico</v>
      </c>
      <c r="AQ64" s="577" t="str">
        <f t="shared" ref="AQ64" si="192">IF(OR(AND(AP64="Moderado",AL64="Rara Vez"),AND(AP64="Moderado",AL64="Improbable")),"Moderado",IF(OR(AND(AP64="Mayor",AL64="Improbable"),AND(AP64="Mayor",AL64="Rara Vez"),AND(AP64="Moderado",AL64="Probable"),AND(AP64="Moderado",AL64="Posible")),"Alto",IF(OR(AND(AP64="Moderado",AL64="Casi Seguro"),AND(AP64="Mayor",AL64="Posible"),AND(AP64="Mayor",AL64="Probable"),AND(AP64="Mayor",AL64="Casi Seguro")),"Extremo",IF(AP64="Catastrófico","Extremo"))))</f>
        <v>Extremo</v>
      </c>
      <c r="AR64" s="577"/>
      <c r="AS64" s="578" t="s">
        <v>425</v>
      </c>
    </row>
    <row r="65" spans="2:45" ht="30.75" thickBot="1" x14ac:dyDescent="0.3">
      <c r="B65" s="580"/>
      <c r="C65" s="516"/>
      <c r="D65" s="565"/>
      <c r="E65" s="565"/>
      <c r="F65" s="168"/>
      <c r="G65" s="168"/>
      <c r="H65" s="168"/>
      <c r="I65" s="168"/>
      <c r="J65" s="168"/>
      <c r="K65" s="168"/>
      <c r="L65" s="168"/>
      <c r="M65" s="164"/>
      <c r="N65" s="155" t="b">
        <f t="shared" si="0"/>
        <v>0</v>
      </c>
      <c r="O65" s="139"/>
      <c r="P65" s="155" t="b">
        <f t="shared" si="1"/>
        <v>0</v>
      </c>
      <c r="Q65" s="139"/>
      <c r="R65" s="155" t="b">
        <f t="shared" si="2"/>
        <v>0</v>
      </c>
      <c r="S65" s="139"/>
      <c r="T65" s="155" t="b">
        <f t="shared" si="3"/>
        <v>0</v>
      </c>
      <c r="U65" s="139"/>
      <c r="V65" s="155" t="b">
        <f t="shared" si="4"/>
        <v>0</v>
      </c>
      <c r="W65" s="139"/>
      <c r="X65" s="155" t="b">
        <f t="shared" si="5"/>
        <v>0</v>
      </c>
      <c r="Y65" s="139"/>
      <c r="Z65" s="155" t="b">
        <f t="shared" si="6"/>
        <v>0</v>
      </c>
      <c r="AA65" s="113">
        <f t="shared" si="7"/>
        <v>0</v>
      </c>
      <c r="AB65" s="114" t="str">
        <f t="shared" si="8"/>
        <v>Débil</v>
      </c>
      <c r="AC65" s="165"/>
      <c r="AD65" s="153" t="str">
        <f t="shared" si="9"/>
        <v>Débil</v>
      </c>
      <c r="AE65" s="115" t="str">
        <f t="shared" si="10"/>
        <v>0</v>
      </c>
      <c r="AF65" s="567"/>
      <c r="AG65" s="569"/>
      <c r="AH65" s="571"/>
      <c r="AI65" s="572"/>
      <c r="AJ65" s="573"/>
      <c r="AK65" s="573"/>
      <c r="AL65" s="573"/>
      <c r="AM65" s="572"/>
      <c r="AN65" s="575"/>
      <c r="AO65" s="575"/>
      <c r="AP65" s="576"/>
      <c r="AQ65" s="577"/>
      <c r="AR65" s="577"/>
      <c r="AS65" s="578"/>
    </row>
    <row r="66" spans="2:45" ht="30" x14ac:dyDescent="0.25">
      <c r="B66" s="580"/>
      <c r="C66" s="516"/>
      <c r="D66" s="565" t="str">
        <f>'3-IDENTIFICACIÓN DEL RIESGO'!G66</f>
        <v>Riesgo 3</v>
      </c>
      <c r="E66" s="565"/>
      <c r="F66" s="168"/>
      <c r="G66" s="168"/>
      <c r="H66" s="168"/>
      <c r="I66" s="168"/>
      <c r="J66" s="168"/>
      <c r="K66" s="168"/>
      <c r="L66" s="168"/>
      <c r="M66" s="164"/>
      <c r="N66" s="155" t="b">
        <f t="shared" si="0"/>
        <v>0</v>
      </c>
      <c r="O66" s="139"/>
      <c r="P66" s="155" t="b">
        <f t="shared" si="1"/>
        <v>0</v>
      </c>
      <c r="Q66" s="139"/>
      <c r="R66" s="155" t="b">
        <f t="shared" si="2"/>
        <v>0</v>
      </c>
      <c r="S66" s="139"/>
      <c r="T66" s="155" t="b">
        <f t="shared" si="3"/>
        <v>0</v>
      </c>
      <c r="U66" s="139"/>
      <c r="V66" s="155" t="b">
        <f t="shared" si="4"/>
        <v>0</v>
      </c>
      <c r="W66" s="139"/>
      <c r="X66" s="155" t="b">
        <f t="shared" si="5"/>
        <v>0</v>
      </c>
      <c r="Y66" s="139"/>
      <c r="Z66" s="155" t="b">
        <f t="shared" si="6"/>
        <v>0</v>
      </c>
      <c r="AA66" s="113">
        <f t="shared" si="7"/>
        <v>0</v>
      </c>
      <c r="AB66" s="114" t="str">
        <f t="shared" si="8"/>
        <v>Débil</v>
      </c>
      <c r="AC66" s="165"/>
      <c r="AD66" s="153" t="str">
        <f t="shared" si="9"/>
        <v>Débil</v>
      </c>
      <c r="AE66" s="115" t="str">
        <f t="shared" si="10"/>
        <v>0</v>
      </c>
      <c r="AF66" s="566"/>
      <c r="AG66" s="568" t="e">
        <f t="shared" ref="AG66" si="193">(AE66+AE67)/AF66</f>
        <v>#DIV/0!</v>
      </c>
      <c r="AH66" s="570" t="e">
        <f t="shared" ref="AH66" si="194">IF(AG66&lt;50,"Débil",IF(AG66&lt;=99,"Moderado",IF(AG66=100,"Fuerte",IF(AG66="","ERROR"))))</f>
        <v>#DIV/0!</v>
      </c>
      <c r="AI66" s="572"/>
      <c r="AJ66" s="573" t="e">
        <f t="shared" ref="AJ66" si="195">IF(AH66="Débil",0,IF(AND(AH66="Moderado",AI66="Directamente"),1,IF(AND(AH66="Moderado",AI66="No disminuye"),0,IF(AND(AH66="Fuerte",AI66="Directamente"),2,IF(AND(AH66="Fuerte",AI66="No disminuye"),0)))))</f>
        <v>#DIV/0!</v>
      </c>
      <c r="AK66" s="573" t="e">
        <f>('4-VALORACIÓN DEL RIESGO'!H38-AJ66)</f>
        <v>#DIV/0!</v>
      </c>
      <c r="AL66" s="573" t="e">
        <f t="shared" ref="AL66" si="196">IF(AK66=5,"Casi Seguro",IF(AK66=4,"Probable",IF(AK66=3,"Posible",IF(AK66=2,"Improbable",IF(AK66=1,"Rara Vez",IF(AK66=0,"Rara Vez",IF(AK66&lt;0,"Rara Vez")))))))</f>
        <v>#DIV/0!</v>
      </c>
      <c r="AM66" s="572"/>
      <c r="AN66" s="574" t="e">
        <f t="shared" ref="AN66" si="197">IF(AH66="Débil",0,IF(AND(AH66="Moderado",AM66="Directamente"),1,IF(AND(AH66="Moderado",AM66="Indirectamente"),0,IF(AND(AH66="Moderado",AM66="No disminuye"),0,IF(AND(AH66="Fuerte",AM66="Directamente"),2,IF(AND(AH66="Fuerte",AM66="Indirectamente"),1,IF(AND(AH66="Fuerte",AM66="No disminuye"),0)))))))</f>
        <v>#DIV/0!</v>
      </c>
      <c r="AO66" s="574" t="e">
        <f>('4-VALORACIÓN DEL RIESGO'!AD38-AN66)</f>
        <v>#DIV/0!</v>
      </c>
      <c r="AP66" s="576" t="e">
        <f t="shared" ref="AP66" si="198">IF(AO66=5,"Catastrófico",IF(AO66=4,"Mayor",IF(AO66=3,"Moderado",IF(AO66=2,"Moderado",IF(AO66=1,"Moderado")))))</f>
        <v>#DIV/0!</v>
      </c>
      <c r="AQ66" s="577" t="e">
        <f t="shared" ref="AQ66" si="199">IF(OR(AND(AP66="Moderado",AL66="Rara Vez"),AND(AP66="Moderado",AL66="Improbable")),"Moderado",IF(OR(AND(AP66="Mayor",AL66="Improbable"),AND(AP66="Mayor",AL66="Rara Vez"),AND(AP66="Moderado",AL66="Probable"),AND(AP66="Moderado",AL66="Posible")),"Alto",IF(OR(AND(AP66="Moderado",AL66="Casi Seguro"),AND(AP66="Mayor",AL66="Posible"),AND(AP66="Mayor",AL66="Probable"),AND(AP66="Mayor",AL66="Casi Seguro")),"Extremo",IF(AP66="Catastrófico","Extremo"))))</f>
        <v>#DIV/0!</v>
      </c>
      <c r="AR66" s="577"/>
      <c r="AS66" s="578" t="s">
        <v>425</v>
      </c>
    </row>
    <row r="67" spans="2:45" ht="30.75" thickBot="1" x14ac:dyDescent="0.3">
      <c r="B67" s="580"/>
      <c r="C67" s="516"/>
      <c r="D67" s="565"/>
      <c r="E67" s="565"/>
      <c r="F67" s="168"/>
      <c r="G67" s="168"/>
      <c r="H67" s="168"/>
      <c r="I67" s="168"/>
      <c r="J67" s="168"/>
      <c r="K67" s="168"/>
      <c r="L67" s="168"/>
      <c r="M67" s="164"/>
      <c r="N67" s="155" t="b">
        <f t="shared" si="0"/>
        <v>0</v>
      </c>
      <c r="O67" s="139"/>
      <c r="P67" s="155" t="b">
        <f t="shared" si="1"/>
        <v>0</v>
      </c>
      <c r="Q67" s="139"/>
      <c r="R67" s="155" t="b">
        <f t="shared" si="2"/>
        <v>0</v>
      </c>
      <c r="S67" s="139"/>
      <c r="T67" s="155" t="b">
        <f t="shared" si="3"/>
        <v>0</v>
      </c>
      <c r="U67" s="139"/>
      <c r="V67" s="155" t="b">
        <f t="shared" si="4"/>
        <v>0</v>
      </c>
      <c r="W67" s="139"/>
      <c r="X67" s="155" t="b">
        <f t="shared" si="5"/>
        <v>0</v>
      </c>
      <c r="Y67" s="139"/>
      <c r="Z67" s="155" t="b">
        <f t="shared" si="6"/>
        <v>0</v>
      </c>
      <c r="AA67" s="113">
        <f t="shared" si="7"/>
        <v>0</v>
      </c>
      <c r="AB67" s="114" t="str">
        <f t="shared" si="8"/>
        <v>Débil</v>
      </c>
      <c r="AC67" s="165"/>
      <c r="AD67" s="153" t="str">
        <f t="shared" si="9"/>
        <v>Débil</v>
      </c>
      <c r="AE67" s="115" t="str">
        <f t="shared" si="10"/>
        <v>0</v>
      </c>
      <c r="AF67" s="567"/>
      <c r="AG67" s="569"/>
      <c r="AH67" s="571"/>
      <c r="AI67" s="572"/>
      <c r="AJ67" s="573"/>
      <c r="AK67" s="573"/>
      <c r="AL67" s="573"/>
      <c r="AM67" s="572"/>
      <c r="AN67" s="575"/>
      <c r="AO67" s="575"/>
      <c r="AP67" s="576"/>
      <c r="AQ67" s="577"/>
      <c r="AR67" s="577"/>
      <c r="AS67" s="578"/>
    </row>
    <row r="68" spans="2:45" ht="30" x14ac:dyDescent="0.25">
      <c r="B68" s="580"/>
      <c r="C68" s="516"/>
      <c r="D68" s="565" t="str">
        <f>'3-IDENTIFICACIÓN DEL RIESGO'!G68</f>
        <v>Riesgo 4</v>
      </c>
      <c r="E68" s="565"/>
      <c r="F68" s="168"/>
      <c r="G68" s="168"/>
      <c r="H68" s="168"/>
      <c r="I68" s="168"/>
      <c r="J68" s="168"/>
      <c r="K68" s="168"/>
      <c r="L68" s="168"/>
      <c r="M68" s="164"/>
      <c r="N68" s="155" t="b">
        <f t="shared" si="0"/>
        <v>0</v>
      </c>
      <c r="O68" s="139"/>
      <c r="P68" s="155" t="b">
        <f t="shared" si="1"/>
        <v>0</v>
      </c>
      <c r="Q68" s="139"/>
      <c r="R68" s="155" t="b">
        <f t="shared" si="2"/>
        <v>0</v>
      </c>
      <c r="S68" s="139"/>
      <c r="T68" s="155" t="b">
        <f t="shared" si="3"/>
        <v>0</v>
      </c>
      <c r="U68" s="139"/>
      <c r="V68" s="155" t="b">
        <f t="shared" si="4"/>
        <v>0</v>
      </c>
      <c r="W68" s="139"/>
      <c r="X68" s="155" t="b">
        <f t="shared" si="5"/>
        <v>0</v>
      </c>
      <c r="Y68" s="139"/>
      <c r="Z68" s="155" t="b">
        <f t="shared" si="6"/>
        <v>0</v>
      </c>
      <c r="AA68" s="113">
        <f t="shared" si="7"/>
        <v>0</v>
      </c>
      <c r="AB68" s="114" t="str">
        <f t="shared" si="8"/>
        <v>Débil</v>
      </c>
      <c r="AC68" s="165"/>
      <c r="AD68" s="153" t="str">
        <f t="shared" si="9"/>
        <v>Débil</v>
      </c>
      <c r="AE68" s="115" t="str">
        <f t="shared" si="10"/>
        <v>0</v>
      </c>
      <c r="AF68" s="566"/>
      <c r="AG68" s="568" t="e">
        <f t="shared" ref="AG68" si="200">(AE68+AE69)/AF68</f>
        <v>#DIV/0!</v>
      </c>
      <c r="AH68" s="570" t="e">
        <f t="shared" ref="AH68" si="201">IF(AG68&lt;50,"Débil",IF(AG68&lt;=99,"Moderado",IF(AG68=100,"Fuerte",IF(AG68="","ERROR"))))</f>
        <v>#DIV/0!</v>
      </c>
      <c r="AI68" s="572"/>
      <c r="AJ68" s="573" t="e">
        <f t="shared" ref="AJ68" si="202">IF(AH68="Débil",0,IF(AND(AH68="Moderado",AI68="Directamente"),1,IF(AND(AH68="Moderado",AI68="No disminuye"),0,IF(AND(AH68="Fuerte",AI68="Directamente"),2,IF(AND(AH68="Fuerte",AI68="No disminuye"),0)))))</f>
        <v>#DIV/0!</v>
      </c>
      <c r="AK68" s="573" t="e">
        <f>('4-VALORACIÓN DEL RIESGO'!H39-AJ68)</f>
        <v>#DIV/0!</v>
      </c>
      <c r="AL68" s="573" t="e">
        <f t="shared" ref="AL68" si="203">IF(AK68=5,"Casi Seguro",IF(AK68=4,"Probable",IF(AK68=3,"Posible",IF(AK68=2,"Improbable",IF(AK68=1,"Rara Vez",IF(AK68=0,"Rara Vez",IF(AK68&lt;0,"Rara Vez")))))))</f>
        <v>#DIV/0!</v>
      </c>
      <c r="AM68" s="572"/>
      <c r="AN68" s="574" t="e">
        <f t="shared" ref="AN68" si="204">IF(AH68="Débil",0,IF(AND(AH68="Moderado",AM68="Directamente"),1,IF(AND(AH68="Moderado",AM68="Indirectamente"),0,IF(AND(AH68="Moderado",AM68="No disminuye"),0,IF(AND(AH68="Fuerte",AM68="Directamente"),2,IF(AND(AH68="Fuerte",AM68="Indirectamente"),1,IF(AND(AH68="Fuerte",AM68="No disminuye"),0)))))))</f>
        <v>#DIV/0!</v>
      </c>
      <c r="AO68" s="574" t="e">
        <f>('4-VALORACIÓN DEL RIESGO'!AD39-AN68)</f>
        <v>#DIV/0!</v>
      </c>
      <c r="AP68" s="576" t="e">
        <f t="shared" ref="AP68" si="205">IF(AO68=5,"Catastrófico",IF(AO68=4,"Mayor",IF(AO68=3,"Moderado",IF(AO68=2,"Moderado",IF(AO68=1,"Moderado")))))</f>
        <v>#DIV/0!</v>
      </c>
      <c r="AQ68" s="577" t="e">
        <f t="shared" ref="AQ68" si="206">IF(OR(AND(AP68="Moderado",AL68="Rara Vez"),AND(AP68="Moderado",AL68="Improbable")),"Moderado",IF(OR(AND(AP68="Mayor",AL68="Improbable"),AND(AP68="Mayor",AL68="Rara Vez"),AND(AP68="Moderado",AL68="Probable"),AND(AP68="Moderado",AL68="Posible")),"Alto",IF(OR(AND(AP68="Moderado",AL68="Casi Seguro"),AND(AP68="Mayor",AL68="Posible"),AND(AP68="Mayor",AL68="Probable"),AND(AP68="Mayor",AL68="Casi Seguro")),"Extremo",IF(AP68="Catastrófico","Extremo"))))</f>
        <v>#DIV/0!</v>
      </c>
      <c r="AR68" s="577"/>
      <c r="AS68" s="578" t="s">
        <v>425</v>
      </c>
    </row>
    <row r="69" spans="2:45" ht="30.75" thickBot="1" x14ac:dyDescent="0.3">
      <c r="B69" s="580"/>
      <c r="C69" s="516"/>
      <c r="D69" s="565"/>
      <c r="E69" s="565"/>
      <c r="F69" s="168"/>
      <c r="G69" s="168"/>
      <c r="H69" s="168"/>
      <c r="I69" s="168"/>
      <c r="J69" s="168"/>
      <c r="K69" s="168"/>
      <c r="L69" s="168"/>
      <c r="M69" s="164"/>
      <c r="N69" s="155" t="b">
        <f t="shared" si="0"/>
        <v>0</v>
      </c>
      <c r="O69" s="139"/>
      <c r="P69" s="155" t="b">
        <f t="shared" si="1"/>
        <v>0</v>
      </c>
      <c r="Q69" s="139"/>
      <c r="R69" s="155" t="b">
        <f t="shared" si="2"/>
        <v>0</v>
      </c>
      <c r="S69" s="139"/>
      <c r="T69" s="155" t="b">
        <f t="shared" si="3"/>
        <v>0</v>
      </c>
      <c r="U69" s="139"/>
      <c r="V69" s="155" t="b">
        <f t="shared" si="4"/>
        <v>0</v>
      </c>
      <c r="W69" s="139"/>
      <c r="X69" s="155" t="b">
        <f t="shared" si="5"/>
        <v>0</v>
      </c>
      <c r="Y69" s="139"/>
      <c r="Z69" s="155" t="b">
        <f t="shared" si="6"/>
        <v>0</v>
      </c>
      <c r="AA69" s="113">
        <f t="shared" si="7"/>
        <v>0</v>
      </c>
      <c r="AB69" s="114" t="str">
        <f t="shared" si="8"/>
        <v>Débil</v>
      </c>
      <c r="AC69" s="165"/>
      <c r="AD69" s="153" t="str">
        <f t="shared" si="9"/>
        <v>Débil</v>
      </c>
      <c r="AE69" s="115" t="str">
        <f t="shared" si="10"/>
        <v>0</v>
      </c>
      <c r="AF69" s="567"/>
      <c r="AG69" s="569"/>
      <c r="AH69" s="571"/>
      <c r="AI69" s="572"/>
      <c r="AJ69" s="573"/>
      <c r="AK69" s="573"/>
      <c r="AL69" s="573"/>
      <c r="AM69" s="572"/>
      <c r="AN69" s="575"/>
      <c r="AO69" s="575"/>
      <c r="AP69" s="576"/>
      <c r="AQ69" s="577"/>
      <c r="AR69" s="577"/>
      <c r="AS69" s="578"/>
    </row>
    <row r="70" spans="2:45" ht="30" x14ac:dyDescent="0.25">
      <c r="B70" s="580"/>
      <c r="C70" s="516"/>
      <c r="D70" s="565" t="str">
        <f>'3-IDENTIFICACIÓN DEL RIESGO'!G70</f>
        <v>Riesgo 5</v>
      </c>
      <c r="E70" s="565"/>
      <c r="F70" s="168"/>
      <c r="G70" s="168"/>
      <c r="H70" s="168"/>
      <c r="I70" s="168"/>
      <c r="J70" s="168"/>
      <c r="K70" s="168"/>
      <c r="L70" s="168"/>
      <c r="M70" s="164"/>
      <c r="N70" s="155" t="b">
        <f t="shared" si="0"/>
        <v>0</v>
      </c>
      <c r="O70" s="139"/>
      <c r="P70" s="155" t="b">
        <f t="shared" si="1"/>
        <v>0</v>
      </c>
      <c r="Q70" s="139"/>
      <c r="R70" s="155" t="b">
        <f t="shared" si="2"/>
        <v>0</v>
      </c>
      <c r="S70" s="139"/>
      <c r="T70" s="155" t="b">
        <f t="shared" si="3"/>
        <v>0</v>
      </c>
      <c r="U70" s="139"/>
      <c r="V70" s="155" t="b">
        <f t="shared" si="4"/>
        <v>0</v>
      </c>
      <c r="W70" s="139"/>
      <c r="X70" s="155" t="b">
        <f t="shared" si="5"/>
        <v>0</v>
      </c>
      <c r="Y70" s="139"/>
      <c r="Z70" s="155" t="b">
        <f t="shared" si="6"/>
        <v>0</v>
      </c>
      <c r="AA70" s="113">
        <f t="shared" si="7"/>
        <v>0</v>
      </c>
      <c r="AB70" s="114" t="str">
        <f t="shared" si="8"/>
        <v>Débil</v>
      </c>
      <c r="AC70" s="165"/>
      <c r="AD70" s="153" t="str">
        <f t="shared" si="9"/>
        <v>Débil</v>
      </c>
      <c r="AE70" s="115" t="str">
        <f t="shared" si="10"/>
        <v>0</v>
      </c>
      <c r="AF70" s="566"/>
      <c r="AG70" s="568" t="e">
        <f t="shared" ref="AG70" si="207">(AE70+AE71)/AF70</f>
        <v>#DIV/0!</v>
      </c>
      <c r="AH70" s="570" t="e">
        <f t="shared" ref="AH70" si="208">IF(AG70&lt;50,"Débil",IF(AG70&lt;=99,"Moderado",IF(AG70=100,"Fuerte",IF(AG70="","ERROR"))))</f>
        <v>#DIV/0!</v>
      </c>
      <c r="AI70" s="572"/>
      <c r="AJ70" s="573" t="e">
        <f t="shared" ref="AJ70" si="209">IF(AH70="Débil",0,IF(AND(AH70="Moderado",AI70="Directamente"),1,IF(AND(AH70="Moderado",AI70="No disminuye"),0,IF(AND(AH70="Fuerte",AI70="Directamente"),2,IF(AND(AH70="Fuerte",AI70="No disminuye"),0)))))</f>
        <v>#DIV/0!</v>
      </c>
      <c r="AK70" s="573" t="e">
        <f>('4-VALORACIÓN DEL RIESGO'!H40-AJ70)</f>
        <v>#DIV/0!</v>
      </c>
      <c r="AL70" s="573" t="e">
        <f t="shared" ref="AL70" si="210">IF(AK70=5,"Casi Seguro",IF(AK70=4,"Probable",IF(AK70=3,"Posible",IF(AK70=2,"Improbable",IF(AK70=1,"Rara Vez",IF(AK70=0,"Rara Vez",IF(AK70&lt;0,"Rara Vez")))))))</f>
        <v>#DIV/0!</v>
      </c>
      <c r="AM70" s="572"/>
      <c r="AN70" s="574" t="e">
        <f t="shared" ref="AN70" si="211">IF(AH70="Débil",0,IF(AND(AH70="Moderado",AM70="Directamente"),1,IF(AND(AH70="Moderado",AM70="Indirectamente"),0,IF(AND(AH70="Moderado",AM70="No disminuye"),0,IF(AND(AH70="Fuerte",AM70="Directamente"),2,IF(AND(AH70="Fuerte",AM70="Indirectamente"),1,IF(AND(AH70="Fuerte",AM70="No disminuye"),0)))))))</f>
        <v>#DIV/0!</v>
      </c>
      <c r="AO70" s="574" t="e">
        <f>('4-VALORACIÓN DEL RIESGO'!AD40-AN70)</f>
        <v>#DIV/0!</v>
      </c>
      <c r="AP70" s="576" t="e">
        <f t="shared" ref="AP70" si="212">IF(AO70=5,"Catastrófico",IF(AO70=4,"Mayor",IF(AO70=3,"Moderado",IF(AO70=2,"Moderado",IF(AO70=1,"Moderado")))))</f>
        <v>#DIV/0!</v>
      </c>
      <c r="AQ70" s="577" t="e">
        <f t="shared" ref="AQ70" si="213">IF(OR(AND(AP70="Moderado",AL70="Rara Vez"),AND(AP70="Moderado",AL70="Improbable")),"Moderado",IF(OR(AND(AP70="Mayor",AL70="Improbable"),AND(AP70="Mayor",AL70="Rara Vez"),AND(AP70="Moderado",AL70="Probable"),AND(AP70="Moderado",AL70="Posible")),"Alto",IF(OR(AND(AP70="Moderado",AL70="Casi Seguro"),AND(AP70="Mayor",AL70="Posible"),AND(AP70="Mayor",AL70="Probable"),AND(AP70="Mayor",AL70="Casi Seguro")),"Extremo",IF(AP70="Catastrófico","Extremo"))))</f>
        <v>#DIV/0!</v>
      </c>
      <c r="AR70" s="577"/>
      <c r="AS70" s="578" t="s">
        <v>425</v>
      </c>
    </row>
    <row r="71" spans="2:45" ht="30.75" thickBot="1" x14ac:dyDescent="0.3">
      <c r="B71" s="581"/>
      <c r="C71" s="517"/>
      <c r="D71" s="565"/>
      <c r="E71" s="565"/>
      <c r="F71" s="168"/>
      <c r="G71" s="168"/>
      <c r="H71" s="168"/>
      <c r="I71" s="168"/>
      <c r="J71" s="168"/>
      <c r="K71" s="168"/>
      <c r="L71" s="168"/>
      <c r="M71" s="164"/>
      <c r="N71" s="155" t="b">
        <f t="shared" si="0"/>
        <v>0</v>
      </c>
      <c r="O71" s="139"/>
      <c r="P71" s="155" t="b">
        <f t="shared" si="1"/>
        <v>0</v>
      </c>
      <c r="Q71" s="139"/>
      <c r="R71" s="155" t="b">
        <f t="shared" si="2"/>
        <v>0</v>
      </c>
      <c r="S71" s="139"/>
      <c r="T71" s="155" t="b">
        <f t="shared" si="3"/>
        <v>0</v>
      </c>
      <c r="U71" s="139"/>
      <c r="V71" s="155" t="b">
        <f t="shared" si="4"/>
        <v>0</v>
      </c>
      <c r="W71" s="139"/>
      <c r="X71" s="155" t="b">
        <f t="shared" si="5"/>
        <v>0</v>
      </c>
      <c r="Y71" s="139"/>
      <c r="Z71" s="155" t="b">
        <f t="shared" si="6"/>
        <v>0</v>
      </c>
      <c r="AA71" s="113">
        <f t="shared" si="7"/>
        <v>0</v>
      </c>
      <c r="AB71" s="114" t="str">
        <f t="shared" si="8"/>
        <v>Débil</v>
      </c>
      <c r="AC71" s="165"/>
      <c r="AD71" s="153" t="str">
        <f t="shared" si="9"/>
        <v>Débil</v>
      </c>
      <c r="AE71" s="115" t="str">
        <f t="shared" si="10"/>
        <v>0</v>
      </c>
      <c r="AF71" s="567"/>
      <c r="AG71" s="569"/>
      <c r="AH71" s="571"/>
      <c r="AI71" s="572"/>
      <c r="AJ71" s="573"/>
      <c r="AK71" s="573"/>
      <c r="AL71" s="573"/>
      <c r="AM71" s="572"/>
      <c r="AN71" s="575"/>
      <c r="AO71" s="575"/>
      <c r="AP71" s="576"/>
      <c r="AQ71" s="577"/>
      <c r="AR71" s="577"/>
      <c r="AS71" s="578"/>
    </row>
    <row r="72" spans="2:45" ht="87" customHeight="1" x14ac:dyDescent="0.25">
      <c r="B72" s="582" t="str">
        <f>'3-IDENTIFICACIÓN DEL RIESGO'!B72</f>
        <v>Acceso a la Propiedad de la Tierra y los Territorios</v>
      </c>
      <c r="C72" s="515" t="str">
        <f>'3-IDENTIFICACIÓN DEL RIESGO'!E72</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v>
      </c>
      <c r="D72" s="565" t="str">
        <f>'3-IDENTIFICACIÓN DEL RIESGO'!G72</f>
        <v>Manipulación y/u omisión de la información obtenida en la visita agronómica o estudio preliminar y complementario de títulos  de expedientes de Compra Directa de la DAT para  beneficio propio o de particulares.</v>
      </c>
      <c r="E72" s="565"/>
      <c r="F72" s="170" t="s">
        <v>695</v>
      </c>
      <c r="G72" s="170" t="s">
        <v>649</v>
      </c>
      <c r="H72" s="171" t="s">
        <v>696</v>
      </c>
      <c r="I72" s="170" t="s">
        <v>697</v>
      </c>
      <c r="J72" s="170" t="s">
        <v>698</v>
      </c>
      <c r="K72" s="170" t="s">
        <v>699</v>
      </c>
      <c r="L72" s="170" t="s">
        <v>700</v>
      </c>
      <c r="M72" s="164" t="s">
        <v>186</v>
      </c>
      <c r="N72" s="155">
        <f t="shared" si="0"/>
        <v>15</v>
      </c>
      <c r="O72" s="139" t="s">
        <v>187</v>
      </c>
      <c r="P72" s="155">
        <f t="shared" si="1"/>
        <v>15</v>
      </c>
      <c r="Q72" s="139" t="s">
        <v>188</v>
      </c>
      <c r="R72" s="155">
        <f t="shared" si="2"/>
        <v>15</v>
      </c>
      <c r="S72" s="139" t="s">
        <v>61</v>
      </c>
      <c r="T72" s="155">
        <f t="shared" si="3"/>
        <v>15</v>
      </c>
      <c r="U72" s="139" t="s">
        <v>189</v>
      </c>
      <c r="V72" s="155">
        <f t="shared" si="4"/>
        <v>15</v>
      </c>
      <c r="W72" s="139" t="s">
        <v>190</v>
      </c>
      <c r="X72" s="155">
        <f t="shared" si="5"/>
        <v>15</v>
      </c>
      <c r="Y72" s="139" t="s">
        <v>191</v>
      </c>
      <c r="Z72" s="155">
        <f t="shared" si="6"/>
        <v>10</v>
      </c>
      <c r="AA72" s="113">
        <f t="shared" si="7"/>
        <v>100</v>
      </c>
      <c r="AB72" s="114" t="str">
        <f t="shared" si="8"/>
        <v>Fuerte</v>
      </c>
      <c r="AC72" s="165" t="s">
        <v>64</v>
      </c>
      <c r="AD72" s="153" t="str">
        <f t="shared" si="9"/>
        <v>Fuerte</v>
      </c>
      <c r="AE72" s="115" t="str">
        <f t="shared" si="10"/>
        <v>100</v>
      </c>
      <c r="AF72" s="566">
        <v>2</v>
      </c>
      <c r="AG72" s="568">
        <f t="shared" ref="AG72" si="214">(AE72+AE73)/AF72</f>
        <v>100</v>
      </c>
      <c r="AH72" s="570" t="str">
        <f t="shared" ref="AH72" si="215">IF(AG72&lt;50,"Débil",IF(AG72&lt;=99,"Moderado",IF(AG72=100,"Fuerte",IF(AG72="","ERROR"))))</f>
        <v>Fuerte</v>
      </c>
      <c r="AI72" s="572" t="s">
        <v>92</v>
      </c>
      <c r="AJ72" s="573">
        <f t="shared" ref="AJ72" si="216">IF(AH72="Débil",0,IF(AND(AH72="Moderado",AI72="Directamente"),1,IF(AND(AH72="Moderado",AI72="No disminuye"),0,IF(AND(AH72="Fuerte",AI72="Directamente"),2,IF(AND(AH72="Fuerte",AI72="No disminuye"),0)))))</f>
        <v>2</v>
      </c>
      <c r="AK72" s="573">
        <f>('4-VALORACIÓN DEL RIESGO'!H41-AJ72)</f>
        <v>2</v>
      </c>
      <c r="AL72" s="573" t="str">
        <f t="shared" ref="AL72" si="217">IF(AK72=5,"Casi Seguro",IF(AK72=4,"Probable",IF(AK72=3,"Posible",IF(AK72=2,"Improbable",IF(AK72=1,"Rara Vez",IF(AK72=0,"Rara Vez",IF(AK72&lt;0,"Rara Vez")))))))</f>
        <v>Improbable</v>
      </c>
      <c r="AM72" s="572" t="s">
        <v>94</v>
      </c>
      <c r="AN72" s="574">
        <f t="shared" ref="AN72" si="218">IF(AH72="Débil",0,IF(AND(AH72="Moderado",AM72="Directamente"),1,IF(AND(AH72="Moderado",AM72="Indirectamente"),0,IF(AND(AH72="Moderado",AM72="No disminuye"),0,IF(AND(AH72="Fuerte",AM72="Directamente"),2,IF(AND(AH72="Fuerte",AM72="Indirectamente"),1,IF(AND(AH72="Fuerte",AM72="No disminuye"),0)))))))</f>
        <v>0</v>
      </c>
      <c r="AO72" s="574">
        <f>('4-VALORACIÓN DEL RIESGO'!AD41-AN72)</f>
        <v>5</v>
      </c>
      <c r="AP72" s="576" t="str">
        <f t="shared" ref="AP72" si="219">IF(AO72=5,"Catastrófico",IF(AO72=4,"Mayor",IF(AO72=3,"Moderado",IF(AO72=2,"Moderado",IF(AO72=1,"Moderado")))))</f>
        <v>Catastrófico</v>
      </c>
      <c r="AQ72" s="577" t="str">
        <f t="shared" ref="AQ72" si="220">IF(OR(AND(AP72="Moderado",AL72="Rara Vez"),AND(AP72="Moderado",AL72="Improbable")),"Moderado",IF(OR(AND(AP72="Mayor",AL72="Improbable"),AND(AP72="Mayor",AL72="Rara Vez"),AND(AP72="Moderado",AL72="Probable"),AND(AP72="Moderado",AL72="Posible")),"Alto",IF(OR(AND(AP72="Moderado",AL72="Casi Seguro"),AND(AP72="Mayor",AL72="Posible"),AND(AP72="Mayor",AL72="Probable"),AND(AP72="Mayor",AL72="Casi Seguro")),"Extremo",IF(AP72="Catastrófico","Extremo"))))</f>
        <v>Extremo</v>
      </c>
      <c r="AR72" s="577"/>
      <c r="AS72" s="578" t="s">
        <v>425</v>
      </c>
    </row>
    <row r="73" spans="2:45" ht="41.25" thickBot="1" x14ac:dyDescent="0.3">
      <c r="B73" s="583"/>
      <c r="C73" s="516"/>
      <c r="D73" s="565"/>
      <c r="E73" s="565"/>
      <c r="F73" s="170" t="s">
        <v>695</v>
      </c>
      <c r="G73" s="170" t="s">
        <v>622</v>
      </c>
      <c r="H73" s="171" t="s">
        <v>696</v>
      </c>
      <c r="I73" s="170" t="s">
        <v>701</v>
      </c>
      <c r="J73" s="170" t="s">
        <v>702</v>
      </c>
      <c r="K73" s="170" t="s">
        <v>703</v>
      </c>
      <c r="L73" s="170" t="s">
        <v>704</v>
      </c>
      <c r="M73" s="164" t="s">
        <v>186</v>
      </c>
      <c r="N73" s="155">
        <f t="shared" si="0"/>
        <v>15</v>
      </c>
      <c r="O73" s="139" t="s">
        <v>187</v>
      </c>
      <c r="P73" s="155">
        <f t="shared" si="1"/>
        <v>15</v>
      </c>
      <c r="Q73" s="139" t="s">
        <v>188</v>
      </c>
      <c r="R73" s="155">
        <f t="shared" si="2"/>
        <v>15</v>
      </c>
      <c r="S73" s="139" t="s">
        <v>61</v>
      </c>
      <c r="T73" s="155">
        <f t="shared" si="3"/>
        <v>15</v>
      </c>
      <c r="U73" s="139" t="s">
        <v>189</v>
      </c>
      <c r="V73" s="155">
        <f t="shared" si="4"/>
        <v>15</v>
      </c>
      <c r="W73" s="139" t="s">
        <v>190</v>
      </c>
      <c r="X73" s="155">
        <f t="shared" si="5"/>
        <v>15</v>
      </c>
      <c r="Y73" s="139" t="s">
        <v>191</v>
      </c>
      <c r="Z73" s="155">
        <f t="shared" si="6"/>
        <v>10</v>
      </c>
      <c r="AA73" s="113">
        <f t="shared" si="7"/>
        <v>100</v>
      </c>
      <c r="AB73" s="114" t="str">
        <f t="shared" si="8"/>
        <v>Fuerte</v>
      </c>
      <c r="AC73" s="165" t="s">
        <v>64</v>
      </c>
      <c r="AD73" s="153" t="str">
        <f t="shared" si="9"/>
        <v>Fuerte</v>
      </c>
      <c r="AE73" s="115" t="str">
        <f t="shared" si="10"/>
        <v>100</v>
      </c>
      <c r="AF73" s="567"/>
      <c r="AG73" s="569"/>
      <c r="AH73" s="571"/>
      <c r="AI73" s="572"/>
      <c r="AJ73" s="573"/>
      <c r="AK73" s="573"/>
      <c r="AL73" s="573"/>
      <c r="AM73" s="572"/>
      <c r="AN73" s="575"/>
      <c r="AO73" s="575"/>
      <c r="AP73" s="576"/>
      <c r="AQ73" s="577"/>
      <c r="AR73" s="577"/>
      <c r="AS73" s="578"/>
    </row>
    <row r="74" spans="2:45" ht="108" x14ac:dyDescent="0.25">
      <c r="B74" s="583"/>
      <c r="C74" s="516"/>
      <c r="D74" s="565" t="str">
        <f>'3-IDENTIFICACIÓN DEL RIESGO'!G74</f>
        <v xml:space="preserve">Manipulación de la información durante las actividades de verificación de requisitos mínimos del predio de tipo jurídico, técnico o ambiental  bajo el cual se materialice un subsidio, para beneficio propio o de un tercero </v>
      </c>
      <c r="E74" s="565"/>
      <c r="F74" s="170" t="s">
        <v>705</v>
      </c>
      <c r="G74" s="170" t="s">
        <v>643</v>
      </c>
      <c r="H74" s="171" t="s">
        <v>706</v>
      </c>
      <c r="I74" s="170" t="s">
        <v>707</v>
      </c>
      <c r="J74" s="170" t="s">
        <v>708</v>
      </c>
      <c r="K74" s="170" t="s">
        <v>709</v>
      </c>
      <c r="L74" s="170" t="s">
        <v>710</v>
      </c>
      <c r="M74" s="164" t="s">
        <v>186</v>
      </c>
      <c r="N74" s="155">
        <f t="shared" si="0"/>
        <v>15</v>
      </c>
      <c r="O74" s="139" t="s">
        <v>187</v>
      </c>
      <c r="P74" s="155">
        <f t="shared" si="1"/>
        <v>15</v>
      </c>
      <c r="Q74" s="139" t="s">
        <v>188</v>
      </c>
      <c r="R74" s="155">
        <f t="shared" si="2"/>
        <v>15</v>
      </c>
      <c r="S74" s="139" t="s">
        <v>61</v>
      </c>
      <c r="T74" s="155">
        <f t="shared" si="3"/>
        <v>15</v>
      </c>
      <c r="U74" s="139" t="s">
        <v>189</v>
      </c>
      <c r="V74" s="155">
        <f t="shared" si="4"/>
        <v>15</v>
      </c>
      <c r="W74" s="139" t="s">
        <v>190</v>
      </c>
      <c r="X74" s="155">
        <f t="shared" si="5"/>
        <v>15</v>
      </c>
      <c r="Y74" s="139" t="s">
        <v>191</v>
      </c>
      <c r="Z74" s="155">
        <f t="shared" si="6"/>
        <v>10</v>
      </c>
      <c r="AA74" s="113">
        <f t="shared" si="7"/>
        <v>100</v>
      </c>
      <c r="AB74" s="114" t="str">
        <f t="shared" si="8"/>
        <v>Fuerte</v>
      </c>
      <c r="AC74" s="165" t="s">
        <v>64</v>
      </c>
      <c r="AD74" s="153" t="str">
        <f t="shared" si="9"/>
        <v>Fuerte</v>
      </c>
      <c r="AE74" s="115" t="str">
        <f t="shared" si="10"/>
        <v>100</v>
      </c>
      <c r="AF74" s="566">
        <v>2</v>
      </c>
      <c r="AG74" s="568">
        <f t="shared" ref="AG74" si="221">(AE74+AE75)/AF74</f>
        <v>100</v>
      </c>
      <c r="AH74" s="570" t="str">
        <f t="shared" ref="AH74" si="222">IF(AG74&lt;50,"Débil",IF(AG74&lt;=99,"Moderado",IF(AG74=100,"Fuerte",IF(AG74="","ERROR"))))</f>
        <v>Fuerte</v>
      </c>
      <c r="AI74" s="572" t="s">
        <v>92</v>
      </c>
      <c r="AJ74" s="573">
        <f t="shared" ref="AJ74" si="223">IF(AH74="Débil",0,IF(AND(AH74="Moderado",AI74="Directamente"),1,IF(AND(AH74="Moderado",AI74="No disminuye"),0,IF(AND(AH74="Fuerte",AI74="Directamente"),2,IF(AND(AH74="Fuerte",AI74="No disminuye"),0)))))</f>
        <v>2</v>
      </c>
      <c r="AK74" s="573">
        <f>('4-VALORACIÓN DEL RIESGO'!H42-AJ74)</f>
        <v>2</v>
      </c>
      <c r="AL74" s="573" t="str">
        <f t="shared" ref="AL74" si="224">IF(AK74=5,"Casi Seguro",IF(AK74=4,"Probable",IF(AK74=3,"Posible",IF(AK74=2,"Improbable",IF(AK74=1,"Rara Vez",IF(AK74=0,"Rara Vez",IF(AK74&lt;0,"Rara Vez")))))))</f>
        <v>Improbable</v>
      </c>
      <c r="AM74" s="572" t="s">
        <v>94</v>
      </c>
      <c r="AN74" s="574">
        <f t="shared" ref="AN74" si="225">IF(AH74="Débil",0,IF(AND(AH74="Moderado",AM74="Directamente"),1,IF(AND(AH74="Moderado",AM74="Indirectamente"),0,IF(AND(AH74="Moderado",AM74="No disminuye"),0,IF(AND(AH74="Fuerte",AM74="Directamente"),2,IF(AND(AH74="Fuerte",AM74="Indirectamente"),1,IF(AND(AH74="Fuerte",AM74="No disminuye"),0)))))))</f>
        <v>0</v>
      </c>
      <c r="AO74" s="574">
        <f>('4-VALORACIÓN DEL RIESGO'!AD42-AN74)</f>
        <v>5</v>
      </c>
      <c r="AP74" s="576" t="str">
        <f t="shared" ref="AP74" si="226">IF(AO74=5,"Catastrófico",IF(AO74=4,"Mayor",IF(AO74=3,"Moderado",IF(AO74=2,"Moderado",IF(AO74=1,"Moderado")))))</f>
        <v>Catastrófico</v>
      </c>
      <c r="AQ74" s="577" t="str">
        <f t="shared" ref="AQ74" si="227">IF(OR(AND(AP74="Moderado",AL74="Rara Vez"),AND(AP74="Moderado",AL74="Improbable")),"Moderado",IF(OR(AND(AP74="Mayor",AL74="Improbable"),AND(AP74="Mayor",AL74="Rara Vez"),AND(AP74="Moderado",AL74="Probable"),AND(AP74="Moderado",AL74="Posible")),"Alto",IF(OR(AND(AP74="Moderado",AL74="Casi Seguro"),AND(AP74="Mayor",AL74="Posible"),AND(AP74="Mayor",AL74="Probable"),AND(AP74="Mayor",AL74="Casi Seguro")),"Extremo",IF(AP74="Catastrófico","Extremo"))))</f>
        <v>Extremo</v>
      </c>
      <c r="AR74" s="577"/>
      <c r="AS74" s="578" t="s">
        <v>425</v>
      </c>
    </row>
    <row r="75" spans="2:45" ht="95.25" thickBot="1" x14ac:dyDescent="0.3">
      <c r="B75" s="583"/>
      <c r="C75" s="516"/>
      <c r="D75" s="565"/>
      <c r="E75" s="565"/>
      <c r="F75" s="170" t="s">
        <v>705</v>
      </c>
      <c r="G75" s="170" t="s">
        <v>643</v>
      </c>
      <c r="H75" s="170" t="s">
        <v>711</v>
      </c>
      <c r="I75" s="170" t="s">
        <v>712</v>
      </c>
      <c r="J75" s="170" t="s">
        <v>708</v>
      </c>
      <c r="K75" s="170" t="s">
        <v>713</v>
      </c>
      <c r="L75" s="170" t="s">
        <v>714</v>
      </c>
      <c r="M75" s="164" t="s">
        <v>186</v>
      </c>
      <c r="N75" s="155">
        <f t="shared" si="0"/>
        <v>15</v>
      </c>
      <c r="O75" s="139" t="s">
        <v>187</v>
      </c>
      <c r="P75" s="155">
        <f t="shared" si="1"/>
        <v>15</v>
      </c>
      <c r="Q75" s="139" t="s">
        <v>188</v>
      </c>
      <c r="R75" s="155">
        <f t="shared" si="2"/>
        <v>15</v>
      </c>
      <c r="S75" s="139" t="s">
        <v>61</v>
      </c>
      <c r="T75" s="155">
        <f t="shared" si="3"/>
        <v>15</v>
      </c>
      <c r="U75" s="139" t="s">
        <v>189</v>
      </c>
      <c r="V75" s="155">
        <f t="shared" si="4"/>
        <v>15</v>
      </c>
      <c r="W75" s="139" t="s">
        <v>190</v>
      </c>
      <c r="X75" s="155">
        <f t="shared" si="5"/>
        <v>15</v>
      </c>
      <c r="Y75" s="139" t="s">
        <v>191</v>
      </c>
      <c r="Z75" s="155">
        <f t="shared" si="6"/>
        <v>10</v>
      </c>
      <c r="AA75" s="113">
        <f t="shared" si="7"/>
        <v>100</v>
      </c>
      <c r="AB75" s="114" t="str">
        <f t="shared" si="8"/>
        <v>Fuerte</v>
      </c>
      <c r="AC75" s="165" t="s">
        <v>64</v>
      </c>
      <c r="AD75" s="153" t="str">
        <f t="shared" si="9"/>
        <v>Fuerte</v>
      </c>
      <c r="AE75" s="115" t="str">
        <f t="shared" si="10"/>
        <v>100</v>
      </c>
      <c r="AF75" s="567"/>
      <c r="AG75" s="569"/>
      <c r="AH75" s="571"/>
      <c r="AI75" s="572"/>
      <c r="AJ75" s="573"/>
      <c r="AK75" s="573"/>
      <c r="AL75" s="573"/>
      <c r="AM75" s="572"/>
      <c r="AN75" s="575"/>
      <c r="AO75" s="575"/>
      <c r="AP75" s="576"/>
      <c r="AQ75" s="577"/>
      <c r="AR75" s="577"/>
      <c r="AS75" s="578"/>
    </row>
    <row r="76" spans="2:45" ht="54" x14ac:dyDescent="0.25">
      <c r="B76" s="583"/>
      <c r="C76" s="516"/>
      <c r="D76" s="565" t="str">
        <f>'3-IDENTIFICACIÓN DEL RIESGO'!G76</f>
        <v xml:space="preserve">Manipulación de la información en las diferentes etapas del procedimiento de Revocatoria Directa de la DAT para beneficio propio y/o de particulares </v>
      </c>
      <c r="E76" s="565"/>
      <c r="F76" s="170" t="s">
        <v>715</v>
      </c>
      <c r="G76" s="170" t="s">
        <v>643</v>
      </c>
      <c r="H76" s="170" t="s">
        <v>716</v>
      </c>
      <c r="I76" s="170" t="s">
        <v>717</v>
      </c>
      <c r="J76" s="170" t="s">
        <v>718</v>
      </c>
      <c r="K76" s="170" t="s">
        <v>719</v>
      </c>
      <c r="L76" s="170" t="s">
        <v>720</v>
      </c>
      <c r="M76" s="164" t="s">
        <v>186</v>
      </c>
      <c r="N76" s="155">
        <f t="shared" si="0"/>
        <v>15</v>
      </c>
      <c r="O76" s="139" t="s">
        <v>187</v>
      </c>
      <c r="P76" s="155">
        <f t="shared" si="1"/>
        <v>15</v>
      </c>
      <c r="Q76" s="139" t="s">
        <v>188</v>
      </c>
      <c r="R76" s="155">
        <f t="shared" si="2"/>
        <v>15</v>
      </c>
      <c r="S76" s="139" t="s">
        <v>61</v>
      </c>
      <c r="T76" s="155">
        <f t="shared" si="3"/>
        <v>15</v>
      </c>
      <c r="U76" s="139" t="s">
        <v>189</v>
      </c>
      <c r="V76" s="155">
        <f t="shared" si="4"/>
        <v>15</v>
      </c>
      <c r="W76" s="139" t="s">
        <v>190</v>
      </c>
      <c r="X76" s="155">
        <f t="shared" si="5"/>
        <v>15</v>
      </c>
      <c r="Y76" s="139" t="s">
        <v>191</v>
      </c>
      <c r="Z76" s="155">
        <f t="shared" si="6"/>
        <v>10</v>
      </c>
      <c r="AA76" s="113">
        <f t="shared" si="7"/>
        <v>100</v>
      </c>
      <c r="AB76" s="114" t="str">
        <f t="shared" si="8"/>
        <v>Fuerte</v>
      </c>
      <c r="AC76" s="165" t="s">
        <v>64</v>
      </c>
      <c r="AD76" s="153" t="str">
        <f t="shared" si="9"/>
        <v>Fuerte</v>
      </c>
      <c r="AE76" s="115" t="str">
        <f t="shared" si="10"/>
        <v>100</v>
      </c>
      <c r="AF76" s="566">
        <v>2</v>
      </c>
      <c r="AG76" s="568">
        <f t="shared" ref="AG76" si="228">(AE76+AE77)/AF76</f>
        <v>100</v>
      </c>
      <c r="AH76" s="570" t="str">
        <f t="shared" ref="AH76" si="229">IF(AG76&lt;50,"Débil",IF(AG76&lt;=99,"Moderado",IF(AG76=100,"Fuerte",IF(AG76="","ERROR"))))</f>
        <v>Fuerte</v>
      </c>
      <c r="AI76" s="572" t="s">
        <v>92</v>
      </c>
      <c r="AJ76" s="573">
        <f t="shared" ref="AJ76" si="230">IF(AH76="Débil",0,IF(AND(AH76="Moderado",AI76="Directamente"),1,IF(AND(AH76="Moderado",AI76="No disminuye"),0,IF(AND(AH76="Fuerte",AI76="Directamente"),2,IF(AND(AH76="Fuerte",AI76="No disminuye"),0)))))</f>
        <v>2</v>
      </c>
      <c r="AK76" s="573">
        <f>('4-VALORACIÓN DEL RIESGO'!H43-AJ76)</f>
        <v>2</v>
      </c>
      <c r="AL76" s="573" t="str">
        <f t="shared" ref="AL76" si="231">IF(AK76=5,"Casi Seguro",IF(AK76=4,"Probable",IF(AK76=3,"Posible",IF(AK76=2,"Improbable",IF(AK76=1,"Rara Vez",IF(AK76=0,"Rara Vez",IF(AK76&lt;0,"Rara Vez")))))))</f>
        <v>Improbable</v>
      </c>
      <c r="AM76" s="572" t="s">
        <v>94</v>
      </c>
      <c r="AN76" s="574">
        <f t="shared" ref="AN76" si="232">IF(AH76="Débil",0,IF(AND(AH76="Moderado",AM76="Directamente"),1,IF(AND(AH76="Moderado",AM76="Indirectamente"),0,IF(AND(AH76="Moderado",AM76="No disminuye"),0,IF(AND(AH76="Fuerte",AM76="Directamente"),2,IF(AND(AH76="Fuerte",AM76="Indirectamente"),1,IF(AND(AH76="Fuerte",AM76="No disminuye"),0)))))))</f>
        <v>0</v>
      </c>
      <c r="AO76" s="574">
        <f>('4-VALORACIÓN DEL RIESGO'!AD43-AN76)</f>
        <v>5</v>
      </c>
      <c r="AP76" s="576" t="str">
        <f t="shared" ref="AP76" si="233">IF(AO76=5,"Catastrófico",IF(AO76=4,"Mayor",IF(AO76=3,"Moderado",IF(AO76=2,"Moderado",IF(AO76=1,"Moderado")))))</f>
        <v>Catastrófico</v>
      </c>
      <c r="AQ76" s="577" t="str">
        <f t="shared" ref="AQ76" si="234">IF(OR(AND(AP76="Moderado",AL76="Rara Vez"),AND(AP76="Moderado",AL76="Improbable")),"Moderado",IF(OR(AND(AP76="Mayor",AL76="Improbable"),AND(AP76="Mayor",AL76="Rara Vez"),AND(AP76="Moderado",AL76="Probable"),AND(AP76="Moderado",AL76="Posible")),"Alto",IF(OR(AND(AP76="Moderado",AL76="Casi Seguro"),AND(AP76="Mayor",AL76="Posible"),AND(AP76="Mayor",AL76="Probable"),AND(AP76="Mayor",AL76="Casi Seguro")),"Extremo",IF(AP76="Catastrófico","Extremo"))))</f>
        <v>Extremo</v>
      </c>
      <c r="AR76" s="577"/>
      <c r="AS76" s="578" t="s">
        <v>425</v>
      </c>
    </row>
    <row r="77" spans="2:45" ht="41.25" thickBot="1" x14ac:dyDescent="0.3">
      <c r="B77" s="583"/>
      <c r="C77" s="516"/>
      <c r="D77" s="565"/>
      <c r="E77" s="565"/>
      <c r="F77" s="170" t="s">
        <v>715</v>
      </c>
      <c r="G77" s="170" t="s">
        <v>643</v>
      </c>
      <c r="H77" s="170" t="s">
        <v>721</v>
      </c>
      <c r="I77" s="170" t="s">
        <v>722</v>
      </c>
      <c r="J77" s="170" t="s">
        <v>723</v>
      </c>
      <c r="K77" s="170" t="s">
        <v>724</v>
      </c>
      <c r="L77" s="170" t="s">
        <v>725</v>
      </c>
      <c r="M77" s="164" t="s">
        <v>186</v>
      </c>
      <c r="N77" s="155">
        <f t="shared" ref="N77:N140" si="235">IF(M77="Asignado",15,IF(M77="NO asignado",0))</f>
        <v>15</v>
      </c>
      <c r="O77" s="139" t="s">
        <v>187</v>
      </c>
      <c r="P77" s="155">
        <f t="shared" ref="P77:P140" si="236">IF(O77="Adecuado",15,IF(O77="Inadecuado",0))</f>
        <v>15</v>
      </c>
      <c r="Q77" s="139" t="s">
        <v>188</v>
      </c>
      <c r="R77" s="155">
        <f t="shared" ref="R77:R140" si="237">IF(Q77="Oportuna",15,IF(Q77="Inoportuna",0))</f>
        <v>15</v>
      </c>
      <c r="S77" s="139" t="s">
        <v>61</v>
      </c>
      <c r="T77" s="155">
        <f t="shared" ref="T77:T140" si="238">IF(S77="Prevenir",15,IF(S77="Detectar",10,IF(S77="No es un control",0)))</f>
        <v>15</v>
      </c>
      <c r="U77" s="139" t="s">
        <v>189</v>
      </c>
      <c r="V77" s="155">
        <f t="shared" ref="V77:V140" si="239">IF(U77="Confiable",15,IF(U77="No confiable",0))</f>
        <v>15</v>
      </c>
      <c r="W77" s="139" t="s">
        <v>190</v>
      </c>
      <c r="X77" s="155">
        <f t="shared" ref="X77:X140" si="240">IF(W77="Se investigan oportunamente",15,IF(W77="No se investigan oportunamente",0))</f>
        <v>15</v>
      </c>
      <c r="Y77" s="139" t="s">
        <v>191</v>
      </c>
      <c r="Z77" s="155">
        <f t="shared" ref="Z77:Z140" si="241">IF(Y77="Completa",10,IF(Y77="Incompleta",5,IF(Y77="No existe",0)))</f>
        <v>10</v>
      </c>
      <c r="AA77" s="113">
        <f t="shared" ref="AA77:AA140" si="242">N77+P77+R77+T77+V77+X77+Z77</f>
        <v>100</v>
      </c>
      <c r="AB77" s="114" t="str">
        <f t="shared" ref="AB77:AB140" si="243">IF(AA77&lt;86,"Débil",(IF(AA77&lt;96,"Moderado","Fuerte")))</f>
        <v>Fuerte</v>
      </c>
      <c r="AC77" s="165" t="s">
        <v>64</v>
      </c>
      <c r="AD77" s="153" t="str">
        <f t="shared" ref="AD77:AD140" si="244">IF(OR(AND(AB77="Fuerte",AC77="Moderado"),AND(AB77="Moderado",AC77="Fuerte"),AND(AB77="Moderado",AC77="Moderado")),"Moderado",IF(OR(AND(AB77="Fuerte",AC77="Débil"),AND(AB77="Moderado",AC77="Débil"),AND(AB77="Débil")),"Débil",IF(AND(AB77="Fuerte",AC77="Fuerte"),"Fuerte")))</f>
        <v>Fuerte</v>
      </c>
      <c r="AE77" s="115" t="str">
        <f t="shared" ref="AE77:AE140" si="245">IF(AD77="Fuerte","100",IF(AD77="Moderado","50",IF(AD77="Débil","0")))</f>
        <v>100</v>
      </c>
      <c r="AF77" s="567"/>
      <c r="AG77" s="569"/>
      <c r="AH77" s="571"/>
      <c r="AI77" s="572"/>
      <c r="AJ77" s="573"/>
      <c r="AK77" s="573"/>
      <c r="AL77" s="573"/>
      <c r="AM77" s="572"/>
      <c r="AN77" s="575"/>
      <c r="AO77" s="575"/>
      <c r="AP77" s="576"/>
      <c r="AQ77" s="577"/>
      <c r="AR77" s="577"/>
      <c r="AS77" s="578"/>
    </row>
    <row r="78" spans="2:45" ht="94.5" x14ac:dyDescent="0.25">
      <c r="B78" s="583"/>
      <c r="C78" s="516"/>
      <c r="D78" s="565" t="str">
        <f>'3-IDENTIFICACIÓN DEL RIESGO'!G78</f>
        <v>Manipulación de la información entregada a las  subdirecciones misionales según el  POSPR-P-006 P Procedimiento Único de Ordenamiento Social de la Propiedad,  para beneficio propio o de terceros</v>
      </c>
      <c r="E78" s="565"/>
      <c r="F78" s="170" t="s">
        <v>705</v>
      </c>
      <c r="G78" s="170" t="s">
        <v>649</v>
      </c>
      <c r="H78" s="170" t="s">
        <v>726</v>
      </c>
      <c r="I78" s="170" t="s">
        <v>727</v>
      </c>
      <c r="J78" s="170" t="s">
        <v>728</v>
      </c>
      <c r="K78" s="170" t="s">
        <v>729</v>
      </c>
      <c r="L78" s="170" t="s">
        <v>730</v>
      </c>
      <c r="M78" s="164" t="s">
        <v>186</v>
      </c>
      <c r="N78" s="155">
        <f t="shared" si="235"/>
        <v>15</v>
      </c>
      <c r="O78" s="139" t="s">
        <v>187</v>
      </c>
      <c r="P78" s="155">
        <f t="shared" si="236"/>
        <v>15</v>
      </c>
      <c r="Q78" s="139" t="s">
        <v>188</v>
      </c>
      <c r="R78" s="155">
        <f t="shared" si="237"/>
        <v>15</v>
      </c>
      <c r="S78" s="139" t="s">
        <v>61</v>
      </c>
      <c r="T78" s="155">
        <f t="shared" si="238"/>
        <v>15</v>
      </c>
      <c r="U78" s="139" t="s">
        <v>189</v>
      </c>
      <c r="V78" s="155">
        <f t="shared" si="239"/>
        <v>15</v>
      </c>
      <c r="W78" s="139" t="s">
        <v>190</v>
      </c>
      <c r="X78" s="155">
        <f t="shared" si="240"/>
        <v>15</v>
      </c>
      <c r="Y78" s="139" t="s">
        <v>191</v>
      </c>
      <c r="Z78" s="155">
        <f t="shared" si="241"/>
        <v>10</v>
      </c>
      <c r="AA78" s="113">
        <f t="shared" si="242"/>
        <v>100</v>
      </c>
      <c r="AB78" s="114" t="str">
        <f t="shared" si="243"/>
        <v>Fuerte</v>
      </c>
      <c r="AC78" s="165" t="s">
        <v>64</v>
      </c>
      <c r="AD78" s="153" t="str">
        <f t="shared" si="244"/>
        <v>Fuerte</v>
      </c>
      <c r="AE78" s="115" t="str">
        <f t="shared" si="245"/>
        <v>100</v>
      </c>
      <c r="AF78" s="566">
        <v>2</v>
      </c>
      <c r="AG78" s="568">
        <f t="shared" ref="AG78" si="246">(AE78+AE79)/AF78</f>
        <v>100</v>
      </c>
      <c r="AH78" s="570" t="str">
        <f t="shared" ref="AH78" si="247">IF(AG78&lt;50,"Débil",IF(AG78&lt;=99,"Moderado",IF(AG78=100,"Fuerte",IF(AG78="","ERROR"))))</f>
        <v>Fuerte</v>
      </c>
      <c r="AI78" s="572" t="s">
        <v>92</v>
      </c>
      <c r="AJ78" s="573">
        <f t="shared" ref="AJ78" si="248">IF(AH78="Débil",0,IF(AND(AH78="Moderado",AI78="Directamente"),1,IF(AND(AH78="Moderado",AI78="No disminuye"),0,IF(AND(AH78="Fuerte",AI78="Directamente"),2,IF(AND(AH78="Fuerte",AI78="No disminuye"),0)))))</f>
        <v>2</v>
      </c>
      <c r="AK78" s="573">
        <f>('4-VALORACIÓN DEL RIESGO'!H44-AJ78)</f>
        <v>2</v>
      </c>
      <c r="AL78" s="573" t="str">
        <f t="shared" ref="AL78" si="249">IF(AK78=5,"Casi Seguro",IF(AK78=4,"Probable",IF(AK78=3,"Posible",IF(AK78=2,"Improbable",IF(AK78=1,"Rara Vez",IF(AK78=0,"Rara Vez",IF(AK78&lt;0,"Rara Vez")))))))</f>
        <v>Improbable</v>
      </c>
      <c r="AM78" s="572" t="s">
        <v>94</v>
      </c>
      <c r="AN78" s="574">
        <f t="shared" ref="AN78" si="250">IF(AH78="Débil",0,IF(AND(AH78="Moderado",AM78="Directamente"),1,IF(AND(AH78="Moderado",AM78="Indirectamente"),0,IF(AND(AH78="Moderado",AM78="No disminuye"),0,IF(AND(AH78="Fuerte",AM78="Directamente"),2,IF(AND(AH78="Fuerte",AM78="Indirectamente"),1,IF(AND(AH78="Fuerte",AM78="No disminuye"),0)))))))</f>
        <v>0</v>
      </c>
      <c r="AO78" s="574">
        <f>('4-VALORACIÓN DEL RIESGO'!AD44-AN78)</f>
        <v>5</v>
      </c>
      <c r="AP78" s="576" t="str">
        <f t="shared" ref="AP78" si="251">IF(AO78=5,"Catastrófico",IF(AO78=4,"Mayor",IF(AO78=3,"Moderado",IF(AO78=2,"Moderado",IF(AO78=1,"Moderado")))))</f>
        <v>Catastrófico</v>
      </c>
      <c r="AQ78" s="577" t="str">
        <f t="shared" ref="AQ78" si="252">IF(OR(AND(AP78="Moderado",AL78="Rara Vez"),AND(AP78="Moderado",AL78="Improbable")),"Moderado",IF(OR(AND(AP78="Mayor",AL78="Improbable"),AND(AP78="Mayor",AL78="Rara Vez"),AND(AP78="Moderado",AL78="Probable"),AND(AP78="Moderado",AL78="Posible")),"Alto",IF(OR(AND(AP78="Moderado",AL78="Casi Seguro"),AND(AP78="Mayor",AL78="Posible"),AND(AP78="Mayor",AL78="Probable"),AND(AP78="Mayor",AL78="Casi Seguro")),"Extremo",IF(AP78="Catastrófico","Extremo"))))</f>
        <v>Extremo</v>
      </c>
      <c r="AR78" s="577"/>
      <c r="AS78" s="578" t="s">
        <v>425</v>
      </c>
    </row>
    <row r="79" spans="2:45" ht="81.75" thickBot="1" x14ac:dyDescent="0.3">
      <c r="B79" s="583"/>
      <c r="C79" s="516"/>
      <c r="D79" s="565"/>
      <c r="E79" s="565"/>
      <c r="F79" s="170" t="s">
        <v>705</v>
      </c>
      <c r="G79" s="170" t="s">
        <v>649</v>
      </c>
      <c r="H79" s="170" t="s">
        <v>731</v>
      </c>
      <c r="I79" s="170" t="s">
        <v>732</v>
      </c>
      <c r="J79" s="170" t="s">
        <v>733</v>
      </c>
      <c r="K79" s="170" t="s">
        <v>734</v>
      </c>
      <c r="L79" s="170" t="s">
        <v>735</v>
      </c>
      <c r="M79" s="164" t="s">
        <v>186</v>
      </c>
      <c r="N79" s="155">
        <f t="shared" si="235"/>
        <v>15</v>
      </c>
      <c r="O79" s="139" t="s">
        <v>187</v>
      </c>
      <c r="P79" s="155">
        <f t="shared" si="236"/>
        <v>15</v>
      </c>
      <c r="Q79" s="139" t="s">
        <v>188</v>
      </c>
      <c r="R79" s="155">
        <f t="shared" si="237"/>
        <v>15</v>
      </c>
      <c r="S79" s="139" t="s">
        <v>61</v>
      </c>
      <c r="T79" s="155">
        <f t="shared" si="238"/>
        <v>15</v>
      </c>
      <c r="U79" s="139" t="s">
        <v>189</v>
      </c>
      <c r="V79" s="155">
        <f t="shared" si="239"/>
        <v>15</v>
      </c>
      <c r="W79" s="139" t="s">
        <v>190</v>
      </c>
      <c r="X79" s="155">
        <f t="shared" si="240"/>
        <v>15</v>
      </c>
      <c r="Y79" s="139" t="s">
        <v>191</v>
      </c>
      <c r="Z79" s="155">
        <f t="shared" si="241"/>
        <v>10</v>
      </c>
      <c r="AA79" s="113">
        <f t="shared" si="242"/>
        <v>100</v>
      </c>
      <c r="AB79" s="114" t="str">
        <f t="shared" si="243"/>
        <v>Fuerte</v>
      </c>
      <c r="AC79" s="165" t="s">
        <v>64</v>
      </c>
      <c r="AD79" s="153" t="str">
        <f t="shared" si="244"/>
        <v>Fuerte</v>
      </c>
      <c r="AE79" s="115" t="str">
        <f t="shared" si="245"/>
        <v>100</v>
      </c>
      <c r="AF79" s="567"/>
      <c r="AG79" s="569"/>
      <c r="AH79" s="571"/>
      <c r="AI79" s="572"/>
      <c r="AJ79" s="573"/>
      <c r="AK79" s="573"/>
      <c r="AL79" s="573"/>
      <c r="AM79" s="572"/>
      <c r="AN79" s="575"/>
      <c r="AO79" s="575"/>
      <c r="AP79" s="576"/>
      <c r="AQ79" s="577"/>
      <c r="AR79" s="577"/>
      <c r="AS79" s="578"/>
    </row>
    <row r="80" spans="2:45" ht="89.25" x14ac:dyDescent="0.25">
      <c r="B80" s="583"/>
      <c r="C80" s="516"/>
      <c r="D80" s="565" t="str">
        <f>'3-IDENTIFICACIÓN DEL RIESGO'!G80</f>
        <v>Adquisición de predios con enfoque diferencial étnico sin pleno cumplimiento de requisitos o por fuera de las necesidades y prioridades establecidos por la ANT, para beneficio de particulares</v>
      </c>
      <c r="E80" s="565"/>
      <c r="F80" s="168" t="s">
        <v>736</v>
      </c>
      <c r="G80" s="168" t="s">
        <v>737</v>
      </c>
      <c r="H80" s="168" t="s">
        <v>738</v>
      </c>
      <c r="I80" s="168" t="s">
        <v>739</v>
      </c>
      <c r="J80" s="168" t="s">
        <v>740</v>
      </c>
      <c r="K80" s="168" t="s">
        <v>741</v>
      </c>
      <c r="L80" s="168" t="s">
        <v>742</v>
      </c>
      <c r="M80" s="164" t="s">
        <v>186</v>
      </c>
      <c r="N80" s="155">
        <f t="shared" si="235"/>
        <v>15</v>
      </c>
      <c r="O80" s="139" t="s">
        <v>187</v>
      </c>
      <c r="P80" s="155">
        <f t="shared" si="236"/>
        <v>15</v>
      </c>
      <c r="Q80" s="139" t="s">
        <v>188</v>
      </c>
      <c r="R80" s="155">
        <f t="shared" si="237"/>
        <v>15</v>
      </c>
      <c r="S80" s="139" t="s">
        <v>61</v>
      </c>
      <c r="T80" s="155">
        <f t="shared" si="238"/>
        <v>15</v>
      </c>
      <c r="U80" s="139" t="s">
        <v>189</v>
      </c>
      <c r="V80" s="155">
        <f t="shared" si="239"/>
        <v>15</v>
      </c>
      <c r="W80" s="139" t="s">
        <v>190</v>
      </c>
      <c r="X80" s="155">
        <f t="shared" si="240"/>
        <v>15</v>
      </c>
      <c r="Y80" s="139" t="s">
        <v>191</v>
      </c>
      <c r="Z80" s="155">
        <f t="shared" si="241"/>
        <v>10</v>
      </c>
      <c r="AA80" s="113">
        <f t="shared" si="242"/>
        <v>100</v>
      </c>
      <c r="AB80" s="114" t="str">
        <f t="shared" si="243"/>
        <v>Fuerte</v>
      </c>
      <c r="AC80" s="165" t="s">
        <v>64</v>
      </c>
      <c r="AD80" s="153" t="str">
        <f t="shared" si="244"/>
        <v>Fuerte</v>
      </c>
      <c r="AE80" s="115" t="str">
        <f t="shared" si="245"/>
        <v>100</v>
      </c>
      <c r="AF80" s="566">
        <v>1</v>
      </c>
      <c r="AG80" s="568">
        <f t="shared" ref="AG80" si="253">(AE80+AE81)/AF80</f>
        <v>100</v>
      </c>
      <c r="AH80" s="570" t="str">
        <f t="shared" ref="AH80" si="254">IF(AG80&lt;50,"Débil",IF(AG80&lt;=99,"Moderado",IF(AG80=100,"Fuerte",IF(AG80="","ERROR"))))</f>
        <v>Fuerte</v>
      </c>
      <c r="AI80" s="572" t="s">
        <v>94</v>
      </c>
      <c r="AJ80" s="573">
        <f t="shared" ref="AJ80" si="255">IF(AH80="Débil",0,IF(AND(AH80="Moderado",AI80="Directamente"),1,IF(AND(AH80="Moderado",AI80="No disminuye"),0,IF(AND(AH80="Fuerte",AI80="Directamente"),2,IF(AND(AH80="Fuerte",AI80="No disminuye"),0)))))</f>
        <v>0</v>
      </c>
      <c r="AK80" s="573">
        <f>('4-VALORACIÓN DEL RIESGO'!H45-AJ80)</f>
        <v>4</v>
      </c>
      <c r="AL80" s="573" t="str">
        <f t="shared" ref="AL80" si="256">IF(AK80=5,"Casi Seguro",IF(AK80=4,"Probable",IF(AK80=3,"Posible",IF(AK80=2,"Improbable",IF(AK80=1,"Rara Vez",IF(AK80=0,"Rara Vez",IF(AK80&lt;0,"Rara Vez")))))))</f>
        <v>Probable</v>
      </c>
      <c r="AM80" s="572" t="s">
        <v>94</v>
      </c>
      <c r="AN80" s="574">
        <f t="shared" ref="AN80" si="257">IF(AH80="Débil",0,IF(AND(AH80="Moderado",AM80="Directamente"),1,IF(AND(AH80="Moderado",AM80="Indirectamente"),0,IF(AND(AH80="Moderado",AM80="No disminuye"),0,IF(AND(AH80="Fuerte",AM80="Directamente"),2,IF(AND(AH80="Fuerte",AM80="Indirectamente"),1,IF(AND(AH80="Fuerte",AM80="No disminuye"),0)))))))</f>
        <v>0</v>
      </c>
      <c r="AO80" s="574">
        <f>('4-VALORACIÓN DEL RIESGO'!AD45-AN80)</f>
        <v>5</v>
      </c>
      <c r="AP80" s="576" t="str">
        <f t="shared" ref="AP80" si="258">IF(AO80=5,"Catastrófico",IF(AO80=4,"Mayor",IF(AO80=3,"Moderado",IF(AO80=2,"Moderado",IF(AO80=1,"Moderado")))))</f>
        <v>Catastrófico</v>
      </c>
      <c r="AQ80" s="577" t="str">
        <f t="shared" ref="AQ80" si="259">IF(OR(AND(AP80="Moderado",AL80="Rara Vez"),AND(AP80="Moderado",AL80="Improbable")),"Moderado",IF(OR(AND(AP80="Mayor",AL80="Improbable"),AND(AP80="Mayor",AL80="Rara Vez"),AND(AP80="Moderado",AL80="Probable"),AND(AP80="Moderado",AL80="Posible")),"Alto",IF(OR(AND(AP80="Moderado",AL80="Casi Seguro"),AND(AP80="Mayor",AL80="Posible"),AND(AP80="Mayor",AL80="Probable"),AND(AP80="Mayor",AL80="Casi Seguro")),"Extremo",IF(AP80="Catastrófico","Extremo"))))</f>
        <v>Extremo</v>
      </c>
      <c r="AR80" s="577"/>
      <c r="AS80" s="578" t="s">
        <v>425</v>
      </c>
    </row>
    <row r="81" spans="2:45" ht="30.75" thickBot="1" x14ac:dyDescent="0.3">
      <c r="B81" s="583"/>
      <c r="C81" s="516"/>
      <c r="D81" s="565"/>
      <c r="E81" s="565"/>
      <c r="F81" s="168"/>
      <c r="G81" s="168"/>
      <c r="H81" s="168"/>
      <c r="I81" s="168"/>
      <c r="J81" s="168"/>
      <c r="K81" s="168"/>
      <c r="L81" s="168"/>
      <c r="M81" s="164"/>
      <c r="N81" s="155" t="b">
        <f t="shared" si="235"/>
        <v>0</v>
      </c>
      <c r="O81" s="139"/>
      <c r="P81" s="155" t="b">
        <f t="shared" si="236"/>
        <v>0</v>
      </c>
      <c r="Q81" s="139"/>
      <c r="R81" s="155" t="b">
        <f t="shared" si="237"/>
        <v>0</v>
      </c>
      <c r="S81" s="139"/>
      <c r="T81" s="155" t="b">
        <f t="shared" si="238"/>
        <v>0</v>
      </c>
      <c r="U81" s="139"/>
      <c r="V81" s="155" t="b">
        <f t="shared" si="239"/>
        <v>0</v>
      </c>
      <c r="W81" s="139"/>
      <c r="X81" s="155" t="b">
        <f t="shared" si="240"/>
        <v>0</v>
      </c>
      <c r="Y81" s="139"/>
      <c r="Z81" s="155" t="b">
        <f t="shared" si="241"/>
        <v>0</v>
      </c>
      <c r="AA81" s="113">
        <f t="shared" si="242"/>
        <v>0</v>
      </c>
      <c r="AB81" s="114" t="str">
        <f t="shared" si="243"/>
        <v>Débil</v>
      </c>
      <c r="AC81" s="165"/>
      <c r="AD81" s="153" t="str">
        <f t="shared" si="244"/>
        <v>Débil</v>
      </c>
      <c r="AE81" s="115" t="str">
        <f t="shared" si="245"/>
        <v>0</v>
      </c>
      <c r="AF81" s="567"/>
      <c r="AG81" s="569"/>
      <c r="AH81" s="571"/>
      <c r="AI81" s="572"/>
      <c r="AJ81" s="573"/>
      <c r="AK81" s="573"/>
      <c r="AL81" s="573"/>
      <c r="AM81" s="572"/>
      <c r="AN81" s="575"/>
      <c r="AO81" s="575"/>
      <c r="AP81" s="576"/>
      <c r="AQ81" s="577"/>
      <c r="AR81" s="577"/>
      <c r="AS81" s="578"/>
    </row>
    <row r="82" spans="2:45" ht="102" x14ac:dyDescent="0.25">
      <c r="B82" s="583"/>
      <c r="C82" s="516"/>
      <c r="D82" s="565" t="str">
        <f>'3-IDENTIFICACIÓN DEL RIESGO'!G82</f>
        <v>Desviación de recursos en el desarrollo del proceso de la iniciativa Comunitaria con enfoque diferencial étnico para beneficio de un contratista o funcionario o un tercero.</v>
      </c>
      <c r="E82" s="565"/>
      <c r="F82" s="168" t="s">
        <v>743</v>
      </c>
      <c r="G82" s="168" t="s">
        <v>744</v>
      </c>
      <c r="H82" s="168" t="s">
        <v>745</v>
      </c>
      <c r="I82" s="168" t="s">
        <v>746</v>
      </c>
      <c r="J82" s="168" t="s">
        <v>747</v>
      </c>
      <c r="K82" s="168" t="s">
        <v>748</v>
      </c>
      <c r="L82" s="168" t="s">
        <v>749</v>
      </c>
      <c r="M82" s="164" t="s">
        <v>186</v>
      </c>
      <c r="N82" s="155">
        <f t="shared" si="235"/>
        <v>15</v>
      </c>
      <c r="O82" s="139" t="s">
        <v>187</v>
      </c>
      <c r="P82" s="155">
        <f t="shared" si="236"/>
        <v>15</v>
      </c>
      <c r="Q82" s="139" t="s">
        <v>188</v>
      </c>
      <c r="R82" s="155">
        <f t="shared" si="237"/>
        <v>15</v>
      </c>
      <c r="S82" s="139" t="s">
        <v>192</v>
      </c>
      <c r="T82" s="155">
        <f t="shared" si="238"/>
        <v>10</v>
      </c>
      <c r="U82" s="139" t="s">
        <v>189</v>
      </c>
      <c r="V82" s="155">
        <f t="shared" si="239"/>
        <v>15</v>
      </c>
      <c r="W82" s="139" t="s">
        <v>190</v>
      </c>
      <c r="X82" s="155">
        <f t="shared" si="240"/>
        <v>15</v>
      </c>
      <c r="Y82" s="139" t="s">
        <v>191</v>
      </c>
      <c r="Z82" s="155">
        <f t="shared" si="241"/>
        <v>10</v>
      </c>
      <c r="AA82" s="113">
        <f t="shared" si="242"/>
        <v>95</v>
      </c>
      <c r="AB82" s="114" t="str">
        <f t="shared" si="243"/>
        <v>Moderado</v>
      </c>
      <c r="AC82" s="165" t="s">
        <v>64</v>
      </c>
      <c r="AD82" s="153" t="str">
        <f t="shared" si="244"/>
        <v>Moderado</v>
      </c>
      <c r="AE82" s="115" t="str">
        <f t="shared" si="245"/>
        <v>50</v>
      </c>
      <c r="AF82" s="566">
        <v>2</v>
      </c>
      <c r="AG82" s="568">
        <f t="shared" ref="AG82" si="260">(AE82+AE83)/AF82</f>
        <v>50</v>
      </c>
      <c r="AH82" s="570" t="str">
        <f t="shared" ref="AH82" si="261">IF(AG82&lt;50,"Débil",IF(AG82&lt;=99,"Moderado",IF(AG82=100,"Fuerte",IF(AG82="","ERROR"))))</f>
        <v>Moderado</v>
      </c>
      <c r="AI82" s="572" t="s">
        <v>92</v>
      </c>
      <c r="AJ82" s="573">
        <f t="shared" ref="AJ82" si="262">IF(AH82="Débil",0,IF(AND(AH82="Moderado",AI82="Directamente"),1,IF(AND(AH82="Moderado",AI82="No disminuye"),0,IF(AND(AH82="Fuerte",AI82="Directamente"),2,IF(AND(AH82="Fuerte",AI82="No disminuye"),0)))))</f>
        <v>1</v>
      </c>
      <c r="AK82" s="573">
        <f>('4-VALORACIÓN DEL RIESGO'!H46-AJ82)</f>
        <v>3</v>
      </c>
      <c r="AL82" s="573" t="str">
        <f t="shared" ref="AL82" si="263">IF(AK82=5,"Casi Seguro",IF(AK82=4,"Probable",IF(AK82=3,"Posible",IF(AK82=2,"Improbable",IF(AK82=1,"Rara Vez",IF(AK82=0,"Rara Vez",IF(AK82&lt;0,"Rara Vez")))))))</f>
        <v>Posible</v>
      </c>
      <c r="AM82" s="572" t="s">
        <v>94</v>
      </c>
      <c r="AN82" s="574">
        <f t="shared" ref="AN82" si="264">IF(AH82="Débil",0,IF(AND(AH82="Moderado",AM82="Directamente"),1,IF(AND(AH82="Moderado",AM82="Indirectamente"),0,IF(AND(AH82="Moderado",AM82="No disminuye"),0,IF(AND(AH82="Fuerte",AM82="Directamente"),2,IF(AND(AH82="Fuerte",AM82="Indirectamente"),1,IF(AND(AH82="Fuerte",AM82="No disminuye"),0)))))))</f>
        <v>0</v>
      </c>
      <c r="AO82" s="574">
        <f>('4-VALORACIÓN DEL RIESGO'!AD46-AN82)</f>
        <v>5</v>
      </c>
      <c r="AP82" s="576" t="str">
        <f t="shared" ref="AP82" si="265">IF(AO82=5,"Catastrófico",IF(AO82=4,"Mayor",IF(AO82=3,"Moderado",IF(AO82=2,"Moderado",IF(AO82=1,"Moderado")))))</f>
        <v>Catastrófico</v>
      </c>
      <c r="AQ82" s="577" t="str">
        <f t="shared" ref="AQ82" si="266">IF(OR(AND(AP82="Moderado",AL82="Rara Vez"),AND(AP82="Moderado",AL82="Improbable")),"Moderado",IF(OR(AND(AP82="Mayor",AL82="Improbable"),AND(AP82="Mayor",AL82="Rara Vez"),AND(AP82="Moderado",AL82="Probable"),AND(AP82="Moderado",AL82="Posible")),"Alto",IF(OR(AND(AP82="Moderado",AL82="Casi Seguro"),AND(AP82="Mayor",AL82="Posible"),AND(AP82="Mayor",AL82="Probable"),AND(AP82="Mayor",AL82="Casi Seguro")),"Extremo",IF(AP82="Catastrófico","Extremo"))))</f>
        <v>Extremo</v>
      </c>
      <c r="AR82" s="577"/>
      <c r="AS82" s="578" t="s">
        <v>425</v>
      </c>
    </row>
    <row r="83" spans="2:45" ht="115.5" thickBot="1" x14ac:dyDescent="0.3">
      <c r="B83" s="583"/>
      <c r="C83" s="516"/>
      <c r="D83" s="565"/>
      <c r="E83" s="565"/>
      <c r="F83" s="168" t="s">
        <v>743</v>
      </c>
      <c r="G83" s="168" t="s">
        <v>750</v>
      </c>
      <c r="H83" s="168" t="s">
        <v>745</v>
      </c>
      <c r="I83" s="168" t="s">
        <v>751</v>
      </c>
      <c r="J83" s="168" t="s">
        <v>752</v>
      </c>
      <c r="K83" s="168" t="s">
        <v>753</v>
      </c>
      <c r="L83" s="168" t="s">
        <v>754</v>
      </c>
      <c r="M83" s="164" t="s">
        <v>186</v>
      </c>
      <c r="N83" s="155">
        <f t="shared" si="235"/>
        <v>15</v>
      </c>
      <c r="O83" s="139" t="s">
        <v>187</v>
      </c>
      <c r="P83" s="155">
        <f t="shared" si="236"/>
        <v>15</v>
      </c>
      <c r="Q83" s="139" t="s">
        <v>188</v>
      </c>
      <c r="R83" s="155">
        <f t="shared" si="237"/>
        <v>15</v>
      </c>
      <c r="S83" s="139" t="s">
        <v>192</v>
      </c>
      <c r="T83" s="155">
        <f t="shared" si="238"/>
        <v>10</v>
      </c>
      <c r="U83" s="139" t="s">
        <v>189</v>
      </c>
      <c r="V83" s="155">
        <f t="shared" si="239"/>
        <v>15</v>
      </c>
      <c r="W83" s="139" t="s">
        <v>190</v>
      </c>
      <c r="X83" s="155">
        <f t="shared" si="240"/>
        <v>15</v>
      </c>
      <c r="Y83" s="139" t="s">
        <v>191</v>
      </c>
      <c r="Z83" s="155">
        <f t="shared" si="241"/>
        <v>10</v>
      </c>
      <c r="AA83" s="113">
        <f t="shared" si="242"/>
        <v>95</v>
      </c>
      <c r="AB83" s="114" t="str">
        <f t="shared" si="243"/>
        <v>Moderado</v>
      </c>
      <c r="AC83" s="165" t="s">
        <v>64</v>
      </c>
      <c r="AD83" s="153" t="str">
        <f t="shared" si="244"/>
        <v>Moderado</v>
      </c>
      <c r="AE83" s="115" t="str">
        <f t="shared" si="245"/>
        <v>50</v>
      </c>
      <c r="AF83" s="567"/>
      <c r="AG83" s="569"/>
      <c r="AH83" s="571"/>
      <c r="AI83" s="572"/>
      <c r="AJ83" s="573"/>
      <c r="AK83" s="573"/>
      <c r="AL83" s="573"/>
      <c r="AM83" s="572"/>
      <c r="AN83" s="575"/>
      <c r="AO83" s="575"/>
      <c r="AP83" s="576"/>
      <c r="AQ83" s="577"/>
      <c r="AR83" s="577"/>
      <c r="AS83" s="578"/>
    </row>
    <row r="84" spans="2:45" ht="76.5" x14ac:dyDescent="0.25">
      <c r="B84" s="583"/>
      <c r="C84" s="516"/>
      <c r="D84" s="565" t="str">
        <f>'3-IDENTIFICACIÓN DEL RIESGO'!G84</f>
        <v>Dilación en la atención a las solicitudes de comunidades étnicas favoreciendo intereses particulares.</v>
      </c>
      <c r="E84" s="565"/>
      <c r="F84" s="168" t="s">
        <v>755</v>
      </c>
      <c r="G84" s="168" t="s">
        <v>756</v>
      </c>
      <c r="H84" s="168" t="s">
        <v>757</v>
      </c>
      <c r="I84" s="168" t="s">
        <v>758</v>
      </c>
      <c r="J84" s="168" t="s">
        <v>759</v>
      </c>
      <c r="K84" s="168" t="s">
        <v>760</v>
      </c>
      <c r="L84" s="168" t="s">
        <v>761</v>
      </c>
      <c r="M84" s="164" t="s">
        <v>186</v>
      </c>
      <c r="N84" s="155">
        <f t="shared" si="235"/>
        <v>15</v>
      </c>
      <c r="O84" s="139" t="s">
        <v>187</v>
      </c>
      <c r="P84" s="155">
        <f t="shared" si="236"/>
        <v>15</v>
      </c>
      <c r="Q84" s="139" t="s">
        <v>188</v>
      </c>
      <c r="R84" s="155">
        <f t="shared" si="237"/>
        <v>15</v>
      </c>
      <c r="S84" s="139" t="s">
        <v>192</v>
      </c>
      <c r="T84" s="155">
        <f t="shared" si="238"/>
        <v>10</v>
      </c>
      <c r="U84" s="139" t="s">
        <v>189</v>
      </c>
      <c r="V84" s="155">
        <f t="shared" si="239"/>
        <v>15</v>
      </c>
      <c r="W84" s="139" t="s">
        <v>190</v>
      </c>
      <c r="X84" s="155">
        <f t="shared" si="240"/>
        <v>15</v>
      </c>
      <c r="Y84" s="139" t="s">
        <v>191</v>
      </c>
      <c r="Z84" s="155">
        <f t="shared" si="241"/>
        <v>10</v>
      </c>
      <c r="AA84" s="113">
        <f t="shared" si="242"/>
        <v>95</v>
      </c>
      <c r="AB84" s="114" t="str">
        <f t="shared" si="243"/>
        <v>Moderado</v>
      </c>
      <c r="AC84" s="165" t="s">
        <v>64</v>
      </c>
      <c r="AD84" s="153" t="str">
        <f t="shared" si="244"/>
        <v>Moderado</v>
      </c>
      <c r="AE84" s="115" t="str">
        <f t="shared" si="245"/>
        <v>50</v>
      </c>
      <c r="AF84" s="566">
        <v>1</v>
      </c>
      <c r="AG84" s="568">
        <f t="shared" ref="AG84" si="267">(AE84+AE85)/AF84</f>
        <v>50</v>
      </c>
      <c r="AH84" s="570" t="str">
        <f t="shared" ref="AH84" si="268">IF(AG84&lt;50,"Débil",IF(AG84&lt;=99,"Moderado",IF(AG84=100,"Fuerte",IF(AG84="","ERROR"))))</f>
        <v>Moderado</v>
      </c>
      <c r="AI84" s="572" t="s">
        <v>92</v>
      </c>
      <c r="AJ84" s="573">
        <f t="shared" ref="AJ84" si="269">IF(AH84="Débil",0,IF(AND(AH84="Moderado",AI84="Directamente"),1,IF(AND(AH84="Moderado",AI84="No disminuye"),0,IF(AND(AH84="Fuerte",AI84="Directamente"),2,IF(AND(AH84="Fuerte",AI84="No disminuye"),0)))))</f>
        <v>1</v>
      </c>
      <c r="AK84" s="573">
        <f>('4-VALORACIÓN DEL RIESGO'!H47-AJ84)</f>
        <v>0</v>
      </c>
      <c r="AL84" s="573" t="str">
        <f t="shared" ref="AL84" si="270">IF(AK84=5,"Casi Seguro",IF(AK84=4,"Probable",IF(AK84=3,"Posible",IF(AK84=2,"Improbable",IF(AK84=1,"Rara Vez",IF(AK84=0,"Rara Vez",IF(AK84&lt;0,"Rara Vez")))))))</f>
        <v>Rara Vez</v>
      </c>
      <c r="AM84" s="572" t="s">
        <v>94</v>
      </c>
      <c r="AN84" s="574">
        <f t="shared" ref="AN84" si="271">IF(AH84="Débil",0,IF(AND(AH84="Moderado",AM84="Directamente"),1,IF(AND(AH84="Moderado",AM84="Indirectamente"),0,IF(AND(AH84="Moderado",AM84="No disminuye"),0,IF(AND(AH84="Fuerte",AM84="Directamente"),2,IF(AND(AH84="Fuerte",AM84="Indirectamente"),1,IF(AND(AH84="Fuerte",AM84="No disminuye"),0)))))))</f>
        <v>0</v>
      </c>
      <c r="AO84" s="574">
        <f>('4-VALORACIÓN DEL RIESGO'!AD47-AN84)</f>
        <v>5</v>
      </c>
      <c r="AP84" s="576" t="str">
        <f t="shared" ref="AP84" si="272">IF(AO84=5,"Catastrófico",IF(AO84=4,"Mayor",IF(AO84=3,"Moderado",IF(AO84=2,"Moderado",IF(AO84=1,"Moderado")))))</f>
        <v>Catastrófico</v>
      </c>
      <c r="AQ84" s="577" t="str">
        <f t="shared" ref="AQ84" si="273">IF(OR(AND(AP84="Moderado",AL84="Rara Vez"),AND(AP84="Moderado",AL84="Improbable")),"Moderado",IF(OR(AND(AP84="Mayor",AL84="Improbable"),AND(AP84="Mayor",AL84="Rara Vez"),AND(AP84="Moderado",AL84="Probable"),AND(AP84="Moderado",AL84="Posible")),"Alto",IF(OR(AND(AP84="Moderado",AL84="Casi Seguro"),AND(AP84="Mayor",AL84="Posible"),AND(AP84="Mayor",AL84="Probable"),AND(AP84="Mayor",AL84="Casi Seguro")),"Extremo",IF(AP84="Catastrófico","Extremo"))))</f>
        <v>Extremo</v>
      </c>
      <c r="AR84" s="577"/>
      <c r="AS84" s="578" t="s">
        <v>425</v>
      </c>
    </row>
    <row r="85" spans="2:45" ht="30.75" thickBot="1" x14ac:dyDescent="0.3">
      <c r="B85" s="583"/>
      <c r="C85" s="516"/>
      <c r="D85" s="565"/>
      <c r="E85" s="565"/>
      <c r="F85" s="168"/>
      <c r="G85" s="168"/>
      <c r="H85" s="168"/>
      <c r="I85" s="168"/>
      <c r="J85" s="168"/>
      <c r="K85" s="168"/>
      <c r="L85" s="168"/>
      <c r="M85" s="164"/>
      <c r="N85" s="155" t="b">
        <f t="shared" si="235"/>
        <v>0</v>
      </c>
      <c r="O85" s="139"/>
      <c r="P85" s="155" t="b">
        <f t="shared" si="236"/>
        <v>0</v>
      </c>
      <c r="Q85" s="139"/>
      <c r="R85" s="155" t="b">
        <f t="shared" si="237"/>
        <v>0</v>
      </c>
      <c r="S85" s="139"/>
      <c r="T85" s="155" t="b">
        <f t="shared" si="238"/>
        <v>0</v>
      </c>
      <c r="U85" s="139"/>
      <c r="V85" s="155" t="b">
        <f t="shared" si="239"/>
        <v>0</v>
      </c>
      <c r="W85" s="139"/>
      <c r="X85" s="155" t="b">
        <f t="shared" si="240"/>
        <v>0</v>
      </c>
      <c r="Y85" s="139"/>
      <c r="Z85" s="155" t="b">
        <f t="shared" si="241"/>
        <v>0</v>
      </c>
      <c r="AA85" s="113">
        <f t="shared" si="242"/>
        <v>0</v>
      </c>
      <c r="AB85" s="114" t="str">
        <f t="shared" si="243"/>
        <v>Débil</v>
      </c>
      <c r="AC85" s="165"/>
      <c r="AD85" s="153" t="str">
        <f t="shared" si="244"/>
        <v>Débil</v>
      </c>
      <c r="AE85" s="115" t="str">
        <f t="shared" si="245"/>
        <v>0</v>
      </c>
      <c r="AF85" s="567"/>
      <c r="AG85" s="569"/>
      <c r="AH85" s="571"/>
      <c r="AI85" s="572"/>
      <c r="AJ85" s="573"/>
      <c r="AK85" s="573"/>
      <c r="AL85" s="573"/>
      <c r="AM85" s="572"/>
      <c r="AN85" s="575"/>
      <c r="AO85" s="575"/>
      <c r="AP85" s="576"/>
      <c r="AQ85" s="577"/>
      <c r="AR85" s="577"/>
      <c r="AS85" s="578"/>
    </row>
    <row r="86" spans="2:45" ht="63.75" x14ac:dyDescent="0.25">
      <c r="B86" s="583"/>
      <c r="C86" s="516"/>
      <c r="D86" s="565" t="str">
        <f>'3-IDENTIFICACIÓN DEL RIESGO'!G86</f>
        <v>Favorecimiento en la atención de solicitudes de formalización de territorios colectivos a comunidades étnicas específicas por parte de la Subdirección de Asuntos Étnicos, desconociendo el principio de equidad.</v>
      </c>
      <c r="E86" s="565"/>
      <c r="F86" s="168" t="s">
        <v>755</v>
      </c>
      <c r="G86" s="168" t="s">
        <v>762</v>
      </c>
      <c r="H86" s="168" t="s">
        <v>757</v>
      </c>
      <c r="I86" s="168" t="s">
        <v>763</v>
      </c>
      <c r="J86" s="168" t="s">
        <v>764</v>
      </c>
      <c r="K86" s="168" t="s">
        <v>765</v>
      </c>
      <c r="L86" s="168" t="s">
        <v>766</v>
      </c>
      <c r="M86" s="164" t="s">
        <v>186</v>
      </c>
      <c r="N86" s="155">
        <f t="shared" si="235"/>
        <v>15</v>
      </c>
      <c r="O86" s="139" t="s">
        <v>187</v>
      </c>
      <c r="P86" s="155">
        <f t="shared" si="236"/>
        <v>15</v>
      </c>
      <c r="Q86" s="139" t="s">
        <v>188</v>
      </c>
      <c r="R86" s="155">
        <f t="shared" si="237"/>
        <v>15</v>
      </c>
      <c r="S86" s="139" t="s">
        <v>192</v>
      </c>
      <c r="T86" s="155">
        <f t="shared" si="238"/>
        <v>10</v>
      </c>
      <c r="U86" s="139" t="s">
        <v>189</v>
      </c>
      <c r="V86" s="155">
        <f t="shared" si="239"/>
        <v>15</v>
      </c>
      <c r="W86" s="139" t="s">
        <v>190</v>
      </c>
      <c r="X86" s="155">
        <f t="shared" si="240"/>
        <v>15</v>
      </c>
      <c r="Y86" s="139" t="s">
        <v>191</v>
      </c>
      <c r="Z86" s="155">
        <f t="shared" si="241"/>
        <v>10</v>
      </c>
      <c r="AA86" s="113">
        <f t="shared" si="242"/>
        <v>95</v>
      </c>
      <c r="AB86" s="114" t="str">
        <f t="shared" si="243"/>
        <v>Moderado</v>
      </c>
      <c r="AC86" s="165" t="s">
        <v>64</v>
      </c>
      <c r="AD86" s="153" t="str">
        <f t="shared" si="244"/>
        <v>Moderado</v>
      </c>
      <c r="AE86" s="115" t="str">
        <f t="shared" si="245"/>
        <v>50</v>
      </c>
      <c r="AF86" s="566">
        <v>1</v>
      </c>
      <c r="AG86" s="568">
        <f t="shared" ref="AG86" si="274">(AE86+AE87)/AF86</f>
        <v>50</v>
      </c>
      <c r="AH86" s="570" t="str">
        <f t="shared" ref="AH86" si="275">IF(AG86&lt;50,"Débil",IF(AG86&lt;=99,"Moderado",IF(AG86=100,"Fuerte",IF(AG86="","ERROR"))))</f>
        <v>Moderado</v>
      </c>
      <c r="AI86" s="572" t="s">
        <v>92</v>
      </c>
      <c r="AJ86" s="573">
        <f t="shared" ref="AJ86" si="276">IF(AH86="Débil",0,IF(AND(AH86="Moderado",AI86="Directamente"),1,IF(AND(AH86="Moderado",AI86="No disminuye"),0,IF(AND(AH86="Fuerte",AI86="Directamente"),2,IF(AND(AH86="Fuerte",AI86="No disminuye"),0)))))</f>
        <v>1</v>
      </c>
      <c r="AK86" s="573">
        <f>('4-VALORACIÓN DEL RIESGO'!H48-AJ86)</f>
        <v>1</v>
      </c>
      <c r="AL86" s="573" t="str">
        <f t="shared" ref="AL86" si="277">IF(AK86=5,"Casi Seguro",IF(AK86=4,"Probable",IF(AK86=3,"Posible",IF(AK86=2,"Improbable",IF(AK86=1,"Rara Vez",IF(AK86=0,"Rara Vez",IF(AK86&lt;0,"Rara Vez")))))))</f>
        <v>Rara Vez</v>
      </c>
      <c r="AM86" s="572" t="s">
        <v>94</v>
      </c>
      <c r="AN86" s="574">
        <f t="shared" ref="AN86" si="278">IF(AH86="Débil",0,IF(AND(AH86="Moderado",AM86="Directamente"),1,IF(AND(AH86="Moderado",AM86="Indirectamente"),0,IF(AND(AH86="Moderado",AM86="No disminuye"),0,IF(AND(AH86="Fuerte",AM86="Directamente"),2,IF(AND(AH86="Fuerte",AM86="Indirectamente"),1,IF(AND(AH86="Fuerte",AM86="No disminuye"),0)))))))</f>
        <v>0</v>
      </c>
      <c r="AO86" s="574">
        <f>('4-VALORACIÓN DEL RIESGO'!AD48-AN86)</f>
        <v>5</v>
      </c>
      <c r="AP86" s="576" t="str">
        <f t="shared" ref="AP86" si="279">IF(AO86=5,"Catastrófico",IF(AO86=4,"Mayor",IF(AO86=3,"Moderado",IF(AO86=2,"Moderado",IF(AO86=1,"Moderado")))))</f>
        <v>Catastrófico</v>
      </c>
      <c r="AQ86" s="577" t="str">
        <f t="shared" ref="AQ86" si="280">IF(OR(AND(AP86="Moderado",AL86="Rara Vez"),AND(AP86="Moderado",AL86="Improbable")),"Moderado",IF(OR(AND(AP86="Mayor",AL86="Improbable"),AND(AP86="Mayor",AL86="Rara Vez"),AND(AP86="Moderado",AL86="Probable"),AND(AP86="Moderado",AL86="Posible")),"Alto",IF(OR(AND(AP86="Moderado",AL86="Casi Seguro"),AND(AP86="Mayor",AL86="Posible"),AND(AP86="Mayor",AL86="Probable"),AND(AP86="Mayor",AL86="Casi Seguro")),"Extremo",IF(AP86="Catastrófico","Extremo"))))</f>
        <v>Extremo</v>
      </c>
      <c r="AR86" s="577"/>
      <c r="AS86" s="578" t="s">
        <v>425</v>
      </c>
    </row>
    <row r="87" spans="2:45" ht="30.75" thickBot="1" x14ac:dyDescent="0.3">
      <c r="B87" s="583"/>
      <c r="C87" s="516"/>
      <c r="D87" s="565"/>
      <c r="E87" s="565"/>
      <c r="F87" s="168"/>
      <c r="G87" s="168"/>
      <c r="H87" s="168"/>
      <c r="I87" s="168"/>
      <c r="J87" s="168"/>
      <c r="K87" s="168"/>
      <c r="L87" s="168"/>
      <c r="M87" s="164"/>
      <c r="N87" s="155" t="b">
        <f t="shared" si="235"/>
        <v>0</v>
      </c>
      <c r="O87" s="139"/>
      <c r="P87" s="155" t="b">
        <f t="shared" si="236"/>
        <v>0</v>
      </c>
      <c r="Q87" s="139"/>
      <c r="R87" s="155" t="b">
        <f t="shared" si="237"/>
        <v>0</v>
      </c>
      <c r="S87" s="139"/>
      <c r="T87" s="155" t="b">
        <f t="shared" si="238"/>
        <v>0</v>
      </c>
      <c r="U87" s="139"/>
      <c r="V87" s="155" t="b">
        <f t="shared" si="239"/>
        <v>0</v>
      </c>
      <c r="W87" s="139"/>
      <c r="X87" s="155" t="b">
        <f t="shared" si="240"/>
        <v>0</v>
      </c>
      <c r="Y87" s="139"/>
      <c r="Z87" s="155" t="b">
        <f t="shared" si="241"/>
        <v>0</v>
      </c>
      <c r="AA87" s="113">
        <f t="shared" si="242"/>
        <v>0</v>
      </c>
      <c r="AB87" s="114" t="str">
        <f t="shared" si="243"/>
        <v>Débil</v>
      </c>
      <c r="AC87" s="165"/>
      <c r="AD87" s="153" t="str">
        <f t="shared" si="244"/>
        <v>Débil</v>
      </c>
      <c r="AE87" s="115" t="str">
        <f t="shared" si="245"/>
        <v>0</v>
      </c>
      <c r="AF87" s="567"/>
      <c r="AG87" s="569"/>
      <c r="AH87" s="571"/>
      <c r="AI87" s="572"/>
      <c r="AJ87" s="573"/>
      <c r="AK87" s="573"/>
      <c r="AL87" s="573"/>
      <c r="AM87" s="572"/>
      <c r="AN87" s="575"/>
      <c r="AO87" s="575"/>
      <c r="AP87" s="576"/>
      <c r="AQ87" s="577"/>
      <c r="AR87" s="577"/>
      <c r="AS87" s="578"/>
    </row>
    <row r="88" spans="2:45" ht="38.25" x14ac:dyDescent="0.25">
      <c r="B88" s="583"/>
      <c r="C88" s="516"/>
      <c r="D88" s="565" t="str">
        <f>'3-IDENTIFICACIÓN DEL RIESGO'!G88</f>
        <v>Solicitud y/o aceptación de dádivas por agilizar trámites o proferir decisiones administrativas en beneficio de un particular y/o tercero para la adjudicación de bienes</v>
      </c>
      <c r="E88" s="565"/>
      <c r="F88" s="168" t="s">
        <v>680</v>
      </c>
      <c r="G88" s="168" t="s">
        <v>681</v>
      </c>
      <c r="H88" s="168" t="s">
        <v>689</v>
      </c>
      <c r="I88" s="168" t="s">
        <v>690</v>
      </c>
      <c r="J88" s="168" t="s">
        <v>691</v>
      </c>
      <c r="K88" s="168" t="s">
        <v>692</v>
      </c>
      <c r="L88" s="168" t="s">
        <v>693</v>
      </c>
      <c r="M88" s="164" t="s">
        <v>694</v>
      </c>
      <c r="N88" s="155">
        <f t="shared" si="235"/>
        <v>15</v>
      </c>
      <c r="O88" s="139" t="s">
        <v>872</v>
      </c>
      <c r="P88" s="155">
        <f t="shared" si="236"/>
        <v>15</v>
      </c>
      <c r="Q88" s="139" t="s">
        <v>873</v>
      </c>
      <c r="R88" s="155">
        <f t="shared" si="237"/>
        <v>15</v>
      </c>
      <c r="S88" s="139" t="s">
        <v>874</v>
      </c>
      <c r="T88" s="155">
        <f t="shared" si="238"/>
        <v>15</v>
      </c>
      <c r="U88" s="139" t="s">
        <v>875</v>
      </c>
      <c r="V88" s="155">
        <f t="shared" si="239"/>
        <v>15</v>
      </c>
      <c r="W88" s="139" t="s">
        <v>876</v>
      </c>
      <c r="X88" s="155">
        <f t="shared" si="240"/>
        <v>15</v>
      </c>
      <c r="Y88" s="139" t="s">
        <v>877</v>
      </c>
      <c r="Z88" s="155">
        <f t="shared" si="241"/>
        <v>10</v>
      </c>
      <c r="AA88" s="113">
        <f t="shared" si="242"/>
        <v>100</v>
      </c>
      <c r="AB88" s="114" t="str">
        <f t="shared" si="243"/>
        <v>Fuerte</v>
      </c>
      <c r="AC88" s="165" t="s">
        <v>58</v>
      </c>
      <c r="AD88" s="153" t="str">
        <f t="shared" si="244"/>
        <v>Moderado</v>
      </c>
      <c r="AE88" s="115" t="str">
        <f t="shared" si="245"/>
        <v>50</v>
      </c>
      <c r="AF88" s="566">
        <v>1</v>
      </c>
      <c r="AG88" s="568">
        <f t="shared" ref="AG88" si="281">(AE88+AE89)/AF88</f>
        <v>50</v>
      </c>
      <c r="AH88" s="570" t="str">
        <f t="shared" ref="AH88" si="282">IF(AG88&lt;50,"Débil",IF(AG88&lt;=99,"Moderado",IF(AG88=100,"Fuerte",IF(AG88="","ERROR"))))</f>
        <v>Moderado</v>
      </c>
      <c r="AI88" s="572" t="s">
        <v>92</v>
      </c>
      <c r="AJ88" s="573">
        <f t="shared" ref="AJ88" si="283">IF(AH88="Débil",0,IF(AND(AH88="Moderado",AI88="Directamente"),1,IF(AND(AH88="Moderado",AI88="No disminuye"),0,IF(AND(AH88="Fuerte",AI88="Directamente"),2,IF(AND(AH88="Fuerte",AI88="No disminuye"),0)))))</f>
        <v>1</v>
      </c>
      <c r="AK88" s="573">
        <f>('4-VALORACIÓN DEL RIESGO'!H49-AJ88)</f>
        <v>3</v>
      </c>
      <c r="AL88" s="573" t="str">
        <f t="shared" ref="AL88" si="284">IF(AK88=5,"Casi Seguro",IF(AK88=4,"Probable",IF(AK88=3,"Posible",IF(AK88=2,"Improbable",IF(AK88=1,"Rara Vez",IF(AK88=0,"Rara Vez",IF(AK88&lt;0,"Rara Vez")))))))</f>
        <v>Posible</v>
      </c>
      <c r="AM88" s="572" t="s">
        <v>94</v>
      </c>
      <c r="AN88" s="574">
        <f t="shared" ref="AN88" si="285">IF(AH88="Débil",0,IF(AND(AH88="Moderado",AM88="Directamente"),1,IF(AND(AH88="Moderado",AM88="Indirectamente"),0,IF(AND(AH88="Moderado",AM88="No disminuye"),0,IF(AND(AH88="Fuerte",AM88="Directamente"),2,IF(AND(AH88="Fuerte",AM88="Indirectamente"),1,IF(AND(AH88="Fuerte",AM88="No disminuye"),0)))))))</f>
        <v>0</v>
      </c>
      <c r="AO88" s="574">
        <f>('4-VALORACIÓN DEL RIESGO'!AD49-AN88)</f>
        <v>5</v>
      </c>
      <c r="AP88" s="576" t="str">
        <f t="shared" ref="AP88" si="286">IF(AO88=5,"Catastrófico",IF(AO88=4,"Mayor",IF(AO88=3,"Moderado",IF(AO88=2,"Moderado",IF(AO88=1,"Moderado")))))</f>
        <v>Catastrófico</v>
      </c>
      <c r="AQ88" s="577" t="str">
        <f t="shared" ref="AQ88" si="287">IF(OR(AND(AP88="Moderado",AL88="Rara Vez"),AND(AP88="Moderado",AL88="Improbable")),"Moderado",IF(OR(AND(AP88="Mayor",AL88="Improbable"),AND(AP88="Mayor",AL88="Rara Vez"),AND(AP88="Moderado",AL88="Probable"),AND(AP88="Moderado",AL88="Posible")),"Alto",IF(OR(AND(AP88="Moderado",AL88="Casi Seguro"),AND(AP88="Mayor",AL88="Posible"),AND(AP88="Mayor",AL88="Probable"),AND(AP88="Mayor",AL88="Casi Seguro")),"Extremo",IF(AP88="Catastrófico","Extremo"))))</f>
        <v>Extremo</v>
      </c>
      <c r="AR88" s="577"/>
      <c r="AS88" s="578" t="s">
        <v>425</v>
      </c>
    </row>
    <row r="89" spans="2:45" ht="30.75" thickBot="1" x14ac:dyDescent="0.3">
      <c r="B89" s="584"/>
      <c r="C89" s="517"/>
      <c r="D89" s="565"/>
      <c r="E89" s="565"/>
      <c r="F89" s="168"/>
      <c r="G89" s="168"/>
      <c r="H89" s="168"/>
      <c r="I89" s="168"/>
      <c r="J89" s="168"/>
      <c r="K89" s="168"/>
      <c r="L89" s="168"/>
      <c r="M89" s="164"/>
      <c r="N89" s="155" t="b">
        <f t="shared" si="235"/>
        <v>0</v>
      </c>
      <c r="O89" s="139"/>
      <c r="P89" s="155" t="b">
        <f t="shared" si="236"/>
        <v>0</v>
      </c>
      <c r="Q89" s="139"/>
      <c r="R89" s="155" t="b">
        <f t="shared" si="237"/>
        <v>0</v>
      </c>
      <c r="S89" s="139"/>
      <c r="T89" s="155" t="b">
        <f t="shared" si="238"/>
        <v>0</v>
      </c>
      <c r="U89" s="139"/>
      <c r="V89" s="155" t="b">
        <f t="shared" si="239"/>
        <v>0</v>
      </c>
      <c r="W89" s="139"/>
      <c r="X89" s="155" t="b">
        <f t="shared" si="240"/>
        <v>0</v>
      </c>
      <c r="Y89" s="139"/>
      <c r="Z89" s="155" t="b">
        <f t="shared" si="241"/>
        <v>0</v>
      </c>
      <c r="AA89" s="113">
        <f t="shared" si="242"/>
        <v>0</v>
      </c>
      <c r="AB89" s="114" t="str">
        <f t="shared" si="243"/>
        <v>Débil</v>
      </c>
      <c r="AC89" s="165"/>
      <c r="AD89" s="153" t="str">
        <f t="shared" si="244"/>
        <v>Débil</v>
      </c>
      <c r="AE89" s="115" t="str">
        <f t="shared" si="245"/>
        <v>0</v>
      </c>
      <c r="AF89" s="567"/>
      <c r="AG89" s="569"/>
      <c r="AH89" s="571"/>
      <c r="AI89" s="572"/>
      <c r="AJ89" s="573"/>
      <c r="AK89" s="573"/>
      <c r="AL89" s="573"/>
      <c r="AM89" s="572"/>
      <c r="AN89" s="575"/>
      <c r="AO89" s="575"/>
      <c r="AP89" s="576"/>
      <c r="AQ89" s="577"/>
      <c r="AR89" s="577"/>
      <c r="AS89" s="578"/>
    </row>
    <row r="90" spans="2:45" ht="54" x14ac:dyDescent="0.25">
      <c r="B90" s="459" t="str">
        <f>'3-IDENTIFICACIÓN DEL RIESGO'!B90</f>
        <v>Administración de Tierras.</v>
      </c>
      <c r="C90" s="460" t="str">
        <f>'3-IDENTIFICACIÓN DEL RIESGO'!E90</f>
        <v>1. Dirección de Acceso a Tierras.
2. Subdirección de Administración de Tierras de la Nación.
3. Dirección de Asuntos Étnicos.
4. Subdirección de Asuntos Étnicos.
5. UGT's.</v>
      </c>
      <c r="D90" s="565" t="str">
        <f>'3-IDENTIFICACIÓN DEL RIESGO'!G90</f>
        <v>Solicitud o aceptación de dádivas por agilizar trámites o proferir decisiones administrativas relacionadas con solicitudes de limitación a la propiedad para beneficio de un particular y/o tercero</v>
      </c>
      <c r="E90" s="565"/>
      <c r="F90" s="170" t="s">
        <v>767</v>
      </c>
      <c r="G90" s="170" t="s">
        <v>643</v>
      </c>
      <c r="H90" s="170" t="s">
        <v>768</v>
      </c>
      <c r="I90" s="170" t="s">
        <v>769</v>
      </c>
      <c r="J90" s="170" t="s">
        <v>770</v>
      </c>
      <c r="K90" s="170" t="s">
        <v>771</v>
      </c>
      <c r="L90" s="170" t="s">
        <v>772</v>
      </c>
      <c r="M90" s="164" t="s">
        <v>186</v>
      </c>
      <c r="N90" s="155">
        <f t="shared" si="235"/>
        <v>15</v>
      </c>
      <c r="O90" s="139" t="s">
        <v>187</v>
      </c>
      <c r="P90" s="155">
        <f t="shared" si="236"/>
        <v>15</v>
      </c>
      <c r="Q90" s="139" t="s">
        <v>188</v>
      </c>
      <c r="R90" s="155">
        <f t="shared" si="237"/>
        <v>15</v>
      </c>
      <c r="S90" s="139" t="s">
        <v>61</v>
      </c>
      <c r="T90" s="155">
        <f t="shared" si="238"/>
        <v>15</v>
      </c>
      <c r="U90" s="139" t="s">
        <v>189</v>
      </c>
      <c r="V90" s="155">
        <f t="shared" si="239"/>
        <v>15</v>
      </c>
      <c r="W90" s="139" t="s">
        <v>190</v>
      </c>
      <c r="X90" s="155">
        <f t="shared" si="240"/>
        <v>15</v>
      </c>
      <c r="Y90" s="139" t="s">
        <v>191</v>
      </c>
      <c r="Z90" s="155">
        <f t="shared" si="241"/>
        <v>10</v>
      </c>
      <c r="AA90" s="113">
        <f t="shared" si="242"/>
        <v>100</v>
      </c>
      <c r="AB90" s="114" t="str">
        <f t="shared" si="243"/>
        <v>Fuerte</v>
      </c>
      <c r="AC90" s="165" t="s">
        <v>64</v>
      </c>
      <c r="AD90" s="153" t="str">
        <f t="shared" si="244"/>
        <v>Fuerte</v>
      </c>
      <c r="AE90" s="115" t="str">
        <f t="shared" si="245"/>
        <v>100</v>
      </c>
      <c r="AF90" s="566">
        <v>2</v>
      </c>
      <c r="AG90" s="568">
        <f t="shared" ref="AG90" si="288">(AE90+AE91)/AF90</f>
        <v>100</v>
      </c>
      <c r="AH90" s="570" t="str">
        <f t="shared" ref="AH90" si="289">IF(AG90&lt;50,"Débil",IF(AG90&lt;=99,"Moderado",IF(AG90=100,"Fuerte",IF(AG90="","ERROR"))))</f>
        <v>Fuerte</v>
      </c>
      <c r="AI90" s="572" t="s">
        <v>92</v>
      </c>
      <c r="AJ90" s="573">
        <f t="shared" ref="AJ90" si="290">IF(AH90="Débil",0,IF(AND(AH90="Moderado",AI90="Directamente"),1,IF(AND(AH90="Moderado",AI90="No disminuye"),0,IF(AND(AH90="Fuerte",AI90="Directamente"),2,IF(AND(AH90="Fuerte",AI90="No disminuye"),0)))))</f>
        <v>2</v>
      </c>
      <c r="AK90" s="573">
        <f>('4-VALORACIÓN DEL RIESGO'!H50-AJ90)</f>
        <v>2</v>
      </c>
      <c r="AL90" s="573" t="str">
        <f t="shared" ref="AL90" si="291">IF(AK90=5,"Casi Seguro",IF(AK90=4,"Probable",IF(AK90=3,"Posible",IF(AK90=2,"Improbable",IF(AK90=1,"Rara Vez",IF(AK90=0,"Rara Vez",IF(AK90&lt;0,"Rara Vez")))))))</f>
        <v>Improbable</v>
      </c>
      <c r="AM90" s="572" t="s">
        <v>92</v>
      </c>
      <c r="AN90" s="574">
        <f t="shared" ref="AN90" si="292">IF(AH90="Débil",0,IF(AND(AH90="Moderado",AM90="Directamente"),1,IF(AND(AH90="Moderado",AM90="Indirectamente"),0,IF(AND(AH90="Moderado",AM90="No disminuye"),0,IF(AND(AH90="Fuerte",AM90="Directamente"),2,IF(AND(AH90="Fuerte",AM90="Indirectamente"),1,IF(AND(AH90="Fuerte",AM90="No disminuye"),0)))))))</f>
        <v>2</v>
      </c>
      <c r="AO90" s="574">
        <f>('4-VALORACIÓN DEL RIESGO'!AD50-AN90)</f>
        <v>3</v>
      </c>
      <c r="AP90" s="576" t="str">
        <f t="shared" ref="AP90" si="293">IF(AO90=5,"Catastrófico",IF(AO90=4,"Mayor",IF(AO90=3,"Moderado",IF(AO90=2,"Moderado",IF(AO90=1,"Moderado")))))</f>
        <v>Moderado</v>
      </c>
      <c r="AQ90" s="577" t="str">
        <f t="shared" ref="AQ90" si="294">IF(OR(AND(AP90="Moderado",AL90="Rara Vez"),AND(AP90="Moderado",AL90="Improbable")),"Moderado",IF(OR(AND(AP90="Mayor",AL90="Improbable"),AND(AP90="Mayor",AL90="Rara Vez"),AND(AP90="Moderado",AL90="Probable"),AND(AP90="Moderado",AL90="Posible")),"Alto",IF(OR(AND(AP90="Moderado",AL90="Casi Seguro"),AND(AP90="Mayor",AL90="Posible"),AND(AP90="Mayor",AL90="Probable"),AND(AP90="Mayor",AL90="Casi Seguro")),"Extremo",IF(AP90="Catastrófico","Extremo"))))</f>
        <v>Moderado</v>
      </c>
      <c r="AR90" s="577"/>
      <c r="AS90" s="578" t="s">
        <v>425</v>
      </c>
    </row>
    <row r="91" spans="2:45" ht="41.25" thickBot="1" x14ac:dyDescent="0.3">
      <c r="B91" s="459"/>
      <c r="C91" s="460"/>
      <c r="D91" s="565"/>
      <c r="E91" s="565"/>
      <c r="F91" s="170" t="s">
        <v>767</v>
      </c>
      <c r="G91" s="170" t="s">
        <v>636</v>
      </c>
      <c r="H91" s="170" t="s">
        <v>773</v>
      </c>
      <c r="I91" s="170" t="s">
        <v>774</v>
      </c>
      <c r="J91" s="170" t="s">
        <v>775</v>
      </c>
      <c r="K91" s="170" t="s">
        <v>776</v>
      </c>
      <c r="L91" s="170" t="s">
        <v>777</v>
      </c>
      <c r="M91" s="164" t="s">
        <v>186</v>
      </c>
      <c r="N91" s="155">
        <f t="shared" si="235"/>
        <v>15</v>
      </c>
      <c r="O91" s="139" t="s">
        <v>187</v>
      </c>
      <c r="P91" s="155">
        <f t="shared" si="236"/>
        <v>15</v>
      </c>
      <c r="Q91" s="139" t="s">
        <v>188</v>
      </c>
      <c r="R91" s="155">
        <f t="shared" si="237"/>
        <v>15</v>
      </c>
      <c r="S91" s="139" t="s">
        <v>61</v>
      </c>
      <c r="T91" s="155">
        <f t="shared" si="238"/>
        <v>15</v>
      </c>
      <c r="U91" s="139" t="s">
        <v>189</v>
      </c>
      <c r="V91" s="155">
        <f t="shared" si="239"/>
        <v>15</v>
      </c>
      <c r="W91" s="139" t="s">
        <v>190</v>
      </c>
      <c r="X91" s="155">
        <f t="shared" si="240"/>
        <v>15</v>
      </c>
      <c r="Y91" s="139" t="s">
        <v>191</v>
      </c>
      <c r="Z91" s="155">
        <f t="shared" si="241"/>
        <v>10</v>
      </c>
      <c r="AA91" s="113">
        <f t="shared" si="242"/>
        <v>100</v>
      </c>
      <c r="AB91" s="114" t="str">
        <f t="shared" si="243"/>
        <v>Fuerte</v>
      </c>
      <c r="AC91" s="165" t="s">
        <v>64</v>
      </c>
      <c r="AD91" s="153" t="str">
        <f t="shared" si="244"/>
        <v>Fuerte</v>
      </c>
      <c r="AE91" s="115" t="str">
        <f t="shared" si="245"/>
        <v>100</v>
      </c>
      <c r="AF91" s="567"/>
      <c r="AG91" s="569"/>
      <c r="AH91" s="571"/>
      <c r="AI91" s="572"/>
      <c r="AJ91" s="573"/>
      <c r="AK91" s="573"/>
      <c r="AL91" s="573"/>
      <c r="AM91" s="572"/>
      <c r="AN91" s="575"/>
      <c r="AO91" s="575"/>
      <c r="AP91" s="576"/>
      <c r="AQ91" s="577"/>
      <c r="AR91" s="577"/>
      <c r="AS91" s="578"/>
    </row>
    <row r="92" spans="2:45" ht="54" x14ac:dyDescent="0.25">
      <c r="B92" s="459"/>
      <c r="C92" s="460"/>
      <c r="D92" s="565" t="str">
        <f>'3-IDENTIFICACIÓN DEL RIESGO'!G92</f>
        <v>Uso de la  información sobre adjudicación  de baldíos a Entidades de Derecho Público para beneficio particular o de terceros</v>
      </c>
      <c r="E92" s="565"/>
      <c r="F92" s="170" t="s">
        <v>767</v>
      </c>
      <c r="G92" s="170" t="s">
        <v>636</v>
      </c>
      <c r="H92" s="170" t="s">
        <v>778</v>
      </c>
      <c r="I92" s="170" t="s">
        <v>779</v>
      </c>
      <c r="J92" s="170" t="s">
        <v>780</v>
      </c>
      <c r="K92" s="170" t="s">
        <v>781</v>
      </c>
      <c r="L92" s="170" t="s">
        <v>782</v>
      </c>
      <c r="M92" s="164" t="s">
        <v>186</v>
      </c>
      <c r="N92" s="155">
        <f t="shared" si="235"/>
        <v>15</v>
      </c>
      <c r="O92" s="139" t="s">
        <v>187</v>
      </c>
      <c r="P92" s="155">
        <f t="shared" si="236"/>
        <v>15</v>
      </c>
      <c r="Q92" s="139" t="s">
        <v>188</v>
      </c>
      <c r="R92" s="155">
        <f t="shared" si="237"/>
        <v>15</v>
      </c>
      <c r="S92" s="139" t="s">
        <v>61</v>
      </c>
      <c r="T92" s="155">
        <f t="shared" si="238"/>
        <v>15</v>
      </c>
      <c r="U92" s="139" t="s">
        <v>189</v>
      </c>
      <c r="V92" s="155">
        <f t="shared" si="239"/>
        <v>15</v>
      </c>
      <c r="W92" s="139" t="s">
        <v>190</v>
      </c>
      <c r="X92" s="155">
        <f t="shared" si="240"/>
        <v>15</v>
      </c>
      <c r="Y92" s="139" t="s">
        <v>191</v>
      </c>
      <c r="Z92" s="155">
        <f t="shared" si="241"/>
        <v>10</v>
      </c>
      <c r="AA92" s="113">
        <f t="shared" si="242"/>
        <v>100</v>
      </c>
      <c r="AB92" s="114" t="str">
        <f t="shared" si="243"/>
        <v>Fuerte</v>
      </c>
      <c r="AC92" s="165" t="s">
        <v>64</v>
      </c>
      <c r="AD92" s="153" t="str">
        <f t="shared" si="244"/>
        <v>Fuerte</v>
      </c>
      <c r="AE92" s="115" t="str">
        <f t="shared" si="245"/>
        <v>100</v>
      </c>
      <c r="AF92" s="566">
        <v>2</v>
      </c>
      <c r="AG92" s="568">
        <f t="shared" ref="AG92" si="295">(AE92+AE93)/AF92</f>
        <v>100</v>
      </c>
      <c r="AH92" s="570" t="str">
        <f t="shared" ref="AH92" si="296">IF(AG92&lt;50,"Débil",IF(AG92&lt;=99,"Moderado",IF(AG92=100,"Fuerte",IF(AG92="","ERROR"))))</f>
        <v>Fuerte</v>
      </c>
      <c r="AI92" s="572" t="s">
        <v>92</v>
      </c>
      <c r="AJ92" s="573">
        <f t="shared" ref="AJ92" si="297">IF(AH92="Débil",0,IF(AND(AH92="Moderado",AI92="Directamente"),1,IF(AND(AH92="Moderado",AI92="No disminuye"),0,IF(AND(AH92="Fuerte",AI92="Directamente"),2,IF(AND(AH92="Fuerte",AI92="No disminuye"),0)))))</f>
        <v>2</v>
      </c>
      <c r="AK92" s="573">
        <f>('4-VALORACIÓN DEL RIESGO'!H51-AJ92)</f>
        <v>1</v>
      </c>
      <c r="AL92" s="573" t="str">
        <f t="shared" ref="AL92" si="298">IF(AK92=5,"Casi Seguro",IF(AK92=4,"Probable",IF(AK92=3,"Posible",IF(AK92=2,"Improbable",IF(AK92=1,"Rara Vez",IF(AK92=0,"Rara Vez",IF(AK92&lt;0,"Rara Vez")))))))</f>
        <v>Rara Vez</v>
      </c>
      <c r="AM92" s="572" t="s">
        <v>92</v>
      </c>
      <c r="AN92" s="574">
        <f t="shared" ref="AN92" si="299">IF(AH92="Débil",0,IF(AND(AH92="Moderado",AM92="Directamente"),1,IF(AND(AH92="Moderado",AM92="Indirectamente"),0,IF(AND(AH92="Moderado",AM92="No disminuye"),0,IF(AND(AH92="Fuerte",AM92="Directamente"),2,IF(AND(AH92="Fuerte",AM92="Indirectamente"),1,IF(AND(AH92="Fuerte",AM92="No disminuye"),0)))))))</f>
        <v>2</v>
      </c>
      <c r="AO92" s="574">
        <f>('4-VALORACIÓN DEL RIESGO'!AD51-AN92)</f>
        <v>3</v>
      </c>
      <c r="AP92" s="576" t="str">
        <f t="shared" ref="AP92" si="300">IF(AO92=5,"Catastrófico",IF(AO92=4,"Mayor",IF(AO92=3,"Moderado",IF(AO92=2,"Moderado",IF(AO92=1,"Moderado")))))</f>
        <v>Moderado</v>
      </c>
      <c r="AQ92" s="577" t="str">
        <f t="shared" ref="AQ92" si="301">IF(OR(AND(AP92="Moderado",AL92="Rara Vez"),AND(AP92="Moderado",AL92="Improbable")),"Moderado",IF(OR(AND(AP92="Mayor",AL92="Improbable"),AND(AP92="Mayor",AL92="Rara Vez"),AND(AP92="Moderado",AL92="Probable"),AND(AP92="Moderado",AL92="Posible")),"Alto",IF(OR(AND(AP92="Moderado",AL92="Casi Seguro"),AND(AP92="Mayor",AL92="Posible"),AND(AP92="Mayor",AL92="Probable"),AND(AP92="Mayor",AL92="Casi Seguro")),"Extremo",IF(AP92="Catastrófico","Extremo"))))</f>
        <v>Moderado</v>
      </c>
      <c r="AR92" s="577"/>
      <c r="AS92" s="578" t="s">
        <v>425</v>
      </c>
    </row>
    <row r="93" spans="2:45" ht="30.75" thickBot="1" x14ac:dyDescent="0.3">
      <c r="B93" s="459"/>
      <c r="C93" s="460"/>
      <c r="D93" s="565"/>
      <c r="E93" s="565"/>
      <c r="F93" s="170" t="s">
        <v>767</v>
      </c>
      <c r="G93" s="170" t="s">
        <v>636</v>
      </c>
      <c r="H93" s="170" t="s">
        <v>783</v>
      </c>
      <c r="I93" s="170" t="s">
        <v>784</v>
      </c>
      <c r="J93" s="170" t="s">
        <v>785</v>
      </c>
      <c r="K93" s="170" t="s">
        <v>786</v>
      </c>
      <c r="L93" s="170" t="s">
        <v>787</v>
      </c>
      <c r="M93" s="164" t="s">
        <v>186</v>
      </c>
      <c r="N93" s="155">
        <f t="shared" si="235"/>
        <v>15</v>
      </c>
      <c r="O93" s="139" t="s">
        <v>187</v>
      </c>
      <c r="P93" s="155">
        <f t="shared" si="236"/>
        <v>15</v>
      </c>
      <c r="Q93" s="139" t="s">
        <v>188</v>
      </c>
      <c r="R93" s="155">
        <f t="shared" si="237"/>
        <v>15</v>
      </c>
      <c r="S93" s="139" t="s">
        <v>61</v>
      </c>
      <c r="T93" s="155">
        <f t="shared" si="238"/>
        <v>15</v>
      </c>
      <c r="U93" s="139" t="s">
        <v>189</v>
      </c>
      <c r="V93" s="155">
        <f t="shared" si="239"/>
        <v>15</v>
      </c>
      <c r="W93" s="139" t="s">
        <v>190</v>
      </c>
      <c r="X93" s="155">
        <f t="shared" si="240"/>
        <v>15</v>
      </c>
      <c r="Y93" s="139" t="s">
        <v>191</v>
      </c>
      <c r="Z93" s="155">
        <f t="shared" si="241"/>
        <v>10</v>
      </c>
      <c r="AA93" s="113">
        <f t="shared" si="242"/>
        <v>100</v>
      </c>
      <c r="AB93" s="114" t="str">
        <f t="shared" si="243"/>
        <v>Fuerte</v>
      </c>
      <c r="AC93" s="165" t="s">
        <v>64</v>
      </c>
      <c r="AD93" s="153" t="str">
        <f t="shared" si="244"/>
        <v>Fuerte</v>
      </c>
      <c r="AE93" s="115" t="str">
        <f t="shared" si="245"/>
        <v>100</v>
      </c>
      <c r="AF93" s="567"/>
      <c r="AG93" s="569"/>
      <c r="AH93" s="571"/>
      <c r="AI93" s="572"/>
      <c r="AJ93" s="573"/>
      <c r="AK93" s="573"/>
      <c r="AL93" s="573"/>
      <c r="AM93" s="572"/>
      <c r="AN93" s="575"/>
      <c r="AO93" s="575"/>
      <c r="AP93" s="576"/>
      <c r="AQ93" s="577"/>
      <c r="AR93" s="577"/>
      <c r="AS93" s="578"/>
    </row>
    <row r="94" spans="2:45" ht="38.25" x14ac:dyDescent="0.25">
      <c r="B94" s="459"/>
      <c r="C94" s="460"/>
      <c r="D94" s="565" t="str">
        <f>'3-IDENTIFICACIÓN DEL RIESGO'!G94</f>
        <v>Ofrecer en la UGT promesa de éxito en la realización o priorización de un trámite a cambio de un beneficio personal</v>
      </c>
      <c r="E94" s="565"/>
      <c r="F94" s="168" t="s">
        <v>680</v>
      </c>
      <c r="G94" s="168" t="s">
        <v>681</v>
      </c>
      <c r="H94" s="168" t="s">
        <v>689</v>
      </c>
      <c r="I94" s="168" t="s">
        <v>690</v>
      </c>
      <c r="J94" s="168" t="s">
        <v>691</v>
      </c>
      <c r="K94" s="168" t="s">
        <v>692</v>
      </c>
      <c r="L94" s="168" t="s">
        <v>693</v>
      </c>
      <c r="M94" s="164" t="s">
        <v>186</v>
      </c>
      <c r="N94" s="155">
        <f t="shared" si="235"/>
        <v>15</v>
      </c>
      <c r="O94" s="139" t="s">
        <v>872</v>
      </c>
      <c r="P94" s="155">
        <f t="shared" si="236"/>
        <v>15</v>
      </c>
      <c r="Q94" s="139" t="s">
        <v>873</v>
      </c>
      <c r="R94" s="155">
        <f t="shared" si="237"/>
        <v>15</v>
      </c>
      <c r="S94" s="139" t="s">
        <v>874</v>
      </c>
      <c r="T94" s="155">
        <f t="shared" si="238"/>
        <v>15</v>
      </c>
      <c r="U94" s="139" t="s">
        <v>875</v>
      </c>
      <c r="V94" s="155">
        <f t="shared" si="239"/>
        <v>15</v>
      </c>
      <c r="W94" s="139" t="s">
        <v>876</v>
      </c>
      <c r="X94" s="155">
        <f t="shared" si="240"/>
        <v>15</v>
      </c>
      <c r="Y94" s="139" t="s">
        <v>877</v>
      </c>
      <c r="Z94" s="155">
        <f t="shared" si="241"/>
        <v>10</v>
      </c>
      <c r="AA94" s="113">
        <f t="shared" si="242"/>
        <v>100</v>
      </c>
      <c r="AB94" s="114" t="str">
        <f t="shared" si="243"/>
        <v>Fuerte</v>
      </c>
      <c r="AC94" s="165" t="s">
        <v>58</v>
      </c>
      <c r="AD94" s="153" t="str">
        <f t="shared" si="244"/>
        <v>Moderado</v>
      </c>
      <c r="AE94" s="115" t="str">
        <f t="shared" si="245"/>
        <v>50</v>
      </c>
      <c r="AF94" s="566">
        <v>1</v>
      </c>
      <c r="AG94" s="568">
        <f t="shared" ref="AG94" si="302">(AE94+AE95)/AF94</f>
        <v>50</v>
      </c>
      <c r="AH94" s="570" t="str">
        <f t="shared" ref="AH94" si="303">IF(AG94&lt;50,"Débil",IF(AG94&lt;=99,"Moderado",IF(AG94=100,"Fuerte",IF(AG94="","ERROR"))))</f>
        <v>Moderado</v>
      </c>
      <c r="AI94" s="572" t="s">
        <v>92</v>
      </c>
      <c r="AJ94" s="573">
        <f t="shared" ref="AJ94" si="304">IF(AH94="Débil",0,IF(AND(AH94="Moderado",AI94="Directamente"),1,IF(AND(AH94="Moderado",AI94="No disminuye"),0,IF(AND(AH94="Fuerte",AI94="Directamente"),2,IF(AND(AH94="Fuerte",AI94="No disminuye"),0)))))</f>
        <v>1</v>
      </c>
      <c r="AK94" s="573">
        <f>('4-VALORACIÓN DEL RIESGO'!H52-AJ94)</f>
        <v>3</v>
      </c>
      <c r="AL94" s="573" t="str">
        <f t="shared" ref="AL94" si="305">IF(AK94=5,"Casi Seguro",IF(AK94=4,"Probable",IF(AK94=3,"Posible",IF(AK94=2,"Improbable",IF(AK94=1,"Rara Vez",IF(AK94=0,"Rara Vez",IF(AK94&lt;0,"Rara Vez")))))))</f>
        <v>Posible</v>
      </c>
      <c r="AM94" s="572" t="s">
        <v>94</v>
      </c>
      <c r="AN94" s="574">
        <f t="shared" ref="AN94" si="306">IF(AH94="Débil",0,IF(AND(AH94="Moderado",AM94="Directamente"),1,IF(AND(AH94="Moderado",AM94="Indirectamente"),0,IF(AND(AH94="Moderado",AM94="No disminuye"),0,IF(AND(AH94="Fuerte",AM94="Directamente"),2,IF(AND(AH94="Fuerte",AM94="Indirectamente"),1,IF(AND(AH94="Fuerte",AM94="No disminuye"),0)))))))</f>
        <v>0</v>
      </c>
      <c r="AO94" s="574">
        <f>('4-VALORACIÓN DEL RIESGO'!AD52-AN94)</f>
        <v>5</v>
      </c>
      <c r="AP94" s="576" t="str">
        <f t="shared" ref="AP94" si="307">IF(AO94=5,"Catastrófico",IF(AO94=4,"Mayor",IF(AO94=3,"Moderado",IF(AO94=2,"Moderado",IF(AO94=1,"Moderado")))))</f>
        <v>Catastrófico</v>
      </c>
      <c r="AQ94" s="577" t="str">
        <f t="shared" ref="AQ94" si="308">IF(OR(AND(AP94="Moderado",AL94="Rara Vez"),AND(AP94="Moderado",AL94="Improbable")),"Moderado",IF(OR(AND(AP94="Mayor",AL94="Improbable"),AND(AP94="Mayor",AL94="Rara Vez"),AND(AP94="Moderado",AL94="Probable"),AND(AP94="Moderado",AL94="Posible")),"Alto",IF(OR(AND(AP94="Moderado",AL94="Casi Seguro"),AND(AP94="Mayor",AL94="Posible"),AND(AP94="Mayor",AL94="Probable"),AND(AP94="Mayor",AL94="Casi Seguro")),"Extremo",IF(AP94="Catastrófico","Extremo"))))</f>
        <v>Extremo</v>
      </c>
      <c r="AR94" s="577"/>
      <c r="AS94" s="578" t="s">
        <v>425</v>
      </c>
    </row>
    <row r="95" spans="2:45" ht="30.75" thickBot="1" x14ac:dyDescent="0.3">
      <c r="B95" s="459"/>
      <c r="C95" s="460"/>
      <c r="D95" s="565"/>
      <c r="E95" s="565"/>
      <c r="F95" s="168"/>
      <c r="G95" s="168"/>
      <c r="H95" s="168"/>
      <c r="I95" s="168"/>
      <c r="J95" s="168"/>
      <c r="K95" s="168"/>
      <c r="L95" s="168"/>
      <c r="M95" s="164"/>
      <c r="N95" s="155" t="b">
        <f t="shared" si="235"/>
        <v>0</v>
      </c>
      <c r="O95" s="139"/>
      <c r="P95" s="155" t="b">
        <f t="shared" si="236"/>
        <v>0</v>
      </c>
      <c r="Q95" s="139"/>
      <c r="R95" s="155" t="b">
        <f t="shared" si="237"/>
        <v>0</v>
      </c>
      <c r="S95" s="139"/>
      <c r="T95" s="155" t="b">
        <f t="shared" si="238"/>
        <v>0</v>
      </c>
      <c r="U95" s="139"/>
      <c r="V95" s="155" t="b">
        <f t="shared" si="239"/>
        <v>0</v>
      </c>
      <c r="W95" s="139"/>
      <c r="X95" s="155" t="b">
        <f t="shared" si="240"/>
        <v>0</v>
      </c>
      <c r="Y95" s="139"/>
      <c r="Z95" s="155" t="b">
        <f t="shared" si="241"/>
        <v>0</v>
      </c>
      <c r="AA95" s="113">
        <f t="shared" si="242"/>
        <v>0</v>
      </c>
      <c r="AB95" s="114" t="str">
        <f t="shared" si="243"/>
        <v>Débil</v>
      </c>
      <c r="AC95" s="165"/>
      <c r="AD95" s="153" t="str">
        <f t="shared" si="244"/>
        <v>Débil</v>
      </c>
      <c r="AE95" s="115" t="str">
        <f t="shared" si="245"/>
        <v>0</v>
      </c>
      <c r="AF95" s="567"/>
      <c r="AG95" s="569"/>
      <c r="AH95" s="571"/>
      <c r="AI95" s="572"/>
      <c r="AJ95" s="573"/>
      <c r="AK95" s="573"/>
      <c r="AL95" s="573"/>
      <c r="AM95" s="572"/>
      <c r="AN95" s="575"/>
      <c r="AO95" s="575"/>
      <c r="AP95" s="576"/>
      <c r="AQ95" s="577"/>
      <c r="AR95" s="577"/>
      <c r="AS95" s="578"/>
    </row>
    <row r="96" spans="2:45" ht="30" x14ac:dyDescent="0.25">
      <c r="B96" s="459"/>
      <c r="C96" s="460"/>
      <c r="D96" s="565" t="str">
        <f>'3-IDENTIFICACIÓN DEL RIESGO'!G96</f>
        <v>Riesgo 4</v>
      </c>
      <c r="E96" s="565"/>
      <c r="F96" s="168"/>
      <c r="G96" s="168"/>
      <c r="H96" s="168"/>
      <c r="I96" s="168"/>
      <c r="J96" s="168"/>
      <c r="K96" s="168"/>
      <c r="L96" s="168"/>
      <c r="M96" s="164"/>
      <c r="N96" s="155" t="b">
        <f t="shared" si="235"/>
        <v>0</v>
      </c>
      <c r="O96" s="139"/>
      <c r="P96" s="155" t="b">
        <f t="shared" si="236"/>
        <v>0</v>
      </c>
      <c r="Q96" s="139"/>
      <c r="R96" s="155" t="b">
        <f t="shared" si="237"/>
        <v>0</v>
      </c>
      <c r="S96" s="139"/>
      <c r="T96" s="155" t="b">
        <f t="shared" si="238"/>
        <v>0</v>
      </c>
      <c r="U96" s="139"/>
      <c r="V96" s="155" t="b">
        <f t="shared" si="239"/>
        <v>0</v>
      </c>
      <c r="W96" s="139"/>
      <c r="X96" s="155" t="b">
        <f t="shared" si="240"/>
        <v>0</v>
      </c>
      <c r="Y96" s="139"/>
      <c r="Z96" s="155" t="b">
        <f t="shared" si="241"/>
        <v>0</v>
      </c>
      <c r="AA96" s="113">
        <f t="shared" si="242"/>
        <v>0</v>
      </c>
      <c r="AB96" s="114" t="str">
        <f t="shared" si="243"/>
        <v>Débil</v>
      </c>
      <c r="AC96" s="165"/>
      <c r="AD96" s="153" t="str">
        <f t="shared" si="244"/>
        <v>Débil</v>
      </c>
      <c r="AE96" s="115" t="str">
        <f t="shared" si="245"/>
        <v>0</v>
      </c>
      <c r="AF96" s="566"/>
      <c r="AG96" s="568" t="e">
        <f t="shared" ref="AG96" si="309">(AE96+AE97)/AF96</f>
        <v>#DIV/0!</v>
      </c>
      <c r="AH96" s="570" t="e">
        <f t="shared" ref="AH96" si="310">IF(AG96&lt;50,"Débil",IF(AG96&lt;=99,"Moderado",IF(AG96=100,"Fuerte",IF(AG96="","ERROR"))))</f>
        <v>#DIV/0!</v>
      </c>
      <c r="AI96" s="572"/>
      <c r="AJ96" s="573" t="e">
        <f t="shared" ref="AJ96" si="311">IF(AH96="Débil",0,IF(AND(AH96="Moderado",AI96="Directamente"),1,IF(AND(AH96="Moderado",AI96="No disminuye"),0,IF(AND(AH96="Fuerte",AI96="Directamente"),2,IF(AND(AH96="Fuerte",AI96="No disminuye"),0)))))</f>
        <v>#DIV/0!</v>
      </c>
      <c r="AK96" s="573" t="e">
        <f>('4-VALORACIÓN DEL RIESGO'!H53-AJ96)</f>
        <v>#DIV/0!</v>
      </c>
      <c r="AL96" s="573" t="e">
        <f t="shared" ref="AL96" si="312">IF(AK96=5,"Casi Seguro",IF(AK96=4,"Probable",IF(AK96=3,"Posible",IF(AK96=2,"Improbable",IF(AK96=1,"Rara Vez",IF(AK96=0,"Rara Vez",IF(AK96&lt;0,"Rara Vez")))))))</f>
        <v>#DIV/0!</v>
      </c>
      <c r="AM96" s="572"/>
      <c r="AN96" s="574" t="e">
        <f t="shared" ref="AN96" si="313">IF(AH96="Débil",0,IF(AND(AH96="Moderado",AM96="Directamente"),1,IF(AND(AH96="Moderado",AM96="Indirectamente"),0,IF(AND(AH96="Moderado",AM96="No disminuye"),0,IF(AND(AH96="Fuerte",AM96="Directamente"),2,IF(AND(AH96="Fuerte",AM96="Indirectamente"),1,IF(AND(AH96="Fuerte",AM96="No disminuye"),0)))))))</f>
        <v>#DIV/0!</v>
      </c>
      <c r="AO96" s="574" t="e">
        <f>('4-VALORACIÓN DEL RIESGO'!AD53-AN96)</f>
        <v>#DIV/0!</v>
      </c>
      <c r="AP96" s="576" t="e">
        <f t="shared" ref="AP96" si="314">IF(AO96=5,"Catastrófico",IF(AO96=4,"Mayor",IF(AO96=3,"Moderado",IF(AO96=2,"Moderado",IF(AO96=1,"Moderado")))))</f>
        <v>#DIV/0!</v>
      </c>
      <c r="AQ96" s="577" t="e">
        <f t="shared" ref="AQ96" si="315">IF(OR(AND(AP96="Moderado",AL96="Rara Vez"),AND(AP96="Moderado",AL96="Improbable")),"Moderado",IF(OR(AND(AP96="Mayor",AL96="Improbable"),AND(AP96="Mayor",AL96="Rara Vez"),AND(AP96="Moderado",AL96="Probable"),AND(AP96="Moderado",AL96="Posible")),"Alto",IF(OR(AND(AP96="Moderado",AL96="Casi Seguro"),AND(AP96="Mayor",AL96="Posible"),AND(AP96="Mayor",AL96="Probable"),AND(AP96="Mayor",AL96="Casi Seguro")),"Extremo",IF(AP96="Catastrófico","Extremo"))))</f>
        <v>#DIV/0!</v>
      </c>
      <c r="AR96" s="577"/>
      <c r="AS96" s="578" t="s">
        <v>425</v>
      </c>
    </row>
    <row r="97" spans="2:45" ht="30.75" thickBot="1" x14ac:dyDescent="0.3">
      <c r="B97" s="459"/>
      <c r="C97" s="460"/>
      <c r="D97" s="565"/>
      <c r="E97" s="565"/>
      <c r="F97" s="168"/>
      <c r="G97" s="168"/>
      <c r="H97" s="168"/>
      <c r="I97" s="168"/>
      <c r="J97" s="168"/>
      <c r="K97" s="168"/>
      <c r="L97" s="168"/>
      <c r="M97" s="164"/>
      <c r="N97" s="155" t="b">
        <f t="shared" si="235"/>
        <v>0</v>
      </c>
      <c r="O97" s="139"/>
      <c r="P97" s="155" t="b">
        <f t="shared" si="236"/>
        <v>0</v>
      </c>
      <c r="Q97" s="139"/>
      <c r="R97" s="155" t="b">
        <f t="shared" si="237"/>
        <v>0</v>
      </c>
      <c r="S97" s="139"/>
      <c r="T97" s="155" t="b">
        <f t="shared" si="238"/>
        <v>0</v>
      </c>
      <c r="U97" s="139"/>
      <c r="V97" s="155" t="b">
        <f t="shared" si="239"/>
        <v>0</v>
      </c>
      <c r="W97" s="139"/>
      <c r="X97" s="155" t="b">
        <f t="shared" si="240"/>
        <v>0</v>
      </c>
      <c r="Y97" s="139"/>
      <c r="Z97" s="155" t="b">
        <f t="shared" si="241"/>
        <v>0</v>
      </c>
      <c r="AA97" s="113">
        <f t="shared" si="242"/>
        <v>0</v>
      </c>
      <c r="AB97" s="114" t="str">
        <f t="shared" si="243"/>
        <v>Débil</v>
      </c>
      <c r="AC97" s="165"/>
      <c r="AD97" s="153" t="str">
        <f t="shared" si="244"/>
        <v>Débil</v>
      </c>
      <c r="AE97" s="115" t="str">
        <f t="shared" si="245"/>
        <v>0</v>
      </c>
      <c r="AF97" s="567"/>
      <c r="AG97" s="569"/>
      <c r="AH97" s="571"/>
      <c r="AI97" s="572"/>
      <c r="AJ97" s="573"/>
      <c r="AK97" s="573"/>
      <c r="AL97" s="573"/>
      <c r="AM97" s="572"/>
      <c r="AN97" s="575"/>
      <c r="AO97" s="575"/>
      <c r="AP97" s="576"/>
      <c r="AQ97" s="577"/>
      <c r="AR97" s="577"/>
      <c r="AS97" s="578"/>
    </row>
    <row r="98" spans="2:45" ht="30" x14ac:dyDescent="0.25">
      <c r="B98" s="459"/>
      <c r="C98" s="460"/>
      <c r="D98" s="565" t="str">
        <f>'3-IDENTIFICACIÓN DEL RIESGO'!G98</f>
        <v>Riesgo 5</v>
      </c>
      <c r="E98" s="565"/>
      <c r="F98" s="168"/>
      <c r="G98" s="168"/>
      <c r="H98" s="168"/>
      <c r="I98" s="168"/>
      <c r="J98" s="168"/>
      <c r="K98" s="168"/>
      <c r="L98" s="168"/>
      <c r="M98" s="164"/>
      <c r="N98" s="155" t="b">
        <f t="shared" si="235"/>
        <v>0</v>
      </c>
      <c r="O98" s="139"/>
      <c r="P98" s="155" t="b">
        <f t="shared" si="236"/>
        <v>0</v>
      </c>
      <c r="Q98" s="139"/>
      <c r="R98" s="155" t="b">
        <f t="shared" si="237"/>
        <v>0</v>
      </c>
      <c r="S98" s="139"/>
      <c r="T98" s="155" t="b">
        <f t="shared" si="238"/>
        <v>0</v>
      </c>
      <c r="U98" s="139"/>
      <c r="V98" s="155" t="b">
        <f t="shared" si="239"/>
        <v>0</v>
      </c>
      <c r="W98" s="139"/>
      <c r="X98" s="155" t="b">
        <f t="shared" si="240"/>
        <v>0</v>
      </c>
      <c r="Y98" s="139"/>
      <c r="Z98" s="155" t="b">
        <f t="shared" si="241"/>
        <v>0</v>
      </c>
      <c r="AA98" s="113">
        <f t="shared" si="242"/>
        <v>0</v>
      </c>
      <c r="AB98" s="114" t="str">
        <f t="shared" si="243"/>
        <v>Débil</v>
      </c>
      <c r="AC98" s="165"/>
      <c r="AD98" s="153" t="str">
        <f t="shared" si="244"/>
        <v>Débil</v>
      </c>
      <c r="AE98" s="115" t="str">
        <f t="shared" si="245"/>
        <v>0</v>
      </c>
      <c r="AF98" s="566"/>
      <c r="AG98" s="568" t="e">
        <f t="shared" ref="AG98" si="316">(AE98+AE99)/AF98</f>
        <v>#DIV/0!</v>
      </c>
      <c r="AH98" s="570" t="e">
        <f t="shared" ref="AH98" si="317">IF(AG98&lt;50,"Débil",IF(AG98&lt;=99,"Moderado",IF(AG98=100,"Fuerte",IF(AG98="","ERROR"))))</f>
        <v>#DIV/0!</v>
      </c>
      <c r="AI98" s="572"/>
      <c r="AJ98" s="573" t="e">
        <f t="shared" ref="AJ98" si="318">IF(AH98="Débil",0,IF(AND(AH98="Moderado",AI98="Directamente"),1,IF(AND(AH98="Moderado",AI98="No disminuye"),0,IF(AND(AH98="Fuerte",AI98="Directamente"),2,IF(AND(AH98="Fuerte",AI98="No disminuye"),0)))))</f>
        <v>#DIV/0!</v>
      </c>
      <c r="AK98" s="573" t="e">
        <f>('4-VALORACIÓN DEL RIESGO'!H54-AJ98)</f>
        <v>#DIV/0!</v>
      </c>
      <c r="AL98" s="573" t="e">
        <f t="shared" ref="AL98" si="319">IF(AK98=5,"Casi Seguro",IF(AK98=4,"Probable",IF(AK98=3,"Posible",IF(AK98=2,"Improbable",IF(AK98=1,"Rara Vez",IF(AK98=0,"Rara Vez",IF(AK98&lt;0,"Rara Vez")))))))</f>
        <v>#DIV/0!</v>
      </c>
      <c r="AM98" s="572"/>
      <c r="AN98" s="574" t="e">
        <f t="shared" ref="AN98" si="320">IF(AH98="Débil",0,IF(AND(AH98="Moderado",AM98="Directamente"),1,IF(AND(AH98="Moderado",AM98="Indirectamente"),0,IF(AND(AH98="Moderado",AM98="No disminuye"),0,IF(AND(AH98="Fuerte",AM98="Directamente"),2,IF(AND(AH98="Fuerte",AM98="Indirectamente"),1,IF(AND(AH98="Fuerte",AM98="No disminuye"),0)))))))</f>
        <v>#DIV/0!</v>
      </c>
      <c r="AO98" s="574" t="e">
        <f>('4-VALORACIÓN DEL RIESGO'!AD54-AN98)</f>
        <v>#DIV/0!</v>
      </c>
      <c r="AP98" s="576" t="e">
        <f t="shared" ref="AP98" si="321">IF(AO98=5,"Catastrófico",IF(AO98=4,"Mayor",IF(AO98=3,"Moderado",IF(AO98=2,"Moderado",IF(AO98=1,"Moderado")))))</f>
        <v>#DIV/0!</v>
      </c>
      <c r="AQ98" s="577" t="e">
        <f t="shared" ref="AQ98" si="322">IF(OR(AND(AP98="Moderado",AL98="Rara Vez"),AND(AP98="Moderado",AL98="Improbable")),"Moderado",IF(OR(AND(AP98="Mayor",AL98="Improbable"),AND(AP98="Mayor",AL98="Rara Vez"),AND(AP98="Moderado",AL98="Probable"),AND(AP98="Moderado",AL98="Posible")),"Alto",IF(OR(AND(AP98="Moderado",AL98="Casi Seguro"),AND(AP98="Mayor",AL98="Posible"),AND(AP98="Mayor",AL98="Probable"),AND(AP98="Mayor",AL98="Casi Seguro")),"Extremo",IF(AP98="Catastrófico","Extremo"))))</f>
        <v>#DIV/0!</v>
      </c>
      <c r="AR98" s="577"/>
      <c r="AS98" s="578" t="s">
        <v>425</v>
      </c>
    </row>
    <row r="99" spans="2:45" ht="30.75" thickBot="1" x14ac:dyDescent="0.3">
      <c r="B99" s="459"/>
      <c r="C99" s="460"/>
      <c r="D99" s="565"/>
      <c r="E99" s="565"/>
      <c r="F99" s="168"/>
      <c r="G99" s="168"/>
      <c r="H99" s="168"/>
      <c r="I99" s="168"/>
      <c r="J99" s="168"/>
      <c r="K99" s="168"/>
      <c r="L99" s="168"/>
      <c r="M99" s="164"/>
      <c r="N99" s="155" t="b">
        <f t="shared" si="235"/>
        <v>0</v>
      </c>
      <c r="O99" s="139"/>
      <c r="P99" s="155" t="b">
        <f t="shared" si="236"/>
        <v>0</v>
      </c>
      <c r="Q99" s="139"/>
      <c r="R99" s="155" t="b">
        <f t="shared" si="237"/>
        <v>0</v>
      </c>
      <c r="S99" s="139"/>
      <c r="T99" s="155" t="b">
        <f t="shared" si="238"/>
        <v>0</v>
      </c>
      <c r="U99" s="139"/>
      <c r="V99" s="155" t="b">
        <f t="shared" si="239"/>
        <v>0</v>
      </c>
      <c r="W99" s="139"/>
      <c r="X99" s="155" t="b">
        <f t="shared" si="240"/>
        <v>0</v>
      </c>
      <c r="Y99" s="139"/>
      <c r="Z99" s="155" t="b">
        <f t="shared" si="241"/>
        <v>0</v>
      </c>
      <c r="AA99" s="113">
        <f t="shared" si="242"/>
        <v>0</v>
      </c>
      <c r="AB99" s="114" t="str">
        <f t="shared" si="243"/>
        <v>Débil</v>
      </c>
      <c r="AC99" s="165"/>
      <c r="AD99" s="153" t="str">
        <f t="shared" si="244"/>
        <v>Débil</v>
      </c>
      <c r="AE99" s="115" t="str">
        <f t="shared" si="245"/>
        <v>0</v>
      </c>
      <c r="AF99" s="567"/>
      <c r="AG99" s="569"/>
      <c r="AH99" s="571"/>
      <c r="AI99" s="572"/>
      <c r="AJ99" s="573"/>
      <c r="AK99" s="573"/>
      <c r="AL99" s="573"/>
      <c r="AM99" s="572"/>
      <c r="AN99" s="575"/>
      <c r="AO99" s="575"/>
      <c r="AP99" s="576"/>
      <c r="AQ99" s="577"/>
      <c r="AR99" s="577"/>
      <c r="AS99" s="578"/>
    </row>
    <row r="100" spans="2:45" ht="30" x14ac:dyDescent="0.25">
      <c r="B100" s="459" t="str">
        <f>'3-IDENTIFICACIÓN DEL RIESGO'!B100</f>
        <v>Evaluación del Impacto del Ordenamiento Social de la Propiedad Rural</v>
      </c>
      <c r="C100" s="460" t="str">
        <f>'3-IDENTIFICACIÓN DEL RIESGO'!E100</f>
        <v>1. Oficina del Planeación.</v>
      </c>
      <c r="D100" s="565" t="str">
        <f>'3-IDENTIFICACIÓN DEL RIESGO'!G100</f>
        <v>Riesgo 1</v>
      </c>
      <c r="E100" s="565"/>
      <c r="F100" s="168"/>
      <c r="G100" s="168"/>
      <c r="H100" s="168"/>
      <c r="I100" s="168"/>
      <c r="J100" s="168"/>
      <c r="K100" s="168"/>
      <c r="L100" s="168"/>
      <c r="M100" s="164"/>
      <c r="N100" s="155" t="b">
        <f t="shared" si="235"/>
        <v>0</v>
      </c>
      <c r="O100" s="139"/>
      <c r="P100" s="155" t="b">
        <f t="shared" si="236"/>
        <v>0</v>
      </c>
      <c r="Q100" s="139"/>
      <c r="R100" s="155" t="b">
        <f t="shared" si="237"/>
        <v>0</v>
      </c>
      <c r="S100" s="139"/>
      <c r="T100" s="155" t="b">
        <f t="shared" si="238"/>
        <v>0</v>
      </c>
      <c r="U100" s="139"/>
      <c r="V100" s="155" t="b">
        <f t="shared" si="239"/>
        <v>0</v>
      </c>
      <c r="W100" s="139"/>
      <c r="X100" s="155" t="b">
        <f t="shared" si="240"/>
        <v>0</v>
      </c>
      <c r="Y100" s="139"/>
      <c r="Z100" s="155" t="b">
        <f t="shared" si="241"/>
        <v>0</v>
      </c>
      <c r="AA100" s="113">
        <f t="shared" si="242"/>
        <v>0</v>
      </c>
      <c r="AB100" s="114" t="str">
        <f t="shared" si="243"/>
        <v>Débil</v>
      </c>
      <c r="AC100" s="165"/>
      <c r="AD100" s="153" t="str">
        <f t="shared" si="244"/>
        <v>Débil</v>
      </c>
      <c r="AE100" s="115" t="str">
        <f t="shared" si="245"/>
        <v>0</v>
      </c>
      <c r="AF100" s="566"/>
      <c r="AG100" s="568" t="e">
        <f t="shared" ref="AG100" si="323">(AE100+AE101)/AF100</f>
        <v>#DIV/0!</v>
      </c>
      <c r="AH100" s="570" t="e">
        <f t="shared" ref="AH100" si="324">IF(AG100&lt;50,"Débil",IF(AG100&lt;=99,"Moderado",IF(AG100=100,"Fuerte",IF(AG100="","ERROR"))))</f>
        <v>#DIV/0!</v>
      </c>
      <c r="AI100" s="572"/>
      <c r="AJ100" s="573" t="e">
        <f t="shared" ref="AJ100" si="325">IF(AH100="Débil",0,IF(AND(AH100="Moderado",AI100="Directamente"),1,IF(AND(AH100="Moderado",AI100="No disminuye"),0,IF(AND(AH100="Fuerte",AI100="Directamente"),2,IF(AND(AH100="Fuerte",AI100="No disminuye"),0)))))</f>
        <v>#DIV/0!</v>
      </c>
      <c r="AK100" s="573" t="e">
        <f>('4-VALORACIÓN DEL RIESGO'!H55-AJ100)</f>
        <v>#DIV/0!</v>
      </c>
      <c r="AL100" s="573" t="e">
        <f t="shared" ref="AL100" si="326">IF(AK100=5,"Casi Seguro",IF(AK100=4,"Probable",IF(AK100=3,"Posible",IF(AK100=2,"Improbable",IF(AK100=1,"Rara Vez",IF(AK100=0,"Rara Vez",IF(AK100&lt;0,"Rara Vez")))))))</f>
        <v>#DIV/0!</v>
      </c>
      <c r="AM100" s="572"/>
      <c r="AN100" s="574" t="e">
        <f t="shared" ref="AN100" si="327">IF(AH100="Débil",0,IF(AND(AH100="Moderado",AM100="Directamente"),1,IF(AND(AH100="Moderado",AM100="Indirectamente"),0,IF(AND(AH100="Moderado",AM100="No disminuye"),0,IF(AND(AH100="Fuerte",AM100="Directamente"),2,IF(AND(AH100="Fuerte",AM100="Indirectamente"),1,IF(AND(AH100="Fuerte",AM100="No disminuye"),0)))))))</f>
        <v>#DIV/0!</v>
      </c>
      <c r="AO100" s="574" t="e">
        <f>('4-VALORACIÓN DEL RIESGO'!AD55-AN100)</f>
        <v>#DIV/0!</v>
      </c>
      <c r="AP100" s="576" t="e">
        <f t="shared" ref="AP100" si="328">IF(AO100=5,"Catastrófico",IF(AO100=4,"Mayor",IF(AO100=3,"Moderado",IF(AO100=2,"Moderado",IF(AO100=1,"Moderado")))))</f>
        <v>#DIV/0!</v>
      </c>
      <c r="AQ100" s="577" t="e">
        <f t="shared" ref="AQ100" si="329">IF(OR(AND(AP100="Moderado",AL100="Rara Vez"),AND(AP100="Moderado",AL100="Improbable")),"Moderado",IF(OR(AND(AP100="Mayor",AL100="Improbable"),AND(AP100="Mayor",AL100="Rara Vez"),AND(AP100="Moderado",AL100="Probable"),AND(AP100="Moderado",AL100="Posible")),"Alto",IF(OR(AND(AP100="Moderado",AL100="Casi Seguro"),AND(AP100="Mayor",AL100="Posible"),AND(AP100="Mayor",AL100="Probable"),AND(AP100="Mayor",AL100="Casi Seguro")),"Extremo",IF(AP100="Catastrófico","Extremo"))))</f>
        <v>#DIV/0!</v>
      </c>
      <c r="AR100" s="577"/>
      <c r="AS100" s="578" t="s">
        <v>425</v>
      </c>
    </row>
    <row r="101" spans="2:45" ht="30.75" thickBot="1" x14ac:dyDescent="0.3">
      <c r="B101" s="459"/>
      <c r="C101" s="460"/>
      <c r="D101" s="565"/>
      <c r="E101" s="565"/>
      <c r="F101" s="168"/>
      <c r="G101" s="168"/>
      <c r="H101" s="168"/>
      <c r="I101" s="168"/>
      <c r="J101" s="168"/>
      <c r="K101" s="168"/>
      <c r="L101" s="168"/>
      <c r="M101" s="164"/>
      <c r="N101" s="155" t="b">
        <f t="shared" si="235"/>
        <v>0</v>
      </c>
      <c r="O101" s="139"/>
      <c r="P101" s="155" t="b">
        <f t="shared" si="236"/>
        <v>0</v>
      </c>
      <c r="Q101" s="139"/>
      <c r="R101" s="155" t="b">
        <f t="shared" si="237"/>
        <v>0</v>
      </c>
      <c r="S101" s="139"/>
      <c r="T101" s="155" t="b">
        <f t="shared" si="238"/>
        <v>0</v>
      </c>
      <c r="U101" s="139"/>
      <c r="V101" s="155" t="b">
        <f t="shared" si="239"/>
        <v>0</v>
      </c>
      <c r="W101" s="139"/>
      <c r="X101" s="155" t="b">
        <f t="shared" si="240"/>
        <v>0</v>
      </c>
      <c r="Y101" s="139"/>
      <c r="Z101" s="155" t="b">
        <f t="shared" si="241"/>
        <v>0</v>
      </c>
      <c r="AA101" s="113">
        <f t="shared" si="242"/>
        <v>0</v>
      </c>
      <c r="AB101" s="114" t="str">
        <f t="shared" si="243"/>
        <v>Débil</v>
      </c>
      <c r="AC101" s="165"/>
      <c r="AD101" s="153" t="str">
        <f t="shared" si="244"/>
        <v>Débil</v>
      </c>
      <c r="AE101" s="115" t="str">
        <f t="shared" si="245"/>
        <v>0</v>
      </c>
      <c r="AF101" s="567"/>
      <c r="AG101" s="569"/>
      <c r="AH101" s="571"/>
      <c r="AI101" s="572"/>
      <c r="AJ101" s="573"/>
      <c r="AK101" s="573"/>
      <c r="AL101" s="573"/>
      <c r="AM101" s="572"/>
      <c r="AN101" s="575"/>
      <c r="AO101" s="575"/>
      <c r="AP101" s="576"/>
      <c r="AQ101" s="577"/>
      <c r="AR101" s="577"/>
      <c r="AS101" s="578"/>
    </row>
    <row r="102" spans="2:45" ht="30" x14ac:dyDescent="0.25">
      <c r="B102" s="459"/>
      <c r="C102" s="460"/>
      <c r="D102" s="565" t="str">
        <f>'3-IDENTIFICACIÓN DEL RIESGO'!G102</f>
        <v>Riesgo 2</v>
      </c>
      <c r="E102" s="565"/>
      <c r="F102" s="168"/>
      <c r="G102" s="168"/>
      <c r="H102" s="168"/>
      <c r="I102" s="168"/>
      <c r="J102" s="168"/>
      <c r="K102" s="168"/>
      <c r="L102" s="168"/>
      <c r="M102" s="164"/>
      <c r="N102" s="155" t="b">
        <f t="shared" si="235"/>
        <v>0</v>
      </c>
      <c r="O102" s="139"/>
      <c r="P102" s="155" t="b">
        <f t="shared" si="236"/>
        <v>0</v>
      </c>
      <c r="Q102" s="139"/>
      <c r="R102" s="155" t="b">
        <f t="shared" si="237"/>
        <v>0</v>
      </c>
      <c r="S102" s="139"/>
      <c r="T102" s="155" t="b">
        <f t="shared" si="238"/>
        <v>0</v>
      </c>
      <c r="U102" s="139"/>
      <c r="V102" s="155" t="b">
        <f t="shared" si="239"/>
        <v>0</v>
      </c>
      <c r="W102" s="139"/>
      <c r="X102" s="155" t="b">
        <f t="shared" si="240"/>
        <v>0</v>
      </c>
      <c r="Y102" s="139"/>
      <c r="Z102" s="155" t="b">
        <f t="shared" si="241"/>
        <v>0</v>
      </c>
      <c r="AA102" s="113">
        <f t="shared" si="242"/>
        <v>0</v>
      </c>
      <c r="AB102" s="114" t="str">
        <f t="shared" si="243"/>
        <v>Débil</v>
      </c>
      <c r="AC102" s="165"/>
      <c r="AD102" s="153" t="str">
        <f t="shared" si="244"/>
        <v>Débil</v>
      </c>
      <c r="AE102" s="115" t="str">
        <f t="shared" si="245"/>
        <v>0</v>
      </c>
      <c r="AF102" s="566"/>
      <c r="AG102" s="568" t="e">
        <f t="shared" ref="AG102" si="330">(AE102+AE103)/AF102</f>
        <v>#DIV/0!</v>
      </c>
      <c r="AH102" s="570" t="e">
        <f t="shared" ref="AH102" si="331">IF(AG102&lt;50,"Débil",IF(AG102&lt;=99,"Moderado",IF(AG102=100,"Fuerte",IF(AG102="","ERROR"))))</f>
        <v>#DIV/0!</v>
      </c>
      <c r="AI102" s="572"/>
      <c r="AJ102" s="573" t="e">
        <f t="shared" ref="AJ102" si="332">IF(AH102="Débil",0,IF(AND(AH102="Moderado",AI102="Directamente"),1,IF(AND(AH102="Moderado",AI102="No disminuye"),0,IF(AND(AH102="Fuerte",AI102="Directamente"),2,IF(AND(AH102="Fuerte",AI102="No disminuye"),0)))))</f>
        <v>#DIV/0!</v>
      </c>
      <c r="AK102" s="573" t="e">
        <f>('4-VALORACIÓN DEL RIESGO'!H56-AJ102)</f>
        <v>#DIV/0!</v>
      </c>
      <c r="AL102" s="573" t="e">
        <f t="shared" ref="AL102" si="333">IF(AK102=5,"Casi Seguro",IF(AK102=4,"Probable",IF(AK102=3,"Posible",IF(AK102=2,"Improbable",IF(AK102=1,"Rara Vez",IF(AK102=0,"Rara Vez",IF(AK102&lt;0,"Rara Vez")))))))</f>
        <v>#DIV/0!</v>
      </c>
      <c r="AM102" s="572"/>
      <c r="AN102" s="574" t="e">
        <f t="shared" ref="AN102" si="334">IF(AH102="Débil",0,IF(AND(AH102="Moderado",AM102="Directamente"),1,IF(AND(AH102="Moderado",AM102="Indirectamente"),0,IF(AND(AH102="Moderado",AM102="No disminuye"),0,IF(AND(AH102="Fuerte",AM102="Directamente"),2,IF(AND(AH102="Fuerte",AM102="Indirectamente"),1,IF(AND(AH102="Fuerte",AM102="No disminuye"),0)))))))</f>
        <v>#DIV/0!</v>
      </c>
      <c r="AO102" s="574" t="e">
        <f>('4-VALORACIÓN DEL RIESGO'!AD56-AN102)</f>
        <v>#DIV/0!</v>
      </c>
      <c r="AP102" s="576" t="e">
        <f t="shared" ref="AP102" si="335">IF(AO102=5,"Catastrófico",IF(AO102=4,"Mayor",IF(AO102=3,"Moderado",IF(AO102=2,"Moderado",IF(AO102=1,"Moderado")))))</f>
        <v>#DIV/0!</v>
      </c>
      <c r="AQ102" s="577" t="e">
        <f t="shared" ref="AQ102" si="336">IF(OR(AND(AP102="Moderado",AL102="Rara Vez"),AND(AP102="Moderado",AL102="Improbable")),"Moderado",IF(OR(AND(AP102="Mayor",AL102="Improbable"),AND(AP102="Mayor",AL102="Rara Vez"),AND(AP102="Moderado",AL102="Probable"),AND(AP102="Moderado",AL102="Posible")),"Alto",IF(OR(AND(AP102="Moderado",AL102="Casi Seguro"),AND(AP102="Mayor",AL102="Posible"),AND(AP102="Mayor",AL102="Probable"),AND(AP102="Mayor",AL102="Casi Seguro")),"Extremo",IF(AP102="Catastrófico","Extremo"))))</f>
        <v>#DIV/0!</v>
      </c>
      <c r="AR102" s="577"/>
      <c r="AS102" s="578" t="s">
        <v>425</v>
      </c>
    </row>
    <row r="103" spans="2:45" ht="30.75" thickBot="1" x14ac:dyDescent="0.3">
      <c r="B103" s="459"/>
      <c r="C103" s="460"/>
      <c r="D103" s="565"/>
      <c r="E103" s="565"/>
      <c r="F103" s="168"/>
      <c r="G103" s="168"/>
      <c r="H103" s="168"/>
      <c r="I103" s="168"/>
      <c r="J103" s="168"/>
      <c r="K103" s="168"/>
      <c r="L103" s="168"/>
      <c r="M103" s="164"/>
      <c r="N103" s="155" t="b">
        <f t="shared" si="235"/>
        <v>0</v>
      </c>
      <c r="O103" s="139"/>
      <c r="P103" s="155" t="b">
        <f t="shared" si="236"/>
        <v>0</v>
      </c>
      <c r="Q103" s="139"/>
      <c r="R103" s="155" t="b">
        <f t="shared" si="237"/>
        <v>0</v>
      </c>
      <c r="S103" s="139"/>
      <c r="T103" s="155" t="b">
        <f t="shared" si="238"/>
        <v>0</v>
      </c>
      <c r="U103" s="139"/>
      <c r="V103" s="155" t="b">
        <f t="shared" si="239"/>
        <v>0</v>
      </c>
      <c r="W103" s="139"/>
      <c r="X103" s="155" t="b">
        <f t="shared" si="240"/>
        <v>0</v>
      </c>
      <c r="Y103" s="139"/>
      <c r="Z103" s="155" t="b">
        <f t="shared" si="241"/>
        <v>0</v>
      </c>
      <c r="AA103" s="113">
        <f t="shared" si="242"/>
        <v>0</v>
      </c>
      <c r="AB103" s="114" t="str">
        <f t="shared" si="243"/>
        <v>Débil</v>
      </c>
      <c r="AC103" s="165"/>
      <c r="AD103" s="153" t="str">
        <f t="shared" si="244"/>
        <v>Débil</v>
      </c>
      <c r="AE103" s="115" t="str">
        <f t="shared" si="245"/>
        <v>0</v>
      </c>
      <c r="AF103" s="567"/>
      <c r="AG103" s="569"/>
      <c r="AH103" s="571"/>
      <c r="AI103" s="572"/>
      <c r="AJ103" s="573"/>
      <c r="AK103" s="573"/>
      <c r="AL103" s="573"/>
      <c r="AM103" s="572"/>
      <c r="AN103" s="575"/>
      <c r="AO103" s="575"/>
      <c r="AP103" s="576"/>
      <c r="AQ103" s="577"/>
      <c r="AR103" s="577"/>
      <c r="AS103" s="578"/>
    </row>
    <row r="104" spans="2:45" ht="30" x14ac:dyDescent="0.25">
      <c r="B104" s="459"/>
      <c r="C104" s="460"/>
      <c r="D104" s="565" t="str">
        <f>'3-IDENTIFICACIÓN DEL RIESGO'!G104</f>
        <v>Riesgo 3</v>
      </c>
      <c r="E104" s="565"/>
      <c r="F104" s="168"/>
      <c r="G104" s="168"/>
      <c r="H104" s="168"/>
      <c r="I104" s="168"/>
      <c r="J104" s="168"/>
      <c r="K104" s="168"/>
      <c r="L104" s="168"/>
      <c r="M104" s="164"/>
      <c r="N104" s="155" t="b">
        <f t="shared" si="235"/>
        <v>0</v>
      </c>
      <c r="O104" s="139"/>
      <c r="P104" s="155" t="b">
        <f t="shared" si="236"/>
        <v>0</v>
      </c>
      <c r="Q104" s="139"/>
      <c r="R104" s="155" t="b">
        <f t="shared" si="237"/>
        <v>0</v>
      </c>
      <c r="S104" s="139"/>
      <c r="T104" s="155" t="b">
        <f t="shared" si="238"/>
        <v>0</v>
      </c>
      <c r="U104" s="139"/>
      <c r="V104" s="155" t="b">
        <f t="shared" si="239"/>
        <v>0</v>
      </c>
      <c r="W104" s="139"/>
      <c r="X104" s="155" t="b">
        <f t="shared" si="240"/>
        <v>0</v>
      </c>
      <c r="Y104" s="139"/>
      <c r="Z104" s="155" t="b">
        <f t="shared" si="241"/>
        <v>0</v>
      </c>
      <c r="AA104" s="113">
        <f t="shared" si="242"/>
        <v>0</v>
      </c>
      <c r="AB104" s="114" t="str">
        <f t="shared" si="243"/>
        <v>Débil</v>
      </c>
      <c r="AC104" s="165"/>
      <c r="AD104" s="153" t="str">
        <f t="shared" si="244"/>
        <v>Débil</v>
      </c>
      <c r="AE104" s="115" t="str">
        <f t="shared" si="245"/>
        <v>0</v>
      </c>
      <c r="AF104" s="566"/>
      <c r="AG104" s="568" t="e">
        <f t="shared" ref="AG104" si="337">(AE104+AE105)/AF104</f>
        <v>#DIV/0!</v>
      </c>
      <c r="AH104" s="570" t="e">
        <f t="shared" ref="AH104" si="338">IF(AG104&lt;50,"Débil",IF(AG104&lt;=99,"Moderado",IF(AG104=100,"Fuerte",IF(AG104="","ERROR"))))</f>
        <v>#DIV/0!</v>
      </c>
      <c r="AI104" s="572"/>
      <c r="AJ104" s="573" t="e">
        <f t="shared" ref="AJ104" si="339">IF(AH104="Débil",0,IF(AND(AH104="Moderado",AI104="Directamente"),1,IF(AND(AH104="Moderado",AI104="No disminuye"),0,IF(AND(AH104="Fuerte",AI104="Directamente"),2,IF(AND(AH104="Fuerte",AI104="No disminuye"),0)))))</f>
        <v>#DIV/0!</v>
      </c>
      <c r="AK104" s="573" t="e">
        <f>('4-VALORACIÓN DEL RIESGO'!H57-AJ104)</f>
        <v>#DIV/0!</v>
      </c>
      <c r="AL104" s="573" t="e">
        <f t="shared" ref="AL104" si="340">IF(AK104=5,"Casi Seguro",IF(AK104=4,"Probable",IF(AK104=3,"Posible",IF(AK104=2,"Improbable",IF(AK104=1,"Rara Vez",IF(AK104=0,"Rara Vez",IF(AK104&lt;0,"Rara Vez")))))))</f>
        <v>#DIV/0!</v>
      </c>
      <c r="AM104" s="572"/>
      <c r="AN104" s="574" t="e">
        <f t="shared" ref="AN104" si="341">IF(AH104="Débil",0,IF(AND(AH104="Moderado",AM104="Directamente"),1,IF(AND(AH104="Moderado",AM104="Indirectamente"),0,IF(AND(AH104="Moderado",AM104="No disminuye"),0,IF(AND(AH104="Fuerte",AM104="Directamente"),2,IF(AND(AH104="Fuerte",AM104="Indirectamente"),1,IF(AND(AH104="Fuerte",AM104="No disminuye"),0)))))))</f>
        <v>#DIV/0!</v>
      </c>
      <c r="AO104" s="574" t="e">
        <f>('4-VALORACIÓN DEL RIESGO'!AD57-AN104)</f>
        <v>#DIV/0!</v>
      </c>
      <c r="AP104" s="576" t="e">
        <f t="shared" ref="AP104" si="342">IF(AO104=5,"Catastrófico",IF(AO104=4,"Mayor",IF(AO104=3,"Moderado",IF(AO104=2,"Moderado",IF(AO104=1,"Moderado")))))</f>
        <v>#DIV/0!</v>
      </c>
      <c r="AQ104" s="577" t="e">
        <f t="shared" ref="AQ104" si="343">IF(OR(AND(AP104="Moderado",AL104="Rara Vez"),AND(AP104="Moderado",AL104="Improbable")),"Moderado",IF(OR(AND(AP104="Mayor",AL104="Improbable"),AND(AP104="Mayor",AL104="Rara Vez"),AND(AP104="Moderado",AL104="Probable"),AND(AP104="Moderado",AL104="Posible")),"Alto",IF(OR(AND(AP104="Moderado",AL104="Casi Seguro"),AND(AP104="Mayor",AL104="Posible"),AND(AP104="Mayor",AL104="Probable"),AND(AP104="Mayor",AL104="Casi Seguro")),"Extremo",IF(AP104="Catastrófico","Extremo"))))</f>
        <v>#DIV/0!</v>
      </c>
      <c r="AR104" s="577"/>
      <c r="AS104" s="578" t="s">
        <v>425</v>
      </c>
    </row>
    <row r="105" spans="2:45" ht="30.75" thickBot="1" x14ac:dyDescent="0.3">
      <c r="B105" s="459"/>
      <c r="C105" s="460"/>
      <c r="D105" s="565"/>
      <c r="E105" s="565"/>
      <c r="F105" s="168"/>
      <c r="G105" s="168"/>
      <c r="H105" s="168"/>
      <c r="I105" s="168"/>
      <c r="J105" s="168"/>
      <c r="K105" s="168"/>
      <c r="L105" s="168"/>
      <c r="M105" s="164"/>
      <c r="N105" s="155" t="b">
        <f t="shared" si="235"/>
        <v>0</v>
      </c>
      <c r="O105" s="139"/>
      <c r="P105" s="155" t="b">
        <f t="shared" si="236"/>
        <v>0</v>
      </c>
      <c r="Q105" s="139"/>
      <c r="R105" s="155" t="b">
        <f t="shared" si="237"/>
        <v>0</v>
      </c>
      <c r="S105" s="139"/>
      <c r="T105" s="155" t="b">
        <f t="shared" si="238"/>
        <v>0</v>
      </c>
      <c r="U105" s="139"/>
      <c r="V105" s="155" t="b">
        <f t="shared" si="239"/>
        <v>0</v>
      </c>
      <c r="W105" s="139"/>
      <c r="X105" s="155" t="b">
        <f t="shared" si="240"/>
        <v>0</v>
      </c>
      <c r="Y105" s="139"/>
      <c r="Z105" s="155" t="b">
        <f t="shared" si="241"/>
        <v>0</v>
      </c>
      <c r="AA105" s="113">
        <f t="shared" si="242"/>
        <v>0</v>
      </c>
      <c r="AB105" s="114" t="str">
        <f t="shared" si="243"/>
        <v>Débil</v>
      </c>
      <c r="AC105" s="165"/>
      <c r="AD105" s="153" t="str">
        <f t="shared" si="244"/>
        <v>Débil</v>
      </c>
      <c r="AE105" s="115" t="str">
        <f t="shared" si="245"/>
        <v>0</v>
      </c>
      <c r="AF105" s="567"/>
      <c r="AG105" s="569"/>
      <c r="AH105" s="571"/>
      <c r="AI105" s="572"/>
      <c r="AJ105" s="573"/>
      <c r="AK105" s="573"/>
      <c r="AL105" s="573"/>
      <c r="AM105" s="572"/>
      <c r="AN105" s="575"/>
      <c r="AO105" s="575"/>
      <c r="AP105" s="576"/>
      <c r="AQ105" s="577"/>
      <c r="AR105" s="577"/>
      <c r="AS105" s="578"/>
    </row>
    <row r="106" spans="2:45" ht="30" x14ac:dyDescent="0.25">
      <c r="B106" s="459"/>
      <c r="C106" s="460"/>
      <c r="D106" s="565" t="str">
        <f>'3-IDENTIFICACIÓN DEL RIESGO'!G106</f>
        <v>Riesgo 4</v>
      </c>
      <c r="E106" s="565"/>
      <c r="F106" s="168"/>
      <c r="G106" s="168"/>
      <c r="H106" s="168"/>
      <c r="I106" s="168"/>
      <c r="J106" s="168"/>
      <c r="K106" s="168"/>
      <c r="L106" s="168"/>
      <c r="M106" s="164"/>
      <c r="N106" s="155" t="b">
        <f t="shared" si="235"/>
        <v>0</v>
      </c>
      <c r="O106" s="139"/>
      <c r="P106" s="155" t="b">
        <f t="shared" si="236"/>
        <v>0</v>
      </c>
      <c r="Q106" s="139"/>
      <c r="R106" s="155" t="b">
        <f t="shared" si="237"/>
        <v>0</v>
      </c>
      <c r="S106" s="139"/>
      <c r="T106" s="155" t="b">
        <f t="shared" si="238"/>
        <v>0</v>
      </c>
      <c r="U106" s="139"/>
      <c r="V106" s="155" t="b">
        <f t="shared" si="239"/>
        <v>0</v>
      </c>
      <c r="W106" s="139"/>
      <c r="X106" s="155" t="b">
        <f t="shared" si="240"/>
        <v>0</v>
      </c>
      <c r="Y106" s="139"/>
      <c r="Z106" s="155" t="b">
        <f t="shared" si="241"/>
        <v>0</v>
      </c>
      <c r="AA106" s="113">
        <f t="shared" si="242"/>
        <v>0</v>
      </c>
      <c r="AB106" s="114" t="str">
        <f t="shared" si="243"/>
        <v>Débil</v>
      </c>
      <c r="AC106" s="165"/>
      <c r="AD106" s="153" t="str">
        <f t="shared" si="244"/>
        <v>Débil</v>
      </c>
      <c r="AE106" s="115" t="str">
        <f t="shared" si="245"/>
        <v>0</v>
      </c>
      <c r="AF106" s="566"/>
      <c r="AG106" s="568" t="e">
        <f t="shared" ref="AG106" si="344">(AE106+AE107)/AF106</f>
        <v>#DIV/0!</v>
      </c>
      <c r="AH106" s="570" t="e">
        <f t="shared" ref="AH106" si="345">IF(AG106&lt;50,"Débil",IF(AG106&lt;=99,"Moderado",IF(AG106=100,"Fuerte",IF(AG106="","ERROR"))))</f>
        <v>#DIV/0!</v>
      </c>
      <c r="AI106" s="572"/>
      <c r="AJ106" s="573" t="e">
        <f t="shared" ref="AJ106" si="346">IF(AH106="Débil",0,IF(AND(AH106="Moderado",AI106="Directamente"),1,IF(AND(AH106="Moderado",AI106="No disminuye"),0,IF(AND(AH106="Fuerte",AI106="Directamente"),2,IF(AND(AH106="Fuerte",AI106="No disminuye"),0)))))</f>
        <v>#DIV/0!</v>
      </c>
      <c r="AK106" s="573" t="e">
        <f>('4-VALORACIÓN DEL RIESGO'!H58-AJ106)</f>
        <v>#DIV/0!</v>
      </c>
      <c r="AL106" s="573" t="e">
        <f t="shared" ref="AL106" si="347">IF(AK106=5,"Casi Seguro",IF(AK106=4,"Probable",IF(AK106=3,"Posible",IF(AK106=2,"Improbable",IF(AK106=1,"Rara Vez",IF(AK106=0,"Rara Vez",IF(AK106&lt;0,"Rara Vez")))))))</f>
        <v>#DIV/0!</v>
      </c>
      <c r="AM106" s="572"/>
      <c r="AN106" s="574" t="e">
        <f t="shared" ref="AN106" si="348">IF(AH106="Débil",0,IF(AND(AH106="Moderado",AM106="Directamente"),1,IF(AND(AH106="Moderado",AM106="Indirectamente"),0,IF(AND(AH106="Moderado",AM106="No disminuye"),0,IF(AND(AH106="Fuerte",AM106="Directamente"),2,IF(AND(AH106="Fuerte",AM106="Indirectamente"),1,IF(AND(AH106="Fuerte",AM106="No disminuye"),0)))))))</f>
        <v>#DIV/0!</v>
      </c>
      <c r="AO106" s="574" t="e">
        <f>('4-VALORACIÓN DEL RIESGO'!AD58-AN106)</f>
        <v>#DIV/0!</v>
      </c>
      <c r="AP106" s="576" t="e">
        <f t="shared" ref="AP106" si="349">IF(AO106=5,"Catastrófico",IF(AO106=4,"Mayor",IF(AO106=3,"Moderado",IF(AO106=2,"Moderado",IF(AO106=1,"Moderado")))))</f>
        <v>#DIV/0!</v>
      </c>
      <c r="AQ106" s="577" t="e">
        <f t="shared" ref="AQ106" si="350">IF(OR(AND(AP106="Moderado",AL106="Rara Vez"),AND(AP106="Moderado",AL106="Improbable")),"Moderado",IF(OR(AND(AP106="Mayor",AL106="Improbable"),AND(AP106="Mayor",AL106="Rara Vez"),AND(AP106="Moderado",AL106="Probable"),AND(AP106="Moderado",AL106="Posible")),"Alto",IF(OR(AND(AP106="Moderado",AL106="Casi Seguro"),AND(AP106="Mayor",AL106="Posible"),AND(AP106="Mayor",AL106="Probable"),AND(AP106="Mayor",AL106="Casi Seguro")),"Extremo",IF(AP106="Catastrófico","Extremo"))))</f>
        <v>#DIV/0!</v>
      </c>
      <c r="AR106" s="577"/>
      <c r="AS106" s="578" t="s">
        <v>425</v>
      </c>
    </row>
    <row r="107" spans="2:45" ht="30.75" thickBot="1" x14ac:dyDescent="0.3">
      <c r="B107" s="459"/>
      <c r="C107" s="460"/>
      <c r="D107" s="565"/>
      <c r="E107" s="565"/>
      <c r="F107" s="168"/>
      <c r="G107" s="168"/>
      <c r="H107" s="168"/>
      <c r="I107" s="168"/>
      <c r="J107" s="168"/>
      <c r="K107" s="168"/>
      <c r="L107" s="168"/>
      <c r="M107" s="164"/>
      <c r="N107" s="155" t="b">
        <f t="shared" si="235"/>
        <v>0</v>
      </c>
      <c r="O107" s="139"/>
      <c r="P107" s="155" t="b">
        <f t="shared" si="236"/>
        <v>0</v>
      </c>
      <c r="Q107" s="139"/>
      <c r="R107" s="155" t="b">
        <f t="shared" si="237"/>
        <v>0</v>
      </c>
      <c r="S107" s="139"/>
      <c r="T107" s="155" t="b">
        <f t="shared" si="238"/>
        <v>0</v>
      </c>
      <c r="U107" s="139"/>
      <c r="V107" s="155" t="b">
        <f t="shared" si="239"/>
        <v>0</v>
      </c>
      <c r="W107" s="139"/>
      <c r="X107" s="155" t="b">
        <f t="shared" si="240"/>
        <v>0</v>
      </c>
      <c r="Y107" s="139"/>
      <c r="Z107" s="155" t="b">
        <f t="shared" si="241"/>
        <v>0</v>
      </c>
      <c r="AA107" s="113">
        <f t="shared" si="242"/>
        <v>0</v>
      </c>
      <c r="AB107" s="114" t="str">
        <f t="shared" si="243"/>
        <v>Débil</v>
      </c>
      <c r="AC107" s="165"/>
      <c r="AD107" s="153" t="str">
        <f t="shared" si="244"/>
        <v>Débil</v>
      </c>
      <c r="AE107" s="115" t="str">
        <f t="shared" si="245"/>
        <v>0</v>
      </c>
      <c r="AF107" s="567"/>
      <c r="AG107" s="569"/>
      <c r="AH107" s="571"/>
      <c r="AI107" s="572"/>
      <c r="AJ107" s="573"/>
      <c r="AK107" s="573"/>
      <c r="AL107" s="573"/>
      <c r="AM107" s="572"/>
      <c r="AN107" s="575"/>
      <c r="AO107" s="575"/>
      <c r="AP107" s="576"/>
      <c r="AQ107" s="577"/>
      <c r="AR107" s="577"/>
      <c r="AS107" s="578"/>
    </row>
    <row r="108" spans="2:45" ht="30" x14ac:dyDescent="0.25">
      <c r="B108" s="459"/>
      <c r="C108" s="460"/>
      <c r="D108" s="565" t="str">
        <f>'3-IDENTIFICACIÓN DEL RIESGO'!G108</f>
        <v>Riesgo 5</v>
      </c>
      <c r="E108" s="565"/>
      <c r="F108" s="168"/>
      <c r="G108" s="168"/>
      <c r="H108" s="168"/>
      <c r="I108" s="168"/>
      <c r="J108" s="168"/>
      <c r="K108" s="168"/>
      <c r="L108" s="168"/>
      <c r="M108" s="164"/>
      <c r="N108" s="155" t="b">
        <f t="shared" si="235"/>
        <v>0</v>
      </c>
      <c r="O108" s="139"/>
      <c r="P108" s="155" t="b">
        <f t="shared" si="236"/>
        <v>0</v>
      </c>
      <c r="Q108" s="139"/>
      <c r="R108" s="155" t="b">
        <f t="shared" si="237"/>
        <v>0</v>
      </c>
      <c r="S108" s="139"/>
      <c r="T108" s="155" t="b">
        <f t="shared" si="238"/>
        <v>0</v>
      </c>
      <c r="U108" s="139"/>
      <c r="V108" s="155" t="b">
        <f t="shared" si="239"/>
        <v>0</v>
      </c>
      <c r="W108" s="139"/>
      <c r="X108" s="155" t="b">
        <f t="shared" si="240"/>
        <v>0</v>
      </c>
      <c r="Y108" s="139"/>
      <c r="Z108" s="155" t="b">
        <f t="shared" si="241"/>
        <v>0</v>
      </c>
      <c r="AA108" s="113">
        <f t="shared" si="242"/>
        <v>0</v>
      </c>
      <c r="AB108" s="114" t="str">
        <f t="shared" si="243"/>
        <v>Débil</v>
      </c>
      <c r="AC108" s="165"/>
      <c r="AD108" s="153" t="str">
        <f t="shared" si="244"/>
        <v>Débil</v>
      </c>
      <c r="AE108" s="115" t="str">
        <f t="shared" si="245"/>
        <v>0</v>
      </c>
      <c r="AF108" s="566"/>
      <c r="AG108" s="568" t="e">
        <f t="shared" ref="AG108" si="351">(AE108+AE109)/AF108</f>
        <v>#DIV/0!</v>
      </c>
      <c r="AH108" s="570" t="e">
        <f t="shared" ref="AH108" si="352">IF(AG108&lt;50,"Débil",IF(AG108&lt;=99,"Moderado",IF(AG108=100,"Fuerte",IF(AG108="","ERROR"))))</f>
        <v>#DIV/0!</v>
      </c>
      <c r="AI108" s="572"/>
      <c r="AJ108" s="573" t="e">
        <f t="shared" ref="AJ108" si="353">IF(AH108="Débil",0,IF(AND(AH108="Moderado",AI108="Directamente"),1,IF(AND(AH108="Moderado",AI108="No disminuye"),0,IF(AND(AH108="Fuerte",AI108="Directamente"),2,IF(AND(AH108="Fuerte",AI108="No disminuye"),0)))))</f>
        <v>#DIV/0!</v>
      </c>
      <c r="AK108" s="573" t="e">
        <f>('4-VALORACIÓN DEL RIESGO'!H59-AJ108)</f>
        <v>#DIV/0!</v>
      </c>
      <c r="AL108" s="573" t="e">
        <f t="shared" ref="AL108" si="354">IF(AK108=5,"Casi Seguro",IF(AK108=4,"Probable",IF(AK108=3,"Posible",IF(AK108=2,"Improbable",IF(AK108=1,"Rara Vez",IF(AK108=0,"Rara Vez",IF(AK108&lt;0,"Rara Vez")))))))</f>
        <v>#DIV/0!</v>
      </c>
      <c r="AM108" s="572"/>
      <c r="AN108" s="574" t="e">
        <f t="shared" ref="AN108" si="355">IF(AH108="Débil",0,IF(AND(AH108="Moderado",AM108="Directamente"),1,IF(AND(AH108="Moderado",AM108="Indirectamente"),0,IF(AND(AH108="Moderado",AM108="No disminuye"),0,IF(AND(AH108="Fuerte",AM108="Directamente"),2,IF(AND(AH108="Fuerte",AM108="Indirectamente"),1,IF(AND(AH108="Fuerte",AM108="No disminuye"),0)))))))</f>
        <v>#DIV/0!</v>
      </c>
      <c r="AO108" s="574" t="e">
        <f>('4-VALORACIÓN DEL RIESGO'!AD59-AN108)</f>
        <v>#DIV/0!</v>
      </c>
      <c r="AP108" s="576" t="e">
        <f t="shared" ref="AP108" si="356">IF(AO108=5,"Catastrófico",IF(AO108=4,"Mayor",IF(AO108=3,"Moderado",IF(AO108=2,"Moderado",IF(AO108=1,"Moderado")))))</f>
        <v>#DIV/0!</v>
      </c>
      <c r="AQ108" s="577" t="e">
        <f t="shared" ref="AQ108" si="357">IF(OR(AND(AP108="Moderado",AL108="Rara Vez"),AND(AP108="Moderado",AL108="Improbable")),"Moderado",IF(OR(AND(AP108="Mayor",AL108="Improbable"),AND(AP108="Mayor",AL108="Rara Vez"),AND(AP108="Moderado",AL108="Probable"),AND(AP108="Moderado",AL108="Posible")),"Alto",IF(OR(AND(AP108="Moderado",AL108="Casi Seguro"),AND(AP108="Mayor",AL108="Posible"),AND(AP108="Mayor",AL108="Probable"),AND(AP108="Mayor",AL108="Casi Seguro")),"Extremo",IF(AP108="Catastrófico","Extremo"))))</f>
        <v>#DIV/0!</v>
      </c>
      <c r="AR108" s="577"/>
      <c r="AS108" s="578" t="s">
        <v>425</v>
      </c>
    </row>
    <row r="109" spans="2:45" ht="30.75" thickBot="1" x14ac:dyDescent="0.3">
      <c r="B109" s="459"/>
      <c r="C109" s="460"/>
      <c r="D109" s="565"/>
      <c r="E109" s="565"/>
      <c r="F109" s="168"/>
      <c r="G109" s="168"/>
      <c r="H109" s="168"/>
      <c r="I109" s="168"/>
      <c r="J109" s="168"/>
      <c r="K109" s="168"/>
      <c r="L109" s="168"/>
      <c r="M109" s="164"/>
      <c r="N109" s="155" t="b">
        <f t="shared" si="235"/>
        <v>0</v>
      </c>
      <c r="O109" s="139"/>
      <c r="P109" s="155" t="b">
        <f t="shared" si="236"/>
        <v>0</v>
      </c>
      <c r="Q109" s="139"/>
      <c r="R109" s="155" t="b">
        <f t="shared" si="237"/>
        <v>0</v>
      </c>
      <c r="S109" s="139"/>
      <c r="T109" s="155" t="b">
        <f t="shared" si="238"/>
        <v>0</v>
      </c>
      <c r="U109" s="139"/>
      <c r="V109" s="155" t="b">
        <f t="shared" si="239"/>
        <v>0</v>
      </c>
      <c r="W109" s="139"/>
      <c r="X109" s="155" t="b">
        <f t="shared" si="240"/>
        <v>0</v>
      </c>
      <c r="Y109" s="139"/>
      <c r="Z109" s="155" t="b">
        <f t="shared" si="241"/>
        <v>0</v>
      </c>
      <c r="AA109" s="113">
        <f t="shared" si="242"/>
        <v>0</v>
      </c>
      <c r="AB109" s="114" t="str">
        <f t="shared" si="243"/>
        <v>Débil</v>
      </c>
      <c r="AC109" s="165"/>
      <c r="AD109" s="153" t="str">
        <f t="shared" si="244"/>
        <v>Débil</v>
      </c>
      <c r="AE109" s="115" t="str">
        <f t="shared" si="245"/>
        <v>0</v>
      </c>
      <c r="AF109" s="567"/>
      <c r="AG109" s="569"/>
      <c r="AH109" s="571"/>
      <c r="AI109" s="572"/>
      <c r="AJ109" s="573"/>
      <c r="AK109" s="573"/>
      <c r="AL109" s="573"/>
      <c r="AM109" s="572"/>
      <c r="AN109" s="575"/>
      <c r="AO109" s="575"/>
      <c r="AP109" s="576"/>
      <c r="AQ109" s="577"/>
      <c r="AR109" s="577"/>
      <c r="AS109" s="578"/>
    </row>
    <row r="110" spans="2:45" ht="204" x14ac:dyDescent="0.25">
      <c r="B110" s="582" t="str">
        <f>'3-IDENTIFICACIÓN DEL RIESGO'!B110</f>
        <v>Gestión de la Información</v>
      </c>
      <c r="C110" s="515" t="str">
        <f>'3-IDENTIFICACIÓN DEL RIESGO'!E110</f>
        <v>1. Dirección General (Comunicaciones y Topografía).
2.Secretaria General.
3. Dirección de Gestión del Ordenamiento Social de la Propiedad.
4. Subdirección de Sistemas de Información de Tierras.</v>
      </c>
      <c r="D110" s="565" t="str">
        <f>'3-IDENTIFICACIÓN DEL RIESGO'!G110</f>
        <v>Manipulación de la información durante la visita técnica, levantamientos topográficos en campo y procesamiento de la información en oficina, ante una posible afectación de la cabida y linderos a los predios solicitados por el área misional, para beneficios particulares.</v>
      </c>
      <c r="E110" s="565"/>
      <c r="F110" s="140" t="s">
        <v>994</v>
      </c>
      <c r="G110" s="140" t="s">
        <v>788</v>
      </c>
      <c r="H110" s="172" t="s">
        <v>789</v>
      </c>
      <c r="I110" s="172" t="s">
        <v>790</v>
      </c>
      <c r="J110" s="172" t="s">
        <v>791</v>
      </c>
      <c r="K110" s="140" t="s">
        <v>792</v>
      </c>
      <c r="L110" s="172" t="s">
        <v>993</v>
      </c>
      <c r="M110" s="164" t="s">
        <v>186</v>
      </c>
      <c r="N110" s="155">
        <f t="shared" si="235"/>
        <v>15</v>
      </c>
      <c r="O110" s="139" t="s">
        <v>872</v>
      </c>
      <c r="P110" s="155">
        <f t="shared" si="236"/>
        <v>15</v>
      </c>
      <c r="Q110" s="139" t="s">
        <v>873</v>
      </c>
      <c r="R110" s="155">
        <f t="shared" si="237"/>
        <v>15</v>
      </c>
      <c r="S110" s="139" t="s">
        <v>874</v>
      </c>
      <c r="T110" s="155">
        <f t="shared" si="238"/>
        <v>15</v>
      </c>
      <c r="U110" s="139" t="s">
        <v>875</v>
      </c>
      <c r="V110" s="155">
        <f t="shared" si="239"/>
        <v>15</v>
      </c>
      <c r="W110" s="139" t="s">
        <v>876</v>
      </c>
      <c r="X110" s="155">
        <f t="shared" si="240"/>
        <v>15</v>
      </c>
      <c r="Y110" s="139" t="s">
        <v>877</v>
      </c>
      <c r="Z110" s="155">
        <f t="shared" si="241"/>
        <v>10</v>
      </c>
      <c r="AA110" s="113">
        <f t="shared" si="242"/>
        <v>100</v>
      </c>
      <c r="AB110" s="114" t="str">
        <f t="shared" si="243"/>
        <v>Fuerte</v>
      </c>
      <c r="AC110" s="165" t="s">
        <v>58</v>
      </c>
      <c r="AD110" s="153" t="str">
        <f t="shared" si="244"/>
        <v>Moderado</v>
      </c>
      <c r="AE110" s="115" t="str">
        <f t="shared" si="245"/>
        <v>50</v>
      </c>
      <c r="AF110" s="566">
        <v>1</v>
      </c>
      <c r="AG110" s="568">
        <f t="shared" ref="AG110" si="358">(AE110+AE111)/AF110</f>
        <v>50</v>
      </c>
      <c r="AH110" s="570" t="str">
        <f t="shared" ref="AH110" si="359">IF(AG110&lt;50,"Débil",IF(AG110&lt;=99,"Moderado",IF(AG110=100,"Fuerte",IF(AG110="","ERROR"))))</f>
        <v>Moderado</v>
      </c>
      <c r="AI110" s="572" t="s">
        <v>92</v>
      </c>
      <c r="AJ110" s="573">
        <f t="shared" ref="AJ110" si="360">IF(AH110="Débil",0,IF(AND(AH110="Moderado",AI110="Directamente"),1,IF(AND(AH110="Moderado",AI110="No disminuye"),0,IF(AND(AH110="Fuerte",AI110="Directamente"),2,IF(AND(AH110="Fuerte",AI110="No disminuye"),0)))))</f>
        <v>1</v>
      </c>
      <c r="AK110" s="573">
        <f>('4-VALORACIÓN DEL RIESGO'!H60-AJ110)</f>
        <v>3</v>
      </c>
      <c r="AL110" s="573" t="str">
        <f t="shared" ref="AL110" si="361">IF(AK110=5,"Casi Seguro",IF(AK110=4,"Probable",IF(AK110=3,"Posible",IF(AK110=2,"Improbable",IF(AK110=1,"Rara Vez",IF(AK110=0,"Rara Vez",IF(AK110&lt;0,"Rara Vez")))))))</f>
        <v>Posible</v>
      </c>
      <c r="AM110" s="572" t="s">
        <v>94</v>
      </c>
      <c r="AN110" s="574">
        <f t="shared" ref="AN110" si="362">IF(AH110="Débil",0,IF(AND(AH110="Moderado",AM110="Directamente"),1,IF(AND(AH110="Moderado",AM110="Indirectamente"),0,IF(AND(AH110="Moderado",AM110="No disminuye"),0,IF(AND(AH110="Fuerte",AM110="Directamente"),2,IF(AND(AH110="Fuerte",AM110="Indirectamente"),1,IF(AND(AH110="Fuerte",AM110="No disminuye"),0)))))))</f>
        <v>0</v>
      </c>
      <c r="AO110" s="574">
        <f>('4-VALORACIÓN DEL RIESGO'!AD60-AN110)</f>
        <v>5</v>
      </c>
      <c r="AP110" s="576" t="str">
        <f t="shared" ref="AP110" si="363">IF(AO110=5,"Catastrófico",IF(AO110=4,"Mayor",IF(AO110=3,"Moderado",IF(AO110=2,"Moderado",IF(AO110=1,"Moderado")))))</f>
        <v>Catastrófico</v>
      </c>
      <c r="AQ110" s="577" t="str">
        <f t="shared" ref="AQ110" si="364">IF(OR(AND(AP110="Moderado",AL110="Rara Vez"),AND(AP110="Moderado",AL110="Improbable")),"Moderado",IF(OR(AND(AP110="Mayor",AL110="Improbable"),AND(AP110="Mayor",AL110="Rara Vez"),AND(AP110="Moderado",AL110="Probable"),AND(AP110="Moderado",AL110="Posible")),"Alto",IF(OR(AND(AP110="Moderado",AL110="Casi Seguro"),AND(AP110="Mayor",AL110="Posible"),AND(AP110="Mayor",AL110="Probable"),AND(AP110="Mayor",AL110="Casi Seguro")),"Extremo",IF(AP110="Catastrófico","Extremo"))))</f>
        <v>Extremo</v>
      </c>
      <c r="AR110" s="577"/>
      <c r="AS110" s="578" t="s">
        <v>425</v>
      </c>
    </row>
    <row r="111" spans="2:45" ht="30.75" thickBot="1" x14ac:dyDescent="0.3">
      <c r="B111" s="583"/>
      <c r="C111" s="516"/>
      <c r="D111" s="565"/>
      <c r="E111" s="565"/>
      <c r="F111" s="168"/>
      <c r="G111" s="168"/>
      <c r="H111" s="168"/>
      <c r="I111" s="168"/>
      <c r="J111" s="168"/>
      <c r="K111" s="168"/>
      <c r="L111" s="168"/>
      <c r="M111" s="164"/>
      <c r="N111" s="155" t="b">
        <f t="shared" si="235"/>
        <v>0</v>
      </c>
      <c r="O111" s="139"/>
      <c r="P111" s="155" t="b">
        <f t="shared" si="236"/>
        <v>0</v>
      </c>
      <c r="Q111" s="139"/>
      <c r="R111" s="155" t="b">
        <f t="shared" si="237"/>
        <v>0</v>
      </c>
      <c r="S111" s="139"/>
      <c r="T111" s="155" t="b">
        <f t="shared" si="238"/>
        <v>0</v>
      </c>
      <c r="U111" s="139"/>
      <c r="V111" s="155" t="b">
        <f t="shared" si="239"/>
        <v>0</v>
      </c>
      <c r="W111" s="139"/>
      <c r="X111" s="155" t="b">
        <f t="shared" si="240"/>
        <v>0</v>
      </c>
      <c r="Y111" s="139"/>
      <c r="Z111" s="155" t="b">
        <f t="shared" si="241"/>
        <v>0</v>
      </c>
      <c r="AA111" s="113">
        <f t="shared" si="242"/>
        <v>0</v>
      </c>
      <c r="AB111" s="114" t="str">
        <f t="shared" si="243"/>
        <v>Débil</v>
      </c>
      <c r="AC111" s="165"/>
      <c r="AD111" s="153" t="str">
        <f t="shared" si="244"/>
        <v>Débil</v>
      </c>
      <c r="AE111" s="115" t="str">
        <f t="shared" si="245"/>
        <v>0</v>
      </c>
      <c r="AF111" s="567"/>
      <c r="AG111" s="569"/>
      <c r="AH111" s="571"/>
      <c r="AI111" s="572"/>
      <c r="AJ111" s="573"/>
      <c r="AK111" s="573"/>
      <c r="AL111" s="573"/>
      <c r="AM111" s="572"/>
      <c r="AN111" s="575"/>
      <c r="AO111" s="575"/>
      <c r="AP111" s="576"/>
      <c r="AQ111" s="577"/>
      <c r="AR111" s="577"/>
      <c r="AS111" s="578"/>
    </row>
    <row r="112" spans="2:45" ht="30" x14ac:dyDescent="0.25">
      <c r="B112" s="583"/>
      <c r="C112" s="516"/>
      <c r="D112" s="565" t="str">
        <f>'3-IDENTIFICACIÓN DEL RIESGO'!G112</f>
        <v>Riesgo 2</v>
      </c>
      <c r="E112" s="565"/>
      <c r="F112" s="168"/>
      <c r="G112" s="168"/>
      <c r="H112" s="168"/>
      <c r="I112" s="168"/>
      <c r="J112" s="168"/>
      <c r="K112" s="168"/>
      <c r="L112" s="168"/>
      <c r="M112" s="164"/>
      <c r="N112" s="155" t="b">
        <f t="shared" si="235"/>
        <v>0</v>
      </c>
      <c r="O112" s="139"/>
      <c r="P112" s="155" t="b">
        <f t="shared" si="236"/>
        <v>0</v>
      </c>
      <c r="Q112" s="139"/>
      <c r="R112" s="155" t="b">
        <f t="shared" si="237"/>
        <v>0</v>
      </c>
      <c r="S112" s="139"/>
      <c r="T112" s="155" t="b">
        <f t="shared" si="238"/>
        <v>0</v>
      </c>
      <c r="U112" s="139"/>
      <c r="V112" s="155" t="b">
        <f t="shared" si="239"/>
        <v>0</v>
      </c>
      <c r="W112" s="139"/>
      <c r="X112" s="155" t="b">
        <f t="shared" si="240"/>
        <v>0</v>
      </c>
      <c r="Y112" s="139"/>
      <c r="Z112" s="155" t="b">
        <f t="shared" si="241"/>
        <v>0</v>
      </c>
      <c r="AA112" s="113">
        <f t="shared" si="242"/>
        <v>0</v>
      </c>
      <c r="AB112" s="114" t="str">
        <f t="shared" si="243"/>
        <v>Débil</v>
      </c>
      <c r="AC112" s="165"/>
      <c r="AD112" s="153" t="str">
        <f t="shared" si="244"/>
        <v>Débil</v>
      </c>
      <c r="AE112" s="115" t="str">
        <f t="shared" si="245"/>
        <v>0</v>
      </c>
      <c r="AF112" s="566"/>
      <c r="AG112" s="568" t="e">
        <f t="shared" ref="AG112" si="365">(AE112+AE113)/AF112</f>
        <v>#DIV/0!</v>
      </c>
      <c r="AH112" s="570" t="e">
        <f t="shared" ref="AH112" si="366">IF(AG112&lt;50,"Débil",IF(AG112&lt;=99,"Moderado",IF(AG112=100,"Fuerte",IF(AG112="","ERROR"))))</f>
        <v>#DIV/0!</v>
      </c>
      <c r="AI112" s="572"/>
      <c r="AJ112" s="573" t="e">
        <f t="shared" ref="AJ112" si="367">IF(AH112="Débil",0,IF(AND(AH112="Moderado",AI112="Directamente"),1,IF(AND(AH112="Moderado",AI112="No disminuye"),0,IF(AND(AH112="Fuerte",AI112="Directamente"),2,IF(AND(AH112="Fuerte",AI112="No disminuye"),0)))))</f>
        <v>#DIV/0!</v>
      </c>
      <c r="AK112" s="573" t="e">
        <f>('4-VALORACIÓN DEL RIESGO'!H61-AJ112)</f>
        <v>#DIV/0!</v>
      </c>
      <c r="AL112" s="573" t="e">
        <f t="shared" ref="AL112" si="368">IF(AK112=5,"Casi Seguro",IF(AK112=4,"Probable",IF(AK112=3,"Posible",IF(AK112=2,"Improbable",IF(AK112=1,"Rara Vez",IF(AK112=0,"Rara Vez",IF(AK112&lt;0,"Rara Vez")))))))</f>
        <v>#DIV/0!</v>
      </c>
      <c r="AM112" s="572"/>
      <c r="AN112" s="574" t="e">
        <f t="shared" ref="AN112" si="369">IF(AH112="Débil",0,IF(AND(AH112="Moderado",AM112="Directamente"),1,IF(AND(AH112="Moderado",AM112="Indirectamente"),0,IF(AND(AH112="Moderado",AM112="No disminuye"),0,IF(AND(AH112="Fuerte",AM112="Directamente"),2,IF(AND(AH112="Fuerte",AM112="Indirectamente"),1,IF(AND(AH112="Fuerte",AM112="No disminuye"),0)))))))</f>
        <v>#DIV/0!</v>
      </c>
      <c r="AO112" s="574" t="e">
        <f>('4-VALORACIÓN DEL RIESGO'!AD61-AN112)</f>
        <v>#DIV/0!</v>
      </c>
      <c r="AP112" s="576" t="e">
        <f t="shared" ref="AP112" si="370">IF(AO112=5,"Catastrófico",IF(AO112=4,"Mayor",IF(AO112=3,"Moderado",IF(AO112=2,"Moderado",IF(AO112=1,"Moderado")))))</f>
        <v>#DIV/0!</v>
      </c>
      <c r="AQ112" s="577" t="e">
        <f t="shared" ref="AQ112" si="371">IF(OR(AND(AP112="Moderado",AL112="Rara Vez"),AND(AP112="Moderado",AL112="Improbable")),"Moderado",IF(OR(AND(AP112="Mayor",AL112="Improbable"),AND(AP112="Mayor",AL112="Rara Vez"),AND(AP112="Moderado",AL112="Probable"),AND(AP112="Moderado",AL112="Posible")),"Alto",IF(OR(AND(AP112="Moderado",AL112="Casi Seguro"),AND(AP112="Mayor",AL112="Posible"),AND(AP112="Mayor",AL112="Probable"),AND(AP112="Mayor",AL112="Casi Seguro")),"Extremo",IF(AP112="Catastrófico","Extremo"))))</f>
        <v>#DIV/0!</v>
      </c>
      <c r="AR112" s="577"/>
      <c r="AS112" s="578" t="s">
        <v>425</v>
      </c>
    </row>
    <row r="113" spans="2:45" ht="30.75" thickBot="1" x14ac:dyDescent="0.3">
      <c r="B113" s="583"/>
      <c r="C113" s="516"/>
      <c r="D113" s="565"/>
      <c r="E113" s="565"/>
      <c r="F113" s="168"/>
      <c r="G113" s="168"/>
      <c r="H113" s="168"/>
      <c r="I113" s="168"/>
      <c r="J113" s="168"/>
      <c r="K113" s="168"/>
      <c r="L113" s="168"/>
      <c r="M113" s="164"/>
      <c r="N113" s="155" t="b">
        <f t="shared" si="235"/>
        <v>0</v>
      </c>
      <c r="O113" s="139"/>
      <c r="P113" s="155" t="b">
        <f t="shared" si="236"/>
        <v>0</v>
      </c>
      <c r="Q113" s="139"/>
      <c r="R113" s="155" t="b">
        <f t="shared" si="237"/>
        <v>0</v>
      </c>
      <c r="S113" s="139"/>
      <c r="T113" s="155" t="b">
        <f t="shared" si="238"/>
        <v>0</v>
      </c>
      <c r="U113" s="139"/>
      <c r="V113" s="155" t="b">
        <f t="shared" si="239"/>
        <v>0</v>
      </c>
      <c r="W113" s="139"/>
      <c r="X113" s="155" t="b">
        <f t="shared" si="240"/>
        <v>0</v>
      </c>
      <c r="Y113" s="139"/>
      <c r="Z113" s="155" t="b">
        <f t="shared" si="241"/>
        <v>0</v>
      </c>
      <c r="AA113" s="113">
        <f t="shared" si="242"/>
        <v>0</v>
      </c>
      <c r="AB113" s="114" t="str">
        <f t="shared" si="243"/>
        <v>Débil</v>
      </c>
      <c r="AC113" s="165"/>
      <c r="AD113" s="153" t="str">
        <f t="shared" si="244"/>
        <v>Débil</v>
      </c>
      <c r="AE113" s="115" t="str">
        <f t="shared" si="245"/>
        <v>0</v>
      </c>
      <c r="AF113" s="567"/>
      <c r="AG113" s="569"/>
      <c r="AH113" s="571"/>
      <c r="AI113" s="572"/>
      <c r="AJ113" s="573"/>
      <c r="AK113" s="573"/>
      <c r="AL113" s="573"/>
      <c r="AM113" s="572"/>
      <c r="AN113" s="575"/>
      <c r="AO113" s="575"/>
      <c r="AP113" s="576"/>
      <c r="AQ113" s="577"/>
      <c r="AR113" s="577"/>
      <c r="AS113" s="578"/>
    </row>
    <row r="114" spans="2:45" ht="30" x14ac:dyDescent="0.25">
      <c r="B114" s="583"/>
      <c r="C114" s="516"/>
      <c r="D114" s="565" t="str">
        <f>'3-IDENTIFICACIÓN DEL RIESGO'!G114</f>
        <v>Riesgo 3</v>
      </c>
      <c r="E114" s="565"/>
      <c r="F114" s="168"/>
      <c r="G114" s="168"/>
      <c r="H114" s="168"/>
      <c r="I114" s="168"/>
      <c r="J114" s="168"/>
      <c r="K114" s="168"/>
      <c r="L114" s="168"/>
      <c r="M114" s="164"/>
      <c r="N114" s="155" t="b">
        <f t="shared" si="235"/>
        <v>0</v>
      </c>
      <c r="O114" s="139"/>
      <c r="P114" s="155" t="b">
        <f t="shared" si="236"/>
        <v>0</v>
      </c>
      <c r="Q114" s="139"/>
      <c r="R114" s="155" t="b">
        <f t="shared" si="237"/>
        <v>0</v>
      </c>
      <c r="S114" s="139"/>
      <c r="T114" s="155" t="b">
        <f t="shared" si="238"/>
        <v>0</v>
      </c>
      <c r="U114" s="139"/>
      <c r="V114" s="155" t="b">
        <f t="shared" si="239"/>
        <v>0</v>
      </c>
      <c r="W114" s="139"/>
      <c r="X114" s="155" t="b">
        <f t="shared" si="240"/>
        <v>0</v>
      </c>
      <c r="Y114" s="139"/>
      <c r="Z114" s="155" t="b">
        <f t="shared" si="241"/>
        <v>0</v>
      </c>
      <c r="AA114" s="113">
        <f t="shared" si="242"/>
        <v>0</v>
      </c>
      <c r="AB114" s="114" t="str">
        <f t="shared" si="243"/>
        <v>Débil</v>
      </c>
      <c r="AC114" s="165"/>
      <c r="AD114" s="153" t="str">
        <f t="shared" si="244"/>
        <v>Débil</v>
      </c>
      <c r="AE114" s="115" t="str">
        <f t="shared" si="245"/>
        <v>0</v>
      </c>
      <c r="AF114" s="566"/>
      <c r="AG114" s="568" t="e">
        <f t="shared" ref="AG114" si="372">(AE114+AE115)/AF114</f>
        <v>#DIV/0!</v>
      </c>
      <c r="AH114" s="570" t="e">
        <f t="shared" ref="AH114" si="373">IF(AG114&lt;50,"Débil",IF(AG114&lt;=99,"Moderado",IF(AG114=100,"Fuerte",IF(AG114="","ERROR"))))</f>
        <v>#DIV/0!</v>
      </c>
      <c r="AI114" s="572"/>
      <c r="AJ114" s="573" t="e">
        <f t="shared" ref="AJ114" si="374">IF(AH114="Débil",0,IF(AND(AH114="Moderado",AI114="Directamente"),1,IF(AND(AH114="Moderado",AI114="No disminuye"),0,IF(AND(AH114="Fuerte",AI114="Directamente"),2,IF(AND(AH114="Fuerte",AI114="No disminuye"),0)))))</f>
        <v>#DIV/0!</v>
      </c>
      <c r="AK114" s="573" t="e">
        <f>('4-VALORACIÓN DEL RIESGO'!H62-AJ114)</f>
        <v>#DIV/0!</v>
      </c>
      <c r="AL114" s="573" t="e">
        <f t="shared" ref="AL114" si="375">IF(AK114=5,"Casi Seguro",IF(AK114=4,"Probable",IF(AK114=3,"Posible",IF(AK114=2,"Improbable",IF(AK114=1,"Rara Vez",IF(AK114=0,"Rara Vez",IF(AK114&lt;0,"Rara Vez")))))))</f>
        <v>#DIV/0!</v>
      </c>
      <c r="AM114" s="572"/>
      <c r="AN114" s="574" t="e">
        <f t="shared" ref="AN114" si="376">IF(AH114="Débil",0,IF(AND(AH114="Moderado",AM114="Directamente"),1,IF(AND(AH114="Moderado",AM114="Indirectamente"),0,IF(AND(AH114="Moderado",AM114="No disminuye"),0,IF(AND(AH114="Fuerte",AM114="Directamente"),2,IF(AND(AH114="Fuerte",AM114="Indirectamente"),1,IF(AND(AH114="Fuerte",AM114="No disminuye"),0)))))))</f>
        <v>#DIV/0!</v>
      </c>
      <c r="AO114" s="574" t="e">
        <f>('4-VALORACIÓN DEL RIESGO'!AD62-AN114)</f>
        <v>#DIV/0!</v>
      </c>
      <c r="AP114" s="576" t="e">
        <f t="shared" ref="AP114" si="377">IF(AO114=5,"Catastrófico",IF(AO114=4,"Mayor",IF(AO114=3,"Moderado",IF(AO114=2,"Moderado",IF(AO114=1,"Moderado")))))</f>
        <v>#DIV/0!</v>
      </c>
      <c r="AQ114" s="577" t="e">
        <f t="shared" ref="AQ114" si="378">IF(OR(AND(AP114="Moderado",AL114="Rara Vez"),AND(AP114="Moderado",AL114="Improbable")),"Moderado",IF(OR(AND(AP114="Mayor",AL114="Improbable"),AND(AP114="Mayor",AL114="Rara Vez"),AND(AP114="Moderado",AL114="Probable"),AND(AP114="Moderado",AL114="Posible")),"Alto",IF(OR(AND(AP114="Moderado",AL114="Casi Seguro"),AND(AP114="Mayor",AL114="Posible"),AND(AP114="Mayor",AL114="Probable"),AND(AP114="Mayor",AL114="Casi Seguro")),"Extremo",IF(AP114="Catastrófico","Extremo"))))</f>
        <v>#DIV/0!</v>
      </c>
      <c r="AR114" s="577"/>
      <c r="AS114" s="578" t="s">
        <v>425</v>
      </c>
    </row>
    <row r="115" spans="2:45" ht="30.75" thickBot="1" x14ac:dyDescent="0.3">
      <c r="B115" s="583"/>
      <c r="C115" s="516"/>
      <c r="D115" s="565"/>
      <c r="E115" s="565"/>
      <c r="F115" s="168"/>
      <c r="G115" s="168"/>
      <c r="H115" s="168"/>
      <c r="I115" s="168"/>
      <c r="J115" s="168"/>
      <c r="K115" s="168"/>
      <c r="L115" s="168"/>
      <c r="M115" s="164"/>
      <c r="N115" s="155" t="b">
        <f t="shared" si="235"/>
        <v>0</v>
      </c>
      <c r="O115" s="139"/>
      <c r="P115" s="155" t="b">
        <f t="shared" si="236"/>
        <v>0</v>
      </c>
      <c r="Q115" s="139"/>
      <c r="R115" s="155" t="b">
        <f t="shared" si="237"/>
        <v>0</v>
      </c>
      <c r="S115" s="139"/>
      <c r="T115" s="155" t="b">
        <f t="shared" si="238"/>
        <v>0</v>
      </c>
      <c r="U115" s="139"/>
      <c r="V115" s="155" t="b">
        <f t="shared" si="239"/>
        <v>0</v>
      </c>
      <c r="W115" s="139"/>
      <c r="X115" s="155" t="b">
        <f t="shared" si="240"/>
        <v>0</v>
      </c>
      <c r="Y115" s="139"/>
      <c r="Z115" s="155" t="b">
        <f t="shared" si="241"/>
        <v>0</v>
      </c>
      <c r="AA115" s="113">
        <f t="shared" si="242"/>
        <v>0</v>
      </c>
      <c r="AB115" s="114" t="str">
        <f t="shared" si="243"/>
        <v>Débil</v>
      </c>
      <c r="AC115" s="165"/>
      <c r="AD115" s="153" t="str">
        <f t="shared" si="244"/>
        <v>Débil</v>
      </c>
      <c r="AE115" s="115" t="str">
        <f t="shared" si="245"/>
        <v>0</v>
      </c>
      <c r="AF115" s="567"/>
      <c r="AG115" s="569"/>
      <c r="AH115" s="571"/>
      <c r="AI115" s="572"/>
      <c r="AJ115" s="573"/>
      <c r="AK115" s="573"/>
      <c r="AL115" s="573"/>
      <c r="AM115" s="572"/>
      <c r="AN115" s="575"/>
      <c r="AO115" s="575"/>
      <c r="AP115" s="576"/>
      <c r="AQ115" s="577"/>
      <c r="AR115" s="577"/>
      <c r="AS115" s="578"/>
    </row>
    <row r="116" spans="2:45" ht="30" x14ac:dyDescent="0.25">
      <c r="B116" s="583"/>
      <c r="C116" s="516"/>
      <c r="D116" s="565" t="str">
        <f>'3-IDENTIFICACIÓN DEL RIESGO'!G116</f>
        <v>Riesgo 4</v>
      </c>
      <c r="E116" s="565"/>
      <c r="F116" s="168"/>
      <c r="G116" s="168"/>
      <c r="H116" s="168"/>
      <c r="I116" s="168"/>
      <c r="J116" s="168"/>
      <c r="K116" s="168"/>
      <c r="L116" s="168"/>
      <c r="M116" s="164"/>
      <c r="N116" s="155" t="b">
        <f t="shared" si="235"/>
        <v>0</v>
      </c>
      <c r="O116" s="139"/>
      <c r="P116" s="155" t="b">
        <f t="shared" si="236"/>
        <v>0</v>
      </c>
      <c r="Q116" s="139"/>
      <c r="R116" s="155" t="b">
        <f t="shared" si="237"/>
        <v>0</v>
      </c>
      <c r="S116" s="139"/>
      <c r="T116" s="155" t="b">
        <f t="shared" si="238"/>
        <v>0</v>
      </c>
      <c r="U116" s="139"/>
      <c r="V116" s="155" t="b">
        <f t="shared" si="239"/>
        <v>0</v>
      </c>
      <c r="W116" s="139"/>
      <c r="X116" s="155" t="b">
        <f t="shared" si="240"/>
        <v>0</v>
      </c>
      <c r="Y116" s="139"/>
      <c r="Z116" s="155" t="b">
        <f t="shared" si="241"/>
        <v>0</v>
      </c>
      <c r="AA116" s="113">
        <f t="shared" si="242"/>
        <v>0</v>
      </c>
      <c r="AB116" s="114" t="str">
        <f t="shared" si="243"/>
        <v>Débil</v>
      </c>
      <c r="AC116" s="165"/>
      <c r="AD116" s="153" t="str">
        <f t="shared" si="244"/>
        <v>Débil</v>
      </c>
      <c r="AE116" s="115" t="str">
        <f t="shared" si="245"/>
        <v>0</v>
      </c>
      <c r="AF116" s="566"/>
      <c r="AG116" s="568" t="e">
        <f t="shared" ref="AG116" si="379">(AE116+AE117)/AF116</f>
        <v>#DIV/0!</v>
      </c>
      <c r="AH116" s="570" t="e">
        <f t="shared" ref="AH116" si="380">IF(AG116&lt;50,"Débil",IF(AG116&lt;=99,"Moderado",IF(AG116=100,"Fuerte",IF(AG116="","ERROR"))))</f>
        <v>#DIV/0!</v>
      </c>
      <c r="AI116" s="572"/>
      <c r="AJ116" s="573" t="e">
        <f t="shared" ref="AJ116" si="381">IF(AH116="Débil",0,IF(AND(AH116="Moderado",AI116="Directamente"),1,IF(AND(AH116="Moderado",AI116="No disminuye"),0,IF(AND(AH116="Fuerte",AI116="Directamente"),2,IF(AND(AH116="Fuerte",AI116="No disminuye"),0)))))</f>
        <v>#DIV/0!</v>
      </c>
      <c r="AK116" s="573" t="e">
        <f>('4-VALORACIÓN DEL RIESGO'!H63-AJ116)</f>
        <v>#DIV/0!</v>
      </c>
      <c r="AL116" s="573" t="e">
        <f t="shared" ref="AL116" si="382">IF(AK116=5,"Casi Seguro",IF(AK116=4,"Probable",IF(AK116=3,"Posible",IF(AK116=2,"Improbable",IF(AK116=1,"Rara Vez",IF(AK116=0,"Rara Vez",IF(AK116&lt;0,"Rara Vez")))))))</f>
        <v>#DIV/0!</v>
      </c>
      <c r="AM116" s="572"/>
      <c r="AN116" s="574" t="e">
        <f t="shared" ref="AN116" si="383">IF(AH116="Débil",0,IF(AND(AH116="Moderado",AM116="Directamente"),1,IF(AND(AH116="Moderado",AM116="Indirectamente"),0,IF(AND(AH116="Moderado",AM116="No disminuye"),0,IF(AND(AH116="Fuerte",AM116="Directamente"),2,IF(AND(AH116="Fuerte",AM116="Indirectamente"),1,IF(AND(AH116="Fuerte",AM116="No disminuye"),0)))))))</f>
        <v>#DIV/0!</v>
      </c>
      <c r="AO116" s="574" t="e">
        <f>('4-VALORACIÓN DEL RIESGO'!AD63-AN116)</f>
        <v>#DIV/0!</v>
      </c>
      <c r="AP116" s="576" t="e">
        <f t="shared" ref="AP116" si="384">IF(AO116=5,"Catastrófico",IF(AO116=4,"Mayor",IF(AO116=3,"Moderado",IF(AO116=2,"Moderado",IF(AO116=1,"Moderado")))))</f>
        <v>#DIV/0!</v>
      </c>
      <c r="AQ116" s="577" t="e">
        <f t="shared" ref="AQ116" si="385">IF(OR(AND(AP116="Moderado",AL116="Rara Vez"),AND(AP116="Moderado",AL116="Improbable")),"Moderado",IF(OR(AND(AP116="Mayor",AL116="Improbable"),AND(AP116="Mayor",AL116="Rara Vez"),AND(AP116="Moderado",AL116="Probable"),AND(AP116="Moderado",AL116="Posible")),"Alto",IF(OR(AND(AP116="Moderado",AL116="Casi Seguro"),AND(AP116="Mayor",AL116="Posible"),AND(AP116="Mayor",AL116="Probable"),AND(AP116="Mayor",AL116="Casi Seguro")),"Extremo",IF(AP116="Catastrófico","Extremo"))))</f>
        <v>#DIV/0!</v>
      </c>
      <c r="AR116" s="577"/>
      <c r="AS116" s="578" t="s">
        <v>425</v>
      </c>
    </row>
    <row r="117" spans="2:45" ht="30.75" thickBot="1" x14ac:dyDescent="0.3">
      <c r="B117" s="583"/>
      <c r="C117" s="516"/>
      <c r="D117" s="565"/>
      <c r="E117" s="565"/>
      <c r="F117" s="168"/>
      <c r="G117" s="168"/>
      <c r="H117" s="168"/>
      <c r="I117" s="168"/>
      <c r="J117" s="168"/>
      <c r="K117" s="168"/>
      <c r="L117" s="168"/>
      <c r="M117" s="164"/>
      <c r="N117" s="155" t="b">
        <f t="shared" si="235"/>
        <v>0</v>
      </c>
      <c r="O117" s="139"/>
      <c r="P117" s="155" t="b">
        <f t="shared" si="236"/>
        <v>0</v>
      </c>
      <c r="Q117" s="139"/>
      <c r="R117" s="155" t="b">
        <f t="shared" si="237"/>
        <v>0</v>
      </c>
      <c r="S117" s="139"/>
      <c r="T117" s="155" t="b">
        <f t="shared" si="238"/>
        <v>0</v>
      </c>
      <c r="U117" s="139"/>
      <c r="V117" s="155" t="b">
        <f t="shared" si="239"/>
        <v>0</v>
      </c>
      <c r="W117" s="139"/>
      <c r="X117" s="155" t="b">
        <f t="shared" si="240"/>
        <v>0</v>
      </c>
      <c r="Y117" s="139"/>
      <c r="Z117" s="155" t="b">
        <f t="shared" si="241"/>
        <v>0</v>
      </c>
      <c r="AA117" s="113">
        <f t="shared" si="242"/>
        <v>0</v>
      </c>
      <c r="AB117" s="114" t="str">
        <f t="shared" si="243"/>
        <v>Débil</v>
      </c>
      <c r="AC117" s="165"/>
      <c r="AD117" s="153" t="str">
        <f t="shared" si="244"/>
        <v>Débil</v>
      </c>
      <c r="AE117" s="115" t="str">
        <f t="shared" si="245"/>
        <v>0</v>
      </c>
      <c r="AF117" s="567"/>
      <c r="AG117" s="569"/>
      <c r="AH117" s="571"/>
      <c r="AI117" s="572"/>
      <c r="AJ117" s="573"/>
      <c r="AK117" s="573"/>
      <c r="AL117" s="573"/>
      <c r="AM117" s="572"/>
      <c r="AN117" s="575"/>
      <c r="AO117" s="575"/>
      <c r="AP117" s="576"/>
      <c r="AQ117" s="577"/>
      <c r="AR117" s="577"/>
      <c r="AS117" s="578"/>
    </row>
    <row r="118" spans="2:45" ht="30" x14ac:dyDescent="0.25">
      <c r="B118" s="583"/>
      <c r="C118" s="516"/>
      <c r="D118" s="565" t="str">
        <f>'3-IDENTIFICACIÓN DEL RIESGO'!G118</f>
        <v>Riesgo 5</v>
      </c>
      <c r="E118" s="565"/>
      <c r="F118" s="168"/>
      <c r="G118" s="168"/>
      <c r="H118" s="168"/>
      <c r="I118" s="168"/>
      <c r="J118" s="168"/>
      <c r="K118" s="168"/>
      <c r="L118" s="168"/>
      <c r="M118" s="164"/>
      <c r="N118" s="155" t="b">
        <f t="shared" si="235"/>
        <v>0</v>
      </c>
      <c r="O118" s="139"/>
      <c r="P118" s="155" t="b">
        <f t="shared" si="236"/>
        <v>0</v>
      </c>
      <c r="Q118" s="139"/>
      <c r="R118" s="155" t="b">
        <f t="shared" si="237"/>
        <v>0</v>
      </c>
      <c r="S118" s="139"/>
      <c r="T118" s="155" t="b">
        <f t="shared" si="238"/>
        <v>0</v>
      </c>
      <c r="U118" s="139"/>
      <c r="V118" s="155" t="b">
        <f t="shared" si="239"/>
        <v>0</v>
      </c>
      <c r="W118" s="139"/>
      <c r="X118" s="155" t="b">
        <f t="shared" si="240"/>
        <v>0</v>
      </c>
      <c r="Y118" s="139"/>
      <c r="Z118" s="155" t="b">
        <f t="shared" si="241"/>
        <v>0</v>
      </c>
      <c r="AA118" s="113">
        <f t="shared" si="242"/>
        <v>0</v>
      </c>
      <c r="AB118" s="114" t="str">
        <f t="shared" si="243"/>
        <v>Débil</v>
      </c>
      <c r="AC118" s="165"/>
      <c r="AD118" s="153" t="str">
        <f t="shared" si="244"/>
        <v>Débil</v>
      </c>
      <c r="AE118" s="115" t="str">
        <f t="shared" si="245"/>
        <v>0</v>
      </c>
      <c r="AF118" s="566"/>
      <c r="AG118" s="568" t="e">
        <f t="shared" ref="AG118" si="386">(AE118+AE119)/AF118</f>
        <v>#DIV/0!</v>
      </c>
      <c r="AH118" s="570" t="e">
        <f t="shared" ref="AH118" si="387">IF(AG118&lt;50,"Débil",IF(AG118&lt;=99,"Moderado",IF(AG118=100,"Fuerte",IF(AG118="","ERROR"))))</f>
        <v>#DIV/0!</v>
      </c>
      <c r="AI118" s="572"/>
      <c r="AJ118" s="573" t="e">
        <f t="shared" ref="AJ118" si="388">IF(AH118="Débil",0,IF(AND(AH118="Moderado",AI118="Directamente"),1,IF(AND(AH118="Moderado",AI118="No disminuye"),0,IF(AND(AH118="Fuerte",AI118="Directamente"),2,IF(AND(AH118="Fuerte",AI118="No disminuye"),0)))))</f>
        <v>#DIV/0!</v>
      </c>
      <c r="AK118" s="573" t="e">
        <f>('4-VALORACIÓN DEL RIESGO'!H64-AJ118)</f>
        <v>#DIV/0!</v>
      </c>
      <c r="AL118" s="573" t="e">
        <f t="shared" ref="AL118" si="389">IF(AK118=5,"Casi Seguro",IF(AK118=4,"Probable",IF(AK118=3,"Posible",IF(AK118=2,"Improbable",IF(AK118=1,"Rara Vez",IF(AK118=0,"Rara Vez",IF(AK118&lt;0,"Rara Vez")))))))</f>
        <v>#DIV/0!</v>
      </c>
      <c r="AM118" s="572"/>
      <c r="AN118" s="574" t="e">
        <f t="shared" ref="AN118" si="390">IF(AH118="Débil",0,IF(AND(AH118="Moderado",AM118="Directamente"),1,IF(AND(AH118="Moderado",AM118="Indirectamente"),0,IF(AND(AH118="Moderado",AM118="No disminuye"),0,IF(AND(AH118="Fuerte",AM118="Directamente"),2,IF(AND(AH118="Fuerte",AM118="Indirectamente"),1,IF(AND(AH118="Fuerte",AM118="No disminuye"),0)))))))</f>
        <v>#DIV/0!</v>
      </c>
      <c r="AO118" s="574" t="e">
        <f>('4-VALORACIÓN DEL RIESGO'!AD64-AN118)</f>
        <v>#DIV/0!</v>
      </c>
      <c r="AP118" s="576" t="e">
        <f t="shared" ref="AP118" si="391">IF(AO118=5,"Catastrófico",IF(AO118=4,"Mayor",IF(AO118=3,"Moderado",IF(AO118=2,"Moderado",IF(AO118=1,"Moderado")))))</f>
        <v>#DIV/0!</v>
      </c>
      <c r="AQ118" s="577" t="e">
        <f t="shared" ref="AQ118" si="392">IF(OR(AND(AP118="Moderado",AL118="Rara Vez"),AND(AP118="Moderado",AL118="Improbable")),"Moderado",IF(OR(AND(AP118="Mayor",AL118="Improbable"),AND(AP118="Mayor",AL118="Rara Vez"),AND(AP118="Moderado",AL118="Probable"),AND(AP118="Moderado",AL118="Posible")),"Alto",IF(OR(AND(AP118="Moderado",AL118="Casi Seguro"),AND(AP118="Mayor",AL118="Posible"),AND(AP118="Mayor",AL118="Probable"),AND(AP118="Mayor",AL118="Casi Seguro")),"Extremo",IF(AP118="Catastrófico","Extremo"))))</f>
        <v>#DIV/0!</v>
      </c>
      <c r="AR118" s="577"/>
      <c r="AS118" s="578" t="s">
        <v>425</v>
      </c>
    </row>
    <row r="119" spans="2:45" ht="30.75" thickBot="1" x14ac:dyDescent="0.3">
      <c r="B119" s="584"/>
      <c r="C119" s="517"/>
      <c r="D119" s="565"/>
      <c r="E119" s="565"/>
      <c r="F119" s="168"/>
      <c r="G119" s="168"/>
      <c r="H119" s="168"/>
      <c r="I119" s="168"/>
      <c r="J119" s="168"/>
      <c r="K119" s="168"/>
      <c r="L119" s="168"/>
      <c r="M119" s="164"/>
      <c r="N119" s="155" t="b">
        <f t="shared" si="235"/>
        <v>0</v>
      </c>
      <c r="O119" s="139"/>
      <c r="P119" s="155" t="b">
        <f t="shared" si="236"/>
        <v>0</v>
      </c>
      <c r="Q119" s="139"/>
      <c r="R119" s="155" t="b">
        <f t="shared" si="237"/>
        <v>0</v>
      </c>
      <c r="S119" s="139"/>
      <c r="T119" s="155" t="b">
        <f t="shared" si="238"/>
        <v>0</v>
      </c>
      <c r="U119" s="139"/>
      <c r="V119" s="155" t="b">
        <f t="shared" si="239"/>
        <v>0</v>
      </c>
      <c r="W119" s="139"/>
      <c r="X119" s="155" t="b">
        <f t="shared" si="240"/>
        <v>0</v>
      </c>
      <c r="Y119" s="139"/>
      <c r="Z119" s="155" t="b">
        <f t="shared" si="241"/>
        <v>0</v>
      </c>
      <c r="AA119" s="113">
        <f t="shared" si="242"/>
        <v>0</v>
      </c>
      <c r="AB119" s="114" t="str">
        <f t="shared" si="243"/>
        <v>Débil</v>
      </c>
      <c r="AC119" s="165"/>
      <c r="AD119" s="153" t="str">
        <f t="shared" si="244"/>
        <v>Débil</v>
      </c>
      <c r="AE119" s="115" t="str">
        <f t="shared" si="245"/>
        <v>0</v>
      </c>
      <c r="AF119" s="567"/>
      <c r="AG119" s="569"/>
      <c r="AH119" s="571"/>
      <c r="AI119" s="572"/>
      <c r="AJ119" s="573"/>
      <c r="AK119" s="573"/>
      <c r="AL119" s="573"/>
      <c r="AM119" s="572"/>
      <c r="AN119" s="575"/>
      <c r="AO119" s="575"/>
      <c r="AP119" s="576"/>
      <c r="AQ119" s="577"/>
      <c r="AR119" s="577"/>
      <c r="AS119" s="578"/>
    </row>
    <row r="120" spans="2:45" ht="76.5" x14ac:dyDescent="0.25">
      <c r="B120" s="579" t="str">
        <f>'3-IDENTIFICACIÓN DEL RIESGO'!B120</f>
        <v>Gestión del Talento Humano</v>
      </c>
      <c r="C120" s="515" t="str">
        <f>'3-IDENTIFICACIÓN DEL RIESGO'!E120</f>
        <v>1. Subdirección de Talento Humano.
2. Secretaría General.
3. Oficina Jurídica</v>
      </c>
      <c r="D120" s="565" t="str">
        <f>'3-IDENTIFICACIÓN DEL RIESGO'!G120</f>
        <v>Vinculación de personal sin cumplimiento de requisitos mínimos en beneficio particular o de un tercero.</v>
      </c>
      <c r="E120" s="565"/>
      <c r="F120" s="168" t="s">
        <v>793</v>
      </c>
      <c r="G120" s="168" t="s">
        <v>622</v>
      </c>
      <c r="H120" s="168" t="s">
        <v>794</v>
      </c>
      <c r="I120" s="168" t="s">
        <v>795</v>
      </c>
      <c r="J120" s="168" t="s">
        <v>796</v>
      </c>
      <c r="K120" s="168" t="s">
        <v>797</v>
      </c>
      <c r="L120" s="168" t="s">
        <v>798</v>
      </c>
      <c r="M120" s="164" t="s">
        <v>186</v>
      </c>
      <c r="N120" s="155">
        <f t="shared" si="235"/>
        <v>15</v>
      </c>
      <c r="O120" s="139" t="s">
        <v>187</v>
      </c>
      <c r="P120" s="155">
        <f t="shared" si="236"/>
        <v>15</v>
      </c>
      <c r="Q120" s="139" t="s">
        <v>188</v>
      </c>
      <c r="R120" s="155">
        <f t="shared" si="237"/>
        <v>15</v>
      </c>
      <c r="S120" s="139" t="s">
        <v>192</v>
      </c>
      <c r="T120" s="155">
        <f t="shared" si="238"/>
        <v>10</v>
      </c>
      <c r="U120" s="139" t="s">
        <v>189</v>
      </c>
      <c r="V120" s="155">
        <f t="shared" si="239"/>
        <v>15</v>
      </c>
      <c r="W120" s="139" t="s">
        <v>190</v>
      </c>
      <c r="X120" s="155">
        <f t="shared" si="240"/>
        <v>15</v>
      </c>
      <c r="Y120" s="139" t="s">
        <v>191</v>
      </c>
      <c r="Z120" s="155">
        <f t="shared" si="241"/>
        <v>10</v>
      </c>
      <c r="AA120" s="113">
        <f t="shared" si="242"/>
        <v>95</v>
      </c>
      <c r="AB120" s="114" t="str">
        <f t="shared" si="243"/>
        <v>Moderado</v>
      </c>
      <c r="AC120" s="165" t="s">
        <v>64</v>
      </c>
      <c r="AD120" s="153" t="str">
        <f t="shared" si="244"/>
        <v>Moderado</v>
      </c>
      <c r="AE120" s="115" t="str">
        <f t="shared" si="245"/>
        <v>50</v>
      </c>
      <c r="AF120" s="566">
        <v>1</v>
      </c>
      <c r="AG120" s="568">
        <f t="shared" ref="AG120" si="393">(AE120+AE121)/AF120</f>
        <v>50</v>
      </c>
      <c r="AH120" s="570" t="str">
        <f t="shared" ref="AH120" si="394">IF(AG120&lt;50,"Débil",IF(AG120&lt;=99,"Moderado",IF(AG120=100,"Fuerte",IF(AG120="","ERROR"))))</f>
        <v>Moderado</v>
      </c>
      <c r="AI120" s="572" t="s">
        <v>94</v>
      </c>
      <c r="AJ120" s="573">
        <f t="shared" ref="AJ120" si="395">IF(AH120="Débil",0,IF(AND(AH120="Moderado",AI120="Directamente"),1,IF(AND(AH120="Moderado",AI120="No disminuye"),0,IF(AND(AH120="Fuerte",AI120="Directamente"),2,IF(AND(AH120="Fuerte",AI120="No disminuye"),0)))))</f>
        <v>0</v>
      </c>
      <c r="AK120" s="573">
        <f>('4-VALORACIÓN DEL RIESGO'!H65-AJ120)</f>
        <v>1</v>
      </c>
      <c r="AL120" s="573" t="str">
        <f t="shared" ref="AL120" si="396">IF(AK120=5,"Casi Seguro",IF(AK120=4,"Probable",IF(AK120=3,"Posible",IF(AK120=2,"Improbable",IF(AK120=1,"Rara Vez",IF(AK120=0,"Rara Vez",IF(AK120&lt;0,"Rara Vez")))))))</f>
        <v>Rara Vez</v>
      </c>
      <c r="AM120" s="572" t="s">
        <v>92</v>
      </c>
      <c r="AN120" s="574">
        <f t="shared" ref="AN120" si="397">IF(AH120="Débil",0,IF(AND(AH120="Moderado",AM120="Directamente"),1,IF(AND(AH120="Moderado",AM120="Indirectamente"),0,IF(AND(AH120="Moderado",AM120="No disminuye"),0,IF(AND(AH120="Fuerte",AM120="Directamente"),2,IF(AND(AH120="Fuerte",AM120="Indirectamente"),1,IF(AND(AH120="Fuerte",AM120="No disminuye"),0)))))))</f>
        <v>1</v>
      </c>
      <c r="AO120" s="574">
        <f>('4-VALORACIÓN DEL RIESGO'!AD65-AN120)</f>
        <v>3</v>
      </c>
      <c r="AP120" s="576" t="str">
        <f t="shared" ref="AP120" si="398">IF(AO120=5,"Catastrófico",IF(AO120=4,"Mayor",IF(AO120=3,"Moderado",IF(AO120=2,"Moderado",IF(AO120=1,"Moderado")))))</f>
        <v>Moderado</v>
      </c>
      <c r="AQ120" s="577" t="str">
        <f t="shared" ref="AQ120" si="399">IF(OR(AND(AP120="Moderado",AL120="Rara Vez"),AND(AP120="Moderado",AL120="Improbable")),"Moderado",IF(OR(AND(AP120="Mayor",AL120="Improbable"),AND(AP120="Mayor",AL120="Rara Vez"),AND(AP120="Moderado",AL120="Probable"),AND(AP120="Moderado",AL120="Posible")),"Alto",IF(OR(AND(AP120="Moderado",AL120="Casi Seguro"),AND(AP120="Mayor",AL120="Posible"),AND(AP120="Mayor",AL120="Probable"),AND(AP120="Mayor",AL120="Casi Seguro")),"Extremo",IF(AP120="Catastrófico","Extremo"))))</f>
        <v>Moderado</v>
      </c>
      <c r="AR120" s="577"/>
      <c r="AS120" s="578" t="s">
        <v>425</v>
      </c>
    </row>
    <row r="121" spans="2:45" ht="30.75" thickBot="1" x14ac:dyDescent="0.3">
      <c r="B121" s="580"/>
      <c r="C121" s="516"/>
      <c r="D121" s="565"/>
      <c r="E121" s="565"/>
      <c r="F121" s="168"/>
      <c r="G121" s="168"/>
      <c r="H121" s="168"/>
      <c r="I121" s="168"/>
      <c r="J121" s="168"/>
      <c r="K121" s="168"/>
      <c r="L121" s="168"/>
      <c r="M121" s="164"/>
      <c r="N121" s="155" t="b">
        <f t="shared" si="235"/>
        <v>0</v>
      </c>
      <c r="O121" s="139"/>
      <c r="P121" s="155" t="b">
        <f t="shared" si="236"/>
        <v>0</v>
      </c>
      <c r="Q121" s="139"/>
      <c r="R121" s="155" t="b">
        <f t="shared" si="237"/>
        <v>0</v>
      </c>
      <c r="S121" s="139"/>
      <c r="T121" s="155" t="b">
        <f t="shared" si="238"/>
        <v>0</v>
      </c>
      <c r="U121" s="139"/>
      <c r="V121" s="155" t="b">
        <f t="shared" si="239"/>
        <v>0</v>
      </c>
      <c r="W121" s="139"/>
      <c r="X121" s="155" t="b">
        <f t="shared" si="240"/>
        <v>0</v>
      </c>
      <c r="Y121" s="139"/>
      <c r="Z121" s="155" t="b">
        <f t="shared" si="241"/>
        <v>0</v>
      </c>
      <c r="AA121" s="113">
        <f t="shared" si="242"/>
        <v>0</v>
      </c>
      <c r="AB121" s="114" t="str">
        <f t="shared" si="243"/>
        <v>Débil</v>
      </c>
      <c r="AC121" s="165"/>
      <c r="AD121" s="153" t="str">
        <f t="shared" si="244"/>
        <v>Débil</v>
      </c>
      <c r="AE121" s="115" t="str">
        <f t="shared" si="245"/>
        <v>0</v>
      </c>
      <c r="AF121" s="567"/>
      <c r="AG121" s="569"/>
      <c r="AH121" s="571"/>
      <c r="AI121" s="572"/>
      <c r="AJ121" s="573"/>
      <c r="AK121" s="573"/>
      <c r="AL121" s="573"/>
      <c r="AM121" s="572"/>
      <c r="AN121" s="575"/>
      <c r="AO121" s="575"/>
      <c r="AP121" s="576"/>
      <c r="AQ121" s="577"/>
      <c r="AR121" s="577"/>
      <c r="AS121" s="578"/>
    </row>
    <row r="122" spans="2:45" ht="38.25" x14ac:dyDescent="0.25">
      <c r="B122" s="580"/>
      <c r="C122" s="516"/>
      <c r="D122" s="565" t="str">
        <f>'3-IDENTIFICACIÓN DEL RIESGO'!G122</f>
        <v>Pérdida o manipulación de  expedientes de historia laboral para beneficio personal o de tercero.</v>
      </c>
      <c r="E122" s="565"/>
      <c r="F122" s="168" t="s">
        <v>799</v>
      </c>
      <c r="G122" s="168" t="s">
        <v>622</v>
      </c>
      <c r="H122" s="168" t="s">
        <v>800</v>
      </c>
      <c r="I122" s="168" t="s">
        <v>801</v>
      </c>
      <c r="J122" s="168" t="s">
        <v>802</v>
      </c>
      <c r="K122" s="168" t="s">
        <v>803</v>
      </c>
      <c r="L122" s="168" t="s">
        <v>804</v>
      </c>
      <c r="M122" s="164" t="s">
        <v>186</v>
      </c>
      <c r="N122" s="155">
        <f t="shared" si="235"/>
        <v>15</v>
      </c>
      <c r="O122" s="139" t="s">
        <v>187</v>
      </c>
      <c r="P122" s="155">
        <f t="shared" si="236"/>
        <v>15</v>
      </c>
      <c r="Q122" s="139" t="s">
        <v>188</v>
      </c>
      <c r="R122" s="155">
        <f t="shared" si="237"/>
        <v>15</v>
      </c>
      <c r="S122" s="139" t="s">
        <v>192</v>
      </c>
      <c r="T122" s="155">
        <f t="shared" si="238"/>
        <v>10</v>
      </c>
      <c r="U122" s="139" t="s">
        <v>189</v>
      </c>
      <c r="V122" s="155">
        <f t="shared" si="239"/>
        <v>15</v>
      </c>
      <c r="W122" s="139" t="s">
        <v>190</v>
      </c>
      <c r="X122" s="155">
        <f t="shared" si="240"/>
        <v>15</v>
      </c>
      <c r="Y122" s="139" t="s">
        <v>191</v>
      </c>
      <c r="Z122" s="155">
        <f t="shared" si="241"/>
        <v>10</v>
      </c>
      <c r="AA122" s="113">
        <f t="shared" si="242"/>
        <v>95</v>
      </c>
      <c r="AB122" s="114" t="str">
        <f t="shared" si="243"/>
        <v>Moderado</v>
      </c>
      <c r="AC122" s="165" t="s">
        <v>58</v>
      </c>
      <c r="AD122" s="153" t="str">
        <f t="shared" si="244"/>
        <v>Moderado</v>
      </c>
      <c r="AE122" s="115" t="str">
        <f t="shared" si="245"/>
        <v>50</v>
      </c>
      <c r="AF122" s="566">
        <v>1</v>
      </c>
      <c r="AG122" s="568">
        <f t="shared" ref="AG122" si="400">(AE122+AE123)/AF122</f>
        <v>50</v>
      </c>
      <c r="AH122" s="570" t="str">
        <f t="shared" ref="AH122" si="401">IF(AG122&lt;50,"Débil",IF(AG122&lt;=99,"Moderado",IF(AG122=100,"Fuerte",IF(AG122="","ERROR"))))</f>
        <v>Moderado</v>
      </c>
      <c r="AI122" s="572" t="s">
        <v>92</v>
      </c>
      <c r="AJ122" s="573">
        <f t="shared" ref="AJ122" si="402">IF(AH122="Débil",0,IF(AND(AH122="Moderado",AI122="Directamente"),1,IF(AND(AH122="Moderado",AI122="No disminuye"),0,IF(AND(AH122="Fuerte",AI122="Directamente"),2,IF(AND(AH122="Fuerte",AI122="No disminuye"),0)))))</f>
        <v>1</v>
      </c>
      <c r="AK122" s="573">
        <f>('4-VALORACIÓN DEL RIESGO'!H66-AJ122)</f>
        <v>0</v>
      </c>
      <c r="AL122" s="573" t="str">
        <f t="shared" ref="AL122" si="403">IF(AK122=5,"Casi Seguro",IF(AK122=4,"Probable",IF(AK122=3,"Posible",IF(AK122=2,"Improbable",IF(AK122=1,"Rara Vez",IF(AK122=0,"Rara Vez",IF(AK122&lt;0,"Rara Vez")))))))</f>
        <v>Rara Vez</v>
      </c>
      <c r="AM122" s="572" t="s">
        <v>92</v>
      </c>
      <c r="AN122" s="574">
        <f t="shared" ref="AN122" si="404">IF(AH122="Débil",0,IF(AND(AH122="Moderado",AM122="Directamente"),1,IF(AND(AH122="Moderado",AM122="Indirectamente"),0,IF(AND(AH122="Moderado",AM122="No disminuye"),0,IF(AND(AH122="Fuerte",AM122="Directamente"),2,IF(AND(AH122="Fuerte",AM122="Indirectamente"),1,IF(AND(AH122="Fuerte",AM122="No disminuye"),0)))))))</f>
        <v>1</v>
      </c>
      <c r="AO122" s="574">
        <f>('4-VALORACIÓN DEL RIESGO'!AD66-AN122)</f>
        <v>3</v>
      </c>
      <c r="AP122" s="576" t="str">
        <f t="shared" ref="AP122" si="405">IF(AO122=5,"Catastrófico",IF(AO122=4,"Mayor",IF(AO122=3,"Moderado",IF(AO122=2,"Moderado",IF(AO122=1,"Moderado")))))</f>
        <v>Moderado</v>
      </c>
      <c r="AQ122" s="577" t="str">
        <f t="shared" ref="AQ122" si="406">IF(OR(AND(AP122="Moderado",AL122="Rara Vez"),AND(AP122="Moderado",AL122="Improbable")),"Moderado",IF(OR(AND(AP122="Mayor",AL122="Improbable"),AND(AP122="Mayor",AL122="Rara Vez"),AND(AP122="Moderado",AL122="Probable"),AND(AP122="Moderado",AL122="Posible")),"Alto",IF(OR(AND(AP122="Moderado",AL122="Casi Seguro"),AND(AP122="Mayor",AL122="Posible"),AND(AP122="Mayor",AL122="Probable"),AND(AP122="Mayor",AL122="Casi Seguro")),"Extremo",IF(AP122="Catastrófico","Extremo"))))</f>
        <v>Moderado</v>
      </c>
      <c r="AR122" s="577"/>
      <c r="AS122" s="578" t="s">
        <v>425</v>
      </c>
    </row>
    <row r="123" spans="2:45" ht="30.75" thickBot="1" x14ac:dyDescent="0.3">
      <c r="B123" s="580"/>
      <c r="C123" s="516"/>
      <c r="D123" s="565"/>
      <c r="E123" s="565"/>
      <c r="F123" s="168"/>
      <c r="G123" s="168"/>
      <c r="H123" s="168"/>
      <c r="I123" s="168"/>
      <c r="J123" s="168"/>
      <c r="K123" s="168"/>
      <c r="L123" s="168"/>
      <c r="M123" s="164"/>
      <c r="N123" s="155" t="b">
        <f t="shared" si="235"/>
        <v>0</v>
      </c>
      <c r="O123" s="139"/>
      <c r="P123" s="155" t="b">
        <f t="shared" si="236"/>
        <v>0</v>
      </c>
      <c r="Q123" s="139"/>
      <c r="R123" s="155" t="b">
        <f t="shared" si="237"/>
        <v>0</v>
      </c>
      <c r="S123" s="139"/>
      <c r="T123" s="155" t="b">
        <f t="shared" si="238"/>
        <v>0</v>
      </c>
      <c r="U123" s="139"/>
      <c r="V123" s="155" t="b">
        <f t="shared" si="239"/>
        <v>0</v>
      </c>
      <c r="W123" s="139"/>
      <c r="X123" s="155" t="b">
        <f t="shared" si="240"/>
        <v>0</v>
      </c>
      <c r="Y123" s="139"/>
      <c r="Z123" s="155" t="b">
        <f t="shared" si="241"/>
        <v>0</v>
      </c>
      <c r="AA123" s="113">
        <f t="shared" si="242"/>
        <v>0</v>
      </c>
      <c r="AB123" s="114" t="str">
        <f t="shared" si="243"/>
        <v>Débil</v>
      </c>
      <c r="AC123" s="165"/>
      <c r="AD123" s="153" t="str">
        <f t="shared" si="244"/>
        <v>Débil</v>
      </c>
      <c r="AE123" s="115" t="str">
        <f t="shared" si="245"/>
        <v>0</v>
      </c>
      <c r="AF123" s="567"/>
      <c r="AG123" s="569"/>
      <c r="AH123" s="571"/>
      <c r="AI123" s="572"/>
      <c r="AJ123" s="573"/>
      <c r="AK123" s="573"/>
      <c r="AL123" s="573"/>
      <c r="AM123" s="572"/>
      <c r="AN123" s="575"/>
      <c r="AO123" s="575"/>
      <c r="AP123" s="576"/>
      <c r="AQ123" s="577"/>
      <c r="AR123" s="577"/>
      <c r="AS123" s="578"/>
    </row>
    <row r="124" spans="2:45" ht="38.25" x14ac:dyDescent="0.25">
      <c r="B124" s="580"/>
      <c r="C124" s="516"/>
      <c r="D124" s="565" t="str">
        <f>'3-IDENTIFICACIÓN DEL RIESGO'!G124</f>
        <v>Pérdida de documentación en los expedientes de procesos de investigación disciplinaria, en beneficio del o de los investigados</v>
      </c>
      <c r="E124" s="565"/>
      <c r="F124" s="168" t="s">
        <v>890</v>
      </c>
      <c r="G124" s="168" t="s">
        <v>643</v>
      </c>
      <c r="H124" s="168" t="s">
        <v>878</v>
      </c>
      <c r="I124" s="168" t="s">
        <v>879</v>
      </c>
      <c r="J124" s="168" t="s">
        <v>880</v>
      </c>
      <c r="K124" s="168" t="s">
        <v>881</v>
      </c>
      <c r="L124" s="168" t="s">
        <v>882</v>
      </c>
      <c r="M124" s="164" t="s">
        <v>186</v>
      </c>
      <c r="N124" s="155">
        <f t="shared" si="235"/>
        <v>15</v>
      </c>
      <c r="O124" s="139" t="s">
        <v>187</v>
      </c>
      <c r="P124" s="155">
        <f t="shared" si="236"/>
        <v>15</v>
      </c>
      <c r="Q124" s="139" t="s">
        <v>188</v>
      </c>
      <c r="R124" s="155">
        <f t="shared" si="237"/>
        <v>15</v>
      </c>
      <c r="S124" s="139" t="s">
        <v>61</v>
      </c>
      <c r="T124" s="155">
        <f t="shared" si="238"/>
        <v>15</v>
      </c>
      <c r="U124" s="139" t="s">
        <v>189</v>
      </c>
      <c r="V124" s="155">
        <f t="shared" si="239"/>
        <v>15</v>
      </c>
      <c r="W124" s="139" t="s">
        <v>190</v>
      </c>
      <c r="X124" s="155">
        <f t="shared" si="240"/>
        <v>15</v>
      </c>
      <c r="Y124" s="139" t="s">
        <v>193</v>
      </c>
      <c r="Z124" s="155">
        <f t="shared" si="241"/>
        <v>5</v>
      </c>
      <c r="AA124" s="113">
        <f t="shared" si="242"/>
        <v>95</v>
      </c>
      <c r="AB124" s="114" t="str">
        <f t="shared" si="243"/>
        <v>Moderado</v>
      </c>
      <c r="AC124" s="165" t="s">
        <v>58</v>
      </c>
      <c r="AD124" s="153" t="str">
        <f t="shared" si="244"/>
        <v>Moderado</v>
      </c>
      <c r="AE124" s="115" t="str">
        <f t="shared" si="245"/>
        <v>50</v>
      </c>
      <c r="AF124" s="566">
        <v>1</v>
      </c>
      <c r="AG124" s="568">
        <f t="shared" ref="AG124" si="407">(AE124+AE125)/AF124</f>
        <v>50</v>
      </c>
      <c r="AH124" s="570" t="str">
        <f t="shared" ref="AH124" si="408">IF(AG124&lt;50,"Débil",IF(AG124&lt;=99,"Moderado",IF(AG124=100,"Fuerte",IF(AG124="","ERROR"))))</f>
        <v>Moderado</v>
      </c>
      <c r="AI124" s="572" t="s">
        <v>92</v>
      </c>
      <c r="AJ124" s="573">
        <f t="shared" ref="AJ124" si="409">IF(AH124="Débil",0,IF(AND(AH124="Moderado",AI124="Directamente"),1,IF(AND(AH124="Moderado",AI124="No disminuye"),0,IF(AND(AH124="Fuerte",AI124="Directamente"),2,IF(AND(AH124="Fuerte",AI124="No disminuye"),0)))))</f>
        <v>1</v>
      </c>
      <c r="AK124" s="573">
        <f>('4-VALORACIÓN DEL RIESGO'!H67-AJ124)</f>
        <v>2</v>
      </c>
      <c r="AL124" s="573" t="str">
        <f t="shared" ref="AL124" si="410">IF(AK124=5,"Casi Seguro",IF(AK124=4,"Probable",IF(AK124=3,"Posible",IF(AK124=2,"Improbable",IF(AK124=1,"Rara Vez",IF(AK124=0,"Rara Vez",IF(AK124&lt;0,"Rara Vez")))))))</f>
        <v>Improbable</v>
      </c>
      <c r="AM124" s="572" t="s">
        <v>93</v>
      </c>
      <c r="AN124" s="574">
        <f t="shared" ref="AN124" si="411">IF(AH124="Débil",0,IF(AND(AH124="Moderado",AM124="Directamente"),1,IF(AND(AH124="Moderado",AM124="Indirectamente"),0,IF(AND(AH124="Moderado",AM124="No disminuye"),0,IF(AND(AH124="Fuerte",AM124="Directamente"),2,IF(AND(AH124="Fuerte",AM124="Indirectamente"),1,IF(AND(AH124="Fuerte",AM124="No disminuye"),0)))))))</f>
        <v>0</v>
      </c>
      <c r="AO124" s="574">
        <f>('4-VALORACIÓN DEL RIESGO'!AD67-AN124)</f>
        <v>5</v>
      </c>
      <c r="AP124" s="576" t="str">
        <f t="shared" ref="AP124" si="412">IF(AO124=5,"Catastrófico",IF(AO124=4,"Mayor",IF(AO124=3,"Moderado",IF(AO124=2,"Moderado",IF(AO124=1,"Moderado")))))</f>
        <v>Catastrófico</v>
      </c>
      <c r="AQ124" s="577" t="str">
        <f t="shared" ref="AQ124" si="413">IF(OR(AND(AP124="Moderado",AL124="Rara Vez"),AND(AP124="Moderado",AL124="Improbable")),"Moderado",IF(OR(AND(AP124="Mayor",AL124="Improbable"),AND(AP124="Mayor",AL124="Rara Vez"),AND(AP124="Moderado",AL124="Probable"),AND(AP124="Moderado",AL124="Posible")),"Alto",IF(OR(AND(AP124="Moderado",AL124="Casi Seguro"),AND(AP124="Mayor",AL124="Posible"),AND(AP124="Mayor",AL124="Probable"),AND(AP124="Mayor",AL124="Casi Seguro")),"Extremo",IF(AP124="Catastrófico","Extremo"))))</f>
        <v>Extremo</v>
      </c>
      <c r="AR124" s="577"/>
      <c r="AS124" s="578" t="s">
        <v>425</v>
      </c>
    </row>
    <row r="125" spans="2:45" ht="30.75" thickBot="1" x14ac:dyDescent="0.3">
      <c r="B125" s="580"/>
      <c r="C125" s="516"/>
      <c r="D125" s="565"/>
      <c r="E125" s="565"/>
      <c r="F125" s="168"/>
      <c r="G125" s="168"/>
      <c r="H125" s="168"/>
      <c r="I125" s="168"/>
      <c r="J125" s="168"/>
      <c r="K125" s="168"/>
      <c r="L125" s="168"/>
      <c r="M125" s="164"/>
      <c r="N125" s="155" t="b">
        <f t="shared" si="235"/>
        <v>0</v>
      </c>
      <c r="O125" s="139"/>
      <c r="P125" s="155" t="b">
        <f t="shared" si="236"/>
        <v>0</v>
      </c>
      <c r="Q125" s="139"/>
      <c r="R125" s="155" t="b">
        <f t="shared" si="237"/>
        <v>0</v>
      </c>
      <c r="S125" s="139"/>
      <c r="T125" s="155" t="b">
        <f t="shared" si="238"/>
        <v>0</v>
      </c>
      <c r="U125" s="139"/>
      <c r="V125" s="155" t="b">
        <f t="shared" si="239"/>
        <v>0</v>
      </c>
      <c r="W125" s="139"/>
      <c r="X125" s="155" t="b">
        <f t="shared" si="240"/>
        <v>0</v>
      </c>
      <c r="Y125" s="139"/>
      <c r="Z125" s="155" t="b">
        <f t="shared" si="241"/>
        <v>0</v>
      </c>
      <c r="AA125" s="113">
        <f t="shared" si="242"/>
        <v>0</v>
      </c>
      <c r="AB125" s="114" t="str">
        <f t="shared" si="243"/>
        <v>Débil</v>
      </c>
      <c r="AC125" s="165"/>
      <c r="AD125" s="153" t="str">
        <f t="shared" si="244"/>
        <v>Débil</v>
      </c>
      <c r="AE125" s="115" t="str">
        <f t="shared" si="245"/>
        <v>0</v>
      </c>
      <c r="AF125" s="567"/>
      <c r="AG125" s="569"/>
      <c r="AH125" s="571"/>
      <c r="AI125" s="572"/>
      <c r="AJ125" s="573"/>
      <c r="AK125" s="573"/>
      <c r="AL125" s="573"/>
      <c r="AM125" s="572"/>
      <c r="AN125" s="575"/>
      <c r="AO125" s="575"/>
      <c r="AP125" s="576"/>
      <c r="AQ125" s="577"/>
      <c r="AR125" s="577"/>
      <c r="AS125" s="578"/>
    </row>
    <row r="126" spans="2:45" ht="38.25" x14ac:dyDescent="0.25">
      <c r="B126" s="580"/>
      <c r="C126" s="516"/>
      <c r="D126" s="565" t="str">
        <f>'3-IDENTIFICACIÓN DEL RIESGO'!G126</f>
        <v>Prescripción o caducidad de la acción disciplinaria en favor de los implicados.</v>
      </c>
      <c r="E126" s="565"/>
      <c r="F126" s="168" t="s">
        <v>890</v>
      </c>
      <c r="G126" s="168" t="s">
        <v>643</v>
      </c>
      <c r="H126" s="168" t="s">
        <v>883</v>
      </c>
      <c r="I126" s="168" t="s">
        <v>884</v>
      </c>
      <c r="J126" s="168" t="s">
        <v>885</v>
      </c>
      <c r="K126" s="168" t="s">
        <v>881</v>
      </c>
      <c r="L126" s="168" t="s">
        <v>886</v>
      </c>
      <c r="M126" s="164" t="s">
        <v>186</v>
      </c>
      <c r="N126" s="155">
        <f t="shared" si="235"/>
        <v>15</v>
      </c>
      <c r="O126" s="139" t="s">
        <v>187</v>
      </c>
      <c r="P126" s="155">
        <f t="shared" si="236"/>
        <v>15</v>
      </c>
      <c r="Q126" s="139" t="s">
        <v>188</v>
      </c>
      <c r="R126" s="155">
        <f t="shared" si="237"/>
        <v>15</v>
      </c>
      <c r="S126" s="139" t="s">
        <v>192</v>
      </c>
      <c r="T126" s="155">
        <f t="shared" si="238"/>
        <v>10</v>
      </c>
      <c r="U126" s="139" t="s">
        <v>189</v>
      </c>
      <c r="V126" s="155">
        <f t="shared" si="239"/>
        <v>15</v>
      </c>
      <c r="W126" s="139" t="s">
        <v>190</v>
      </c>
      <c r="X126" s="155">
        <f t="shared" si="240"/>
        <v>15</v>
      </c>
      <c r="Y126" s="139" t="s">
        <v>193</v>
      </c>
      <c r="Z126" s="155">
        <f t="shared" si="241"/>
        <v>5</v>
      </c>
      <c r="AA126" s="113">
        <f t="shared" si="242"/>
        <v>90</v>
      </c>
      <c r="AB126" s="114" t="str">
        <f t="shared" si="243"/>
        <v>Moderado</v>
      </c>
      <c r="AC126" s="165" t="s">
        <v>58</v>
      </c>
      <c r="AD126" s="153" t="str">
        <f t="shared" si="244"/>
        <v>Moderado</v>
      </c>
      <c r="AE126" s="115" t="str">
        <f t="shared" si="245"/>
        <v>50</v>
      </c>
      <c r="AF126" s="566">
        <v>1</v>
      </c>
      <c r="AG126" s="568">
        <f t="shared" ref="AG126" si="414">(AE126+AE127)/AF126</f>
        <v>50</v>
      </c>
      <c r="AH126" s="570" t="str">
        <f t="shared" ref="AH126" si="415">IF(AG126&lt;50,"Débil",IF(AG126&lt;=99,"Moderado",IF(AG126=100,"Fuerte",IF(AG126="","ERROR"))))</f>
        <v>Moderado</v>
      </c>
      <c r="AI126" s="572" t="s">
        <v>92</v>
      </c>
      <c r="AJ126" s="573">
        <f t="shared" ref="AJ126" si="416">IF(AH126="Débil",0,IF(AND(AH126="Moderado",AI126="Directamente"),1,IF(AND(AH126="Moderado",AI126="No disminuye"),0,IF(AND(AH126="Fuerte",AI126="Directamente"),2,IF(AND(AH126="Fuerte",AI126="No disminuye"),0)))))</f>
        <v>1</v>
      </c>
      <c r="AK126" s="573">
        <f>('4-VALORACIÓN DEL RIESGO'!H68-AJ126)</f>
        <v>2</v>
      </c>
      <c r="AL126" s="573" t="str">
        <f t="shared" ref="AL126" si="417">IF(AK126=5,"Casi Seguro",IF(AK126=4,"Probable",IF(AK126=3,"Posible",IF(AK126=2,"Improbable",IF(AK126=1,"Rara Vez",IF(AK126=0,"Rara Vez",IF(AK126&lt;0,"Rara Vez")))))))</f>
        <v>Improbable</v>
      </c>
      <c r="AM126" s="572" t="s">
        <v>93</v>
      </c>
      <c r="AN126" s="574">
        <f t="shared" ref="AN126" si="418">IF(AH126="Débil",0,IF(AND(AH126="Moderado",AM126="Directamente"),1,IF(AND(AH126="Moderado",AM126="Indirectamente"),0,IF(AND(AH126="Moderado",AM126="No disminuye"),0,IF(AND(AH126="Fuerte",AM126="Directamente"),2,IF(AND(AH126="Fuerte",AM126="Indirectamente"),1,IF(AND(AH126="Fuerte",AM126="No disminuye"),0)))))))</f>
        <v>0</v>
      </c>
      <c r="AO126" s="574">
        <f>('4-VALORACIÓN DEL RIESGO'!AD68-AN126)</f>
        <v>5</v>
      </c>
      <c r="AP126" s="576" t="str">
        <f t="shared" ref="AP126" si="419">IF(AO126=5,"Catastrófico",IF(AO126=4,"Mayor",IF(AO126=3,"Moderado",IF(AO126=2,"Moderado",IF(AO126=1,"Moderado")))))</f>
        <v>Catastrófico</v>
      </c>
      <c r="AQ126" s="577" t="str">
        <f t="shared" ref="AQ126" si="420">IF(OR(AND(AP126="Moderado",AL126="Rara Vez"),AND(AP126="Moderado",AL126="Improbable")),"Moderado",IF(OR(AND(AP126="Mayor",AL126="Improbable"),AND(AP126="Mayor",AL126="Rara Vez"),AND(AP126="Moderado",AL126="Probable"),AND(AP126="Moderado",AL126="Posible")),"Alto",IF(OR(AND(AP126="Moderado",AL126="Casi Seguro"),AND(AP126="Mayor",AL126="Posible"),AND(AP126="Mayor",AL126="Probable"),AND(AP126="Mayor",AL126="Casi Seguro")),"Extremo",IF(AP126="Catastrófico","Extremo"))))</f>
        <v>Extremo</v>
      </c>
      <c r="AR126" s="577"/>
      <c r="AS126" s="578" t="s">
        <v>425</v>
      </c>
    </row>
    <row r="127" spans="2:45" ht="30.75" thickBot="1" x14ac:dyDescent="0.3">
      <c r="B127" s="580"/>
      <c r="C127" s="516"/>
      <c r="D127" s="565"/>
      <c r="E127" s="565"/>
      <c r="F127" s="168"/>
      <c r="G127" s="168"/>
      <c r="H127" s="168"/>
      <c r="I127" s="168"/>
      <c r="J127" s="168"/>
      <c r="K127" s="168"/>
      <c r="L127" s="168"/>
      <c r="M127" s="164"/>
      <c r="N127" s="155" t="b">
        <f t="shared" si="235"/>
        <v>0</v>
      </c>
      <c r="O127" s="139"/>
      <c r="P127" s="155" t="b">
        <f t="shared" si="236"/>
        <v>0</v>
      </c>
      <c r="Q127" s="139"/>
      <c r="R127" s="155" t="b">
        <f t="shared" si="237"/>
        <v>0</v>
      </c>
      <c r="S127" s="139"/>
      <c r="T127" s="155" t="b">
        <f t="shared" si="238"/>
        <v>0</v>
      </c>
      <c r="U127" s="139"/>
      <c r="V127" s="155" t="b">
        <f t="shared" si="239"/>
        <v>0</v>
      </c>
      <c r="W127" s="139"/>
      <c r="X127" s="155" t="b">
        <f t="shared" si="240"/>
        <v>0</v>
      </c>
      <c r="Y127" s="139"/>
      <c r="Z127" s="155" t="b">
        <f t="shared" si="241"/>
        <v>0</v>
      </c>
      <c r="AA127" s="113">
        <f t="shared" si="242"/>
        <v>0</v>
      </c>
      <c r="AB127" s="114" t="str">
        <f t="shared" si="243"/>
        <v>Débil</v>
      </c>
      <c r="AC127" s="165"/>
      <c r="AD127" s="153" t="str">
        <f t="shared" si="244"/>
        <v>Débil</v>
      </c>
      <c r="AE127" s="115" t="str">
        <f t="shared" si="245"/>
        <v>0</v>
      </c>
      <c r="AF127" s="567"/>
      <c r="AG127" s="569"/>
      <c r="AH127" s="571"/>
      <c r="AI127" s="572"/>
      <c r="AJ127" s="573"/>
      <c r="AK127" s="573"/>
      <c r="AL127" s="573"/>
      <c r="AM127" s="572"/>
      <c r="AN127" s="575"/>
      <c r="AO127" s="575"/>
      <c r="AP127" s="576"/>
      <c r="AQ127" s="577"/>
      <c r="AR127" s="577"/>
      <c r="AS127" s="578"/>
    </row>
    <row r="128" spans="2:45" ht="38.25" x14ac:dyDescent="0.25">
      <c r="B128" s="580"/>
      <c r="C128" s="516"/>
      <c r="D128" s="565" t="str">
        <f>'3-IDENTIFICACIÓN DEL RIESGO'!G128</f>
        <v>Incumplimiento de la  reserva sumarial de la acción disciplinaria en favor de terceros (Artículo 95 de Ley 734 de 2002)</v>
      </c>
      <c r="E128" s="565"/>
      <c r="F128" s="168" t="s">
        <v>890</v>
      </c>
      <c r="G128" s="168" t="s">
        <v>649</v>
      </c>
      <c r="H128" s="168" t="s">
        <v>883</v>
      </c>
      <c r="I128" s="168" t="s">
        <v>884</v>
      </c>
      <c r="J128" s="168" t="s">
        <v>885</v>
      </c>
      <c r="K128" s="168" t="s">
        <v>887</v>
      </c>
      <c r="L128" s="168" t="s">
        <v>886</v>
      </c>
      <c r="M128" s="164" t="s">
        <v>186</v>
      </c>
      <c r="N128" s="155">
        <f t="shared" si="235"/>
        <v>15</v>
      </c>
      <c r="O128" s="139" t="s">
        <v>187</v>
      </c>
      <c r="P128" s="155">
        <f t="shared" si="236"/>
        <v>15</v>
      </c>
      <c r="Q128" s="139" t="s">
        <v>188</v>
      </c>
      <c r="R128" s="155">
        <f t="shared" si="237"/>
        <v>15</v>
      </c>
      <c r="S128" s="139" t="s">
        <v>192</v>
      </c>
      <c r="T128" s="155">
        <f t="shared" si="238"/>
        <v>10</v>
      </c>
      <c r="U128" s="139" t="s">
        <v>189</v>
      </c>
      <c r="V128" s="155">
        <f t="shared" si="239"/>
        <v>15</v>
      </c>
      <c r="W128" s="139" t="s">
        <v>190</v>
      </c>
      <c r="X128" s="155">
        <f t="shared" si="240"/>
        <v>15</v>
      </c>
      <c r="Y128" s="139" t="s">
        <v>193</v>
      </c>
      <c r="Z128" s="155">
        <f t="shared" si="241"/>
        <v>5</v>
      </c>
      <c r="AA128" s="113">
        <f t="shared" si="242"/>
        <v>90</v>
      </c>
      <c r="AB128" s="114" t="str">
        <f t="shared" si="243"/>
        <v>Moderado</v>
      </c>
      <c r="AC128" s="165" t="s">
        <v>58</v>
      </c>
      <c r="AD128" s="153" t="str">
        <f t="shared" si="244"/>
        <v>Moderado</v>
      </c>
      <c r="AE128" s="115" t="str">
        <f t="shared" si="245"/>
        <v>50</v>
      </c>
      <c r="AF128" s="566">
        <v>2</v>
      </c>
      <c r="AG128" s="568">
        <f t="shared" ref="AG128" si="421">(AE128+AE129)/AF128</f>
        <v>50</v>
      </c>
      <c r="AH128" s="570" t="str">
        <f t="shared" ref="AH128" si="422">IF(AG128&lt;50,"Débil",IF(AG128&lt;=99,"Moderado",IF(AG128=100,"Fuerte",IF(AG128="","ERROR"))))</f>
        <v>Moderado</v>
      </c>
      <c r="AI128" s="572" t="s">
        <v>92</v>
      </c>
      <c r="AJ128" s="573">
        <f t="shared" ref="AJ128" si="423">IF(AH128="Débil",0,IF(AND(AH128="Moderado",AI128="Directamente"),1,IF(AND(AH128="Moderado",AI128="No disminuye"),0,IF(AND(AH128="Fuerte",AI128="Directamente"),2,IF(AND(AH128="Fuerte",AI128="No disminuye"),0)))))</f>
        <v>1</v>
      </c>
      <c r="AK128" s="573">
        <f>('4-VALORACIÓN DEL RIESGO'!H69-AJ128)</f>
        <v>2</v>
      </c>
      <c r="AL128" s="573" t="str">
        <f t="shared" ref="AL128" si="424">IF(AK128=5,"Casi Seguro",IF(AK128=4,"Probable",IF(AK128=3,"Posible",IF(AK128=2,"Improbable",IF(AK128=1,"Rara Vez",IF(AK128=0,"Rara Vez",IF(AK128&lt;0,"Rara Vez")))))))</f>
        <v>Improbable</v>
      </c>
      <c r="AM128" s="572" t="s">
        <v>93</v>
      </c>
      <c r="AN128" s="574">
        <f t="shared" ref="AN128" si="425">IF(AH128="Débil",0,IF(AND(AH128="Moderado",AM128="Directamente"),1,IF(AND(AH128="Moderado",AM128="Indirectamente"),0,IF(AND(AH128="Moderado",AM128="No disminuye"),0,IF(AND(AH128="Fuerte",AM128="Directamente"),2,IF(AND(AH128="Fuerte",AM128="Indirectamente"),1,IF(AND(AH128="Fuerte",AM128="No disminuye"),0)))))))</f>
        <v>0</v>
      </c>
      <c r="AO128" s="574">
        <f>('4-VALORACIÓN DEL RIESGO'!AD69-AN128)</f>
        <v>5</v>
      </c>
      <c r="AP128" s="576" t="str">
        <f t="shared" ref="AP128" si="426">IF(AO128=5,"Catastrófico",IF(AO128=4,"Mayor",IF(AO128=3,"Moderado",IF(AO128=2,"Moderado",IF(AO128=1,"Moderado")))))</f>
        <v>Catastrófico</v>
      </c>
      <c r="AQ128" s="577" t="str">
        <f t="shared" ref="AQ128" si="427">IF(OR(AND(AP128="Moderado",AL128="Rara Vez"),AND(AP128="Moderado",AL128="Improbable")),"Moderado",IF(OR(AND(AP128="Mayor",AL128="Improbable"),AND(AP128="Mayor",AL128="Rara Vez"),AND(AP128="Moderado",AL128="Probable"),AND(AP128="Moderado",AL128="Posible")),"Alto",IF(OR(AND(AP128="Moderado",AL128="Casi Seguro"),AND(AP128="Mayor",AL128="Posible"),AND(AP128="Mayor",AL128="Probable"),AND(AP128="Mayor",AL128="Casi Seguro")),"Extremo",IF(AP128="Catastrófico","Extremo"))))</f>
        <v>Extremo</v>
      </c>
      <c r="AR128" s="577"/>
      <c r="AS128" s="578" t="s">
        <v>425</v>
      </c>
    </row>
    <row r="129" spans="2:45" ht="39" thickBot="1" x14ac:dyDescent="0.3">
      <c r="B129" s="581"/>
      <c r="C129" s="517"/>
      <c r="D129" s="565"/>
      <c r="E129" s="565"/>
      <c r="F129" s="168" t="s">
        <v>890</v>
      </c>
      <c r="G129" s="168" t="s">
        <v>649</v>
      </c>
      <c r="H129" s="168" t="s">
        <v>883</v>
      </c>
      <c r="I129" s="168" t="s">
        <v>884</v>
      </c>
      <c r="J129" s="168" t="s">
        <v>885</v>
      </c>
      <c r="K129" s="168" t="s">
        <v>888</v>
      </c>
      <c r="L129" s="168" t="s">
        <v>889</v>
      </c>
      <c r="M129" s="164" t="s">
        <v>186</v>
      </c>
      <c r="N129" s="155">
        <f t="shared" si="235"/>
        <v>15</v>
      </c>
      <c r="O129" s="139" t="s">
        <v>187</v>
      </c>
      <c r="P129" s="155">
        <f t="shared" si="236"/>
        <v>15</v>
      </c>
      <c r="Q129" s="139" t="s">
        <v>188</v>
      </c>
      <c r="R129" s="155">
        <f t="shared" si="237"/>
        <v>15</v>
      </c>
      <c r="S129" s="139" t="s">
        <v>192</v>
      </c>
      <c r="T129" s="155">
        <f t="shared" si="238"/>
        <v>10</v>
      </c>
      <c r="U129" s="139" t="s">
        <v>189</v>
      </c>
      <c r="V129" s="155">
        <f t="shared" si="239"/>
        <v>15</v>
      </c>
      <c r="W129" s="139" t="s">
        <v>190</v>
      </c>
      <c r="X129" s="155">
        <f t="shared" si="240"/>
        <v>15</v>
      </c>
      <c r="Y129" s="139" t="s">
        <v>193</v>
      </c>
      <c r="Z129" s="155">
        <f t="shared" si="241"/>
        <v>5</v>
      </c>
      <c r="AA129" s="113">
        <f t="shared" si="242"/>
        <v>90</v>
      </c>
      <c r="AB129" s="114" t="str">
        <f t="shared" si="243"/>
        <v>Moderado</v>
      </c>
      <c r="AC129" s="165" t="s">
        <v>58</v>
      </c>
      <c r="AD129" s="153" t="str">
        <f t="shared" si="244"/>
        <v>Moderado</v>
      </c>
      <c r="AE129" s="115" t="str">
        <f t="shared" si="245"/>
        <v>50</v>
      </c>
      <c r="AF129" s="567"/>
      <c r="AG129" s="569"/>
      <c r="AH129" s="571"/>
      <c r="AI129" s="572"/>
      <c r="AJ129" s="573"/>
      <c r="AK129" s="573"/>
      <c r="AL129" s="573"/>
      <c r="AM129" s="572"/>
      <c r="AN129" s="575"/>
      <c r="AO129" s="575"/>
      <c r="AP129" s="576"/>
      <c r="AQ129" s="577"/>
      <c r="AR129" s="577"/>
      <c r="AS129" s="578"/>
    </row>
    <row r="130" spans="2:45" ht="71.25" customHeight="1" x14ac:dyDescent="0.25">
      <c r="B130" s="579" t="str">
        <f>'3-IDENTIFICACIÓN DEL RIESGO'!B130</f>
        <v>Apoyo Jurídico</v>
      </c>
      <c r="C130" s="515" t="str">
        <f>'3-IDENTIFICACIÓN DEL RIESGO'!E130</f>
        <v>1. Oficina Jurídica</v>
      </c>
      <c r="D130" s="565" t="str">
        <f>'3-IDENTIFICACIÓN DEL RIESGO'!G130</f>
        <v xml:space="preserve">Emitir conceptos y viabilidades jurídicas para favorecer intereses propios o de terceros </v>
      </c>
      <c r="E130" s="565"/>
      <c r="F130" s="168" t="s">
        <v>805</v>
      </c>
      <c r="G130" s="168" t="s">
        <v>805</v>
      </c>
      <c r="H130" s="168" t="s">
        <v>806</v>
      </c>
      <c r="I130" s="168" t="s">
        <v>807</v>
      </c>
      <c r="J130" s="168" t="s">
        <v>808</v>
      </c>
      <c r="K130" s="168" t="s">
        <v>929</v>
      </c>
      <c r="L130" s="168" t="s">
        <v>928</v>
      </c>
      <c r="M130" s="164" t="s">
        <v>186</v>
      </c>
      <c r="N130" s="155">
        <f t="shared" si="235"/>
        <v>15</v>
      </c>
      <c r="O130" s="139" t="s">
        <v>187</v>
      </c>
      <c r="P130" s="155">
        <f t="shared" si="236"/>
        <v>15</v>
      </c>
      <c r="Q130" s="139" t="s">
        <v>188</v>
      </c>
      <c r="R130" s="155">
        <f t="shared" si="237"/>
        <v>15</v>
      </c>
      <c r="S130" s="139" t="s">
        <v>61</v>
      </c>
      <c r="T130" s="155">
        <f t="shared" si="238"/>
        <v>15</v>
      </c>
      <c r="U130" s="139" t="s">
        <v>189</v>
      </c>
      <c r="V130" s="155">
        <f t="shared" si="239"/>
        <v>15</v>
      </c>
      <c r="W130" s="139" t="s">
        <v>876</v>
      </c>
      <c r="X130" s="155">
        <f t="shared" si="240"/>
        <v>15</v>
      </c>
      <c r="Y130" s="139" t="s">
        <v>877</v>
      </c>
      <c r="Z130" s="155">
        <f t="shared" si="241"/>
        <v>10</v>
      </c>
      <c r="AA130" s="113">
        <f t="shared" si="242"/>
        <v>100</v>
      </c>
      <c r="AB130" s="114" t="str">
        <f t="shared" si="243"/>
        <v>Fuerte</v>
      </c>
      <c r="AC130" s="165" t="s">
        <v>64</v>
      </c>
      <c r="AD130" s="153" t="str">
        <f t="shared" si="244"/>
        <v>Fuerte</v>
      </c>
      <c r="AE130" s="115" t="str">
        <f t="shared" si="245"/>
        <v>100</v>
      </c>
      <c r="AF130" s="566">
        <v>1</v>
      </c>
      <c r="AG130" s="568">
        <f t="shared" ref="AG130" si="428">(AE130+AE131)/AF130</f>
        <v>100</v>
      </c>
      <c r="AH130" s="570" t="str">
        <f t="shared" ref="AH130" si="429">IF(AG130&lt;50,"Débil",IF(AG130&lt;=99,"Moderado",IF(AG130=100,"Fuerte",IF(AG130="","ERROR"))))</f>
        <v>Fuerte</v>
      </c>
      <c r="AI130" s="572" t="s">
        <v>92</v>
      </c>
      <c r="AJ130" s="573">
        <f t="shared" ref="AJ130" si="430">IF(AH130="Débil",0,IF(AND(AH130="Moderado",AI130="Directamente"),1,IF(AND(AH130="Moderado",AI130="No disminuye"),0,IF(AND(AH130="Fuerte",AI130="Directamente"),2,IF(AND(AH130="Fuerte",AI130="No disminuye"),0)))))</f>
        <v>2</v>
      </c>
      <c r="AK130" s="573">
        <f>('4-VALORACIÓN DEL RIESGO'!H70-AJ130)</f>
        <v>1</v>
      </c>
      <c r="AL130" s="573" t="str">
        <f t="shared" ref="AL130" si="431">IF(AK130=5,"Casi Seguro",IF(AK130=4,"Probable",IF(AK130=3,"Posible",IF(AK130=2,"Improbable",IF(AK130=1,"Rara Vez",IF(AK130=0,"Rara Vez",IF(AK130&lt;0,"Rara Vez")))))))</f>
        <v>Rara Vez</v>
      </c>
      <c r="AM130" s="572" t="s">
        <v>92</v>
      </c>
      <c r="AN130" s="574">
        <f t="shared" ref="AN130" si="432">IF(AH130="Débil",0,IF(AND(AH130="Moderado",AM130="Directamente"),1,IF(AND(AH130="Moderado",AM130="Indirectamente"),0,IF(AND(AH130="Moderado",AM130="No disminuye"),0,IF(AND(AH130="Fuerte",AM130="Directamente"),2,IF(AND(AH130="Fuerte",AM130="Indirectamente"),1,IF(AND(AH130="Fuerte",AM130="No disminuye"),0)))))))</f>
        <v>2</v>
      </c>
      <c r="AO130" s="574">
        <f>('4-VALORACIÓN DEL RIESGO'!AD70-AN130)</f>
        <v>3</v>
      </c>
      <c r="AP130" s="576" t="str">
        <f t="shared" ref="AP130" si="433">IF(AO130=5,"Catastrófico",IF(AO130=4,"Mayor",IF(AO130=3,"Moderado",IF(AO130=2,"Moderado",IF(AO130=1,"Moderado")))))</f>
        <v>Moderado</v>
      </c>
      <c r="AQ130" s="577" t="str">
        <f t="shared" ref="AQ130" si="434">IF(OR(AND(AP130="Moderado",AL130="Rara Vez"),AND(AP130="Moderado",AL130="Improbable")),"Moderado",IF(OR(AND(AP130="Mayor",AL130="Improbable"),AND(AP130="Mayor",AL130="Rara Vez"),AND(AP130="Moderado",AL130="Probable"),AND(AP130="Moderado",AL130="Posible")),"Alto",IF(OR(AND(AP130="Moderado",AL130="Casi Seguro"),AND(AP130="Mayor",AL130="Posible"),AND(AP130="Mayor",AL130="Probable"),AND(AP130="Mayor",AL130="Casi Seguro")),"Extremo",IF(AP130="Catastrófico","Extremo"))))</f>
        <v>Moderado</v>
      </c>
      <c r="AR130" s="577"/>
      <c r="AS130" s="578" t="s">
        <v>425</v>
      </c>
    </row>
    <row r="131" spans="2:45" ht="30.75" thickBot="1" x14ac:dyDescent="0.3">
      <c r="B131" s="580"/>
      <c r="C131" s="516"/>
      <c r="D131" s="565"/>
      <c r="E131" s="565"/>
      <c r="F131" s="168"/>
      <c r="G131" s="168"/>
      <c r="H131" s="168"/>
      <c r="I131" s="168"/>
      <c r="J131" s="168"/>
      <c r="K131" s="168"/>
      <c r="L131" s="168"/>
      <c r="M131" s="164"/>
      <c r="N131" s="155" t="b">
        <f t="shared" si="235"/>
        <v>0</v>
      </c>
      <c r="O131" s="139"/>
      <c r="P131" s="155" t="b">
        <f t="shared" si="236"/>
        <v>0</v>
      </c>
      <c r="Q131" s="139"/>
      <c r="R131" s="155" t="b">
        <f t="shared" si="237"/>
        <v>0</v>
      </c>
      <c r="S131" s="139"/>
      <c r="T131" s="155" t="b">
        <f t="shared" si="238"/>
        <v>0</v>
      </c>
      <c r="U131" s="139"/>
      <c r="V131" s="155" t="b">
        <f t="shared" si="239"/>
        <v>0</v>
      </c>
      <c r="W131" s="139"/>
      <c r="X131" s="155" t="b">
        <f t="shared" si="240"/>
        <v>0</v>
      </c>
      <c r="Y131" s="139"/>
      <c r="Z131" s="155" t="b">
        <f t="shared" si="241"/>
        <v>0</v>
      </c>
      <c r="AA131" s="113">
        <f t="shared" si="242"/>
        <v>0</v>
      </c>
      <c r="AB131" s="114" t="str">
        <f t="shared" si="243"/>
        <v>Débil</v>
      </c>
      <c r="AC131" s="165"/>
      <c r="AD131" s="153" t="str">
        <f t="shared" si="244"/>
        <v>Débil</v>
      </c>
      <c r="AE131" s="115" t="str">
        <f t="shared" si="245"/>
        <v>0</v>
      </c>
      <c r="AF131" s="567"/>
      <c r="AG131" s="569"/>
      <c r="AH131" s="571"/>
      <c r="AI131" s="572"/>
      <c r="AJ131" s="573"/>
      <c r="AK131" s="573"/>
      <c r="AL131" s="573"/>
      <c r="AM131" s="572"/>
      <c r="AN131" s="575"/>
      <c r="AO131" s="575"/>
      <c r="AP131" s="576"/>
      <c r="AQ131" s="577"/>
      <c r="AR131" s="577"/>
      <c r="AS131" s="578"/>
    </row>
    <row r="132" spans="2:45" ht="72" customHeight="1" x14ac:dyDescent="0.25">
      <c r="B132" s="580"/>
      <c r="C132" s="516"/>
      <c r="D132" s="565" t="str">
        <f>'3-IDENTIFICACIÓN DEL RIESGO'!G132</f>
        <v xml:space="preserve">Aplicación discrecional de las normas para favorecer intereses de terceros </v>
      </c>
      <c r="E132" s="565"/>
      <c r="F132" s="168" t="s">
        <v>805</v>
      </c>
      <c r="G132" s="168" t="s">
        <v>809</v>
      </c>
      <c r="H132" s="168" t="s">
        <v>806</v>
      </c>
      <c r="I132" s="168" t="s">
        <v>810</v>
      </c>
      <c r="J132" s="168" t="s">
        <v>808</v>
      </c>
      <c r="K132" s="168" t="s">
        <v>929</v>
      </c>
      <c r="L132" s="168" t="s">
        <v>928</v>
      </c>
      <c r="M132" s="164" t="s">
        <v>694</v>
      </c>
      <c r="N132" s="155">
        <f t="shared" si="235"/>
        <v>15</v>
      </c>
      <c r="O132" s="139" t="s">
        <v>872</v>
      </c>
      <c r="P132" s="155">
        <f t="shared" si="236"/>
        <v>15</v>
      </c>
      <c r="Q132" s="139" t="s">
        <v>873</v>
      </c>
      <c r="R132" s="155">
        <f t="shared" si="237"/>
        <v>15</v>
      </c>
      <c r="S132" s="139" t="s">
        <v>192</v>
      </c>
      <c r="T132" s="155">
        <f t="shared" si="238"/>
        <v>10</v>
      </c>
      <c r="U132" s="139" t="s">
        <v>189</v>
      </c>
      <c r="V132" s="155">
        <f t="shared" si="239"/>
        <v>15</v>
      </c>
      <c r="W132" s="139" t="s">
        <v>190</v>
      </c>
      <c r="X132" s="155">
        <f t="shared" si="240"/>
        <v>15</v>
      </c>
      <c r="Y132" s="139" t="s">
        <v>191</v>
      </c>
      <c r="Z132" s="155">
        <f t="shared" si="241"/>
        <v>10</v>
      </c>
      <c r="AA132" s="113">
        <f t="shared" si="242"/>
        <v>95</v>
      </c>
      <c r="AB132" s="114" t="str">
        <f t="shared" si="243"/>
        <v>Moderado</v>
      </c>
      <c r="AC132" s="165" t="s">
        <v>58</v>
      </c>
      <c r="AD132" s="153" t="str">
        <f t="shared" si="244"/>
        <v>Moderado</v>
      </c>
      <c r="AE132" s="115" t="str">
        <f t="shared" si="245"/>
        <v>50</v>
      </c>
      <c r="AF132" s="566">
        <v>1</v>
      </c>
      <c r="AG132" s="568">
        <f t="shared" ref="AG132" si="435">(AE132+AE133)/AF132</f>
        <v>50</v>
      </c>
      <c r="AH132" s="570" t="str">
        <f t="shared" ref="AH132" si="436">IF(AG132&lt;50,"Débil",IF(AG132&lt;=99,"Moderado",IF(AG132=100,"Fuerte",IF(AG132="","ERROR"))))</f>
        <v>Moderado</v>
      </c>
      <c r="AI132" s="572" t="s">
        <v>92</v>
      </c>
      <c r="AJ132" s="573">
        <f t="shared" ref="AJ132" si="437">IF(AH132="Débil",0,IF(AND(AH132="Moderado",AI132="Directamente"),1,IF(AND(AH132="Moderado",AI132="No disminuye"),0,IF(AND(AH132="Fuerte",AI132="Directamente"),2,IF(AND(AH132="Fuerte",AI132="No disminuye"),0)))))</f>
        <v>1</v>
      </c>
      <c r="AK132" s="573">
        <f>('4-VALORACIÓN DEL RIESGO'!H71-AJ132)</f>
        <v>3</v>
      </c>
      <c r="AL132" s="573" t="str">
        <f t="shared" ref="AL132" si="438">IF(AK132=5,"Casi Seguro",IF(AK132=4,"Probable",IF(AK132=3,"Posible",IF(AK132=2,"Improbable",IF(AK132=1,"Rara Vez",IF(AK132=0,"Rara Vez",IF(AK132&lt;0,"Rara Vez")))))))</f>
        <v>Posible</v>
      </c>
      <c r="AM132" s="572" t="s">
        <v>92</v>
      </c>
      <c r="AN132" s="574">
        <f t="shared" ref="AN132" si="439">IF(AH132="Débil",0,IF(AND(AH132="Moderado",AM132="Directamente"),1,IF(AND(AH132="Moderado",AM132="Indirectamente"),0,IF(AND(AH132="Moderado",AM132="No disminuye"),0,IF(AND(AH132="Fuerte",AM132="Directamente"),2,IF(AND(AH132="Fuerte",AM132="Indirectamente"),1,IF(AND(AH132="Fuerte",AM132="No disminuye"),0)))))))</f>
        <v>1</v>
      </c>
      <c r="AO132" s="574">
        <f>('4-VALORACIÓN DEL RIESGO'!AD71-AN132)</f>
        <v>4</v>
      </c>
      <c r="AP132" s="576" t="str">
        <f t="shared" ref="AP132" si="440">IF(AO132=5,"Catastrófico",IF(AO132=4,"Mayor",IF(AO132=3,"Moderado",IF(AO132=2,"Moderado",IF(AO132=1,"Moderado")))))</f>
        <v>Mayor</v>
      </c>
      <c r="AQ132" s="577" t="str">
        <f t="shared" ref="AQ132" si="441">IF(OR(AND(AP132="Moderado",AL132="Rara Vez"),AND(AP132="Moderado",AL132="Improbable")),"Moderado",IF(OR(AND(AP132="Mayor",AL132="Improbable"),AND(AP132="Mayor",AL132="Rara Vez"),AND(AP132="Moderado",AL132="Probable"),AND(AP132="Moderado",AL132="Posible")),"Alto",IF(OR(AND(AP132="Moderado",AL132="Casi Seguro"),AND(AP132="Mayor",AL132="Posible"),AND(AP132="Mayor",AL132="Probable"),AND(AP132="Mayor",AL132="Casi Seguro")),"Extremo",IF(AP132="Catastrófico","Extremo"))))</f>
        <v>Extremo</v>
      </c>
      <c r="AR132" s="577"/>
      <c r="AS132" s="578" t="s">
        <v>425</v>
      </c>
    </row>
    <row r="133" spans="2:45" ht="30.75" thickBot="1" x14ac:dyDescent="0.3">
      <c r="B133" s="580"/>
      <c r="C133" s="516"/>
      <c r="D133" s="565"/>
      <c r="E133" s="565"/>
      <c r="F133" s="168"/>
      <c r="G133" s="168"/>
      <c r="H133" s="168"/>
      <c r="I133" s="168"/>
      <c r="J133" s="168"/>
      <c r="K133" s="168"/>
      <c r="L133" s="168"/>
      <c r="M133" s="164"/>
      <c r="N133" s="155" t="b">
        <f t="shared" si="235"/>
        <v>0</v>
      </c>
      <c r="O133" s="139"/>
      <c r="P133" s="155" t="b">
        <f t="shared" si="236"/>
        <v>0</v>
      </c>
      <c r="Q133" s="139"/>
      <c r="R133" s="155" t="b">
        <f t="shared" si="237"/>
        <v>0</v>
      </c>
      <c r="S133" s="139"/>
      <c r="T133" s="155" t="b">
        <f t="shared" si="238"/>
        <v>0</v>
      </c>
      <c r="U133" s="139"/>
      <c r="V133" s="155" t="b">
        <f t="shared" si="239"/>
        <v>0</v>
      </c>
      <c r="W133" s="139"/>
      <c r="X133" s="155" t="b">
        <f t="shared" si="240"/>
        <v>0</v>
      </c>
      <c r="Y133" s="139"/>
      <c r="Z133" s="155" t="b">
        <f t="shared" si="241"/>
        <v>0</v>
      </c>
      <c r="AA133" s="113">
        <f t="shared" si="242"/>
        <v>0</v>
      </c>
      <c r="AB133" s="114" t="str">
        <f t="shared" si="243"/>
        <v>Débil</v>
      </c>
      <c r="AC133" s="165"/>
      <c r="AD133" s="153" t="str">
        <f t="shared" si="244"/>
        <v>Débil</v>
      </c>
      <c r="AE133" s="115" t="str">
        <f t="shared" si="245"/>
        <v>0</v>
      </c>
      <c r="AF133" s="567"/>
      <c r="AG133" s="569"/>
      <c r="AH133" s="571"/>
      <c r="AI133" s="572"/>
      <c r="AJ133" s="573"/>
      <c r="AK133" s="573"/>
      <c r="AL133" s="573"/>
      <c r="AM133" s="572"/>
      <c r="AN133" s="575"/>
      <c r="AO133" s="575"/>
      <c r="AP133" s="576"/>
      <c r="AQ133" s="577"/>
      <c r="AR133" s="577"/>
      <c r="AS133" s="578"/>
    </row>
    <row r="134" spans="2:45" ht="81" customHeight="1" x14ac:dyDescent="0.25">
      <c r="B134" s="580"/>
      <c r="C134" s="516"/>
      <c r="D134" s="565" t="str">
        <f>'3-IDENTIFICACIÓN DEL RIESGO'!G134</f>
        <v>No ejecutar las acciones de cobro coactivo para favorecer intereses propios o de terceros.</v>
      </c>
      <c r="E134" s="565"/>
      <c r="F134" s="168" t="s">
        <v>811</v>
      </c>
      <c r="G134" s="168" t="s">
        <v>812</v>
      </c>
      <c r="H134" s="168" t="s">
        <v>813</v>
      </c>
      <c r="I134" s="168" t="s">
        <v>814</v>
      </c>
      <c r="J134" s="168" t="s">
        <v>815</v>
      </c>
      <c r="K134" s="168" t="s">
        <v>929</v>
      </c>
      <c r="L134" s="168" t="s">
        <v>930</v>
      </c>
      <c r="M134" s="164" t="s">
        <v>694</v>
      </c>
      <c r="N134" s="155">
        <f t="shared" si="235"/>
        <v>15</v>
      </c>
      <c r="O134" s="139" t="s">
        <v>872</v>
      </c>
      <c r="P134" s="155">
        <f t="shared" si="236"/>
        <v>15</v>
      </c>
      <c r="Q134" s="139" t="s">
        <v>873</v>
      </c>
      <c r="R134" s="155">
        <f t="shared" si="237"/>
        <v>15</v>
      </c>
      <c r="S134" s="139" t="s">
        <v>61</v>
      </c>
      <c r="T134" s="155">
        <f t="shared" si="238"/>
        <v>15</v>
      </c>
      <c r="U134" s="139" t="s">
        <v>875</v>
      </c>
      <c r="V134" s="155">
        <f t="shared" si="239"/>
        <v>15</v>
      </c>
      <c r="W134" s="139" t="s">
        <v>876</v>
      </c>
      <c r="X134" s="155">
        <f t="shared" si="240"/>
        <v>15</v>
      </c>
      <c r="Y134" s="139" t="s">
        <v>877</v>
      </c>
      <c r="Z134" s="155">
        <f t="shared" si="241"/>
        <v>10</v>
      </c>
      <c r="AA134" s="113">
        <f t="shared" si="242"/>
        <v>100</v>
      </c>
      <c r="AB134" s="114" t="str">
        <f t="shared" si="243"/>
        <v>Fuerte</v>
      </c>
      <c r="AC134" s="165" t="s">
        <v>64</v>
      </c>
      <c r="AD134" s="153" t="str">
        <f t="shared" si="244"/>
        <v>Fuerte</v>
      </c>
      <c r="AE134" s="115" t="str">
        <f t="shared" si="245"/>
        <v>100</v>
      </c>
      <c r="AF134" s="566">
        <v>1</v>
      </c>
      <c r="AG134" s="568">
        <f t="shared" ref="AG134" si="442">(AE134+AE135)/AF134</f>
        <v>100</v>
      </c>
      <c r="AH134" s="570" t="str">
        <f t="shared" ref="AH134" si="443">IF(AG134&lt;50,"Débil",IF(AG134&lt;=99,"Moderado",IF(AG134=100,"Fuerte",IF(AG134="","ERROR"))))</f>
        <v>Fuerte</v>
      </c>
      <c r="AI134" s="572" t="s">
        <v>92</v>
      </c>
      <c r="AJ134" s="573">
        <f t="shared" ref="AJ134" si="444">IF(AH134="Débil",0,IF(AND(AH134="Moderado",AI134="Directamente"),1,IF(AND(AH134="Moderado",AI134="No disminuye"),0,IF(AND(AH134="Fuerte",AI134="Directamente"),2,IF(AND(AH134="Fuerte",AI134="No disminuye"),0)))))</f>
        <v>2</v>
      </c>
      <c r="AK134" s="573">
        <f>('4-VALORACIÓN DEL RIESGO'!H72-AJ134)</f>
        <v>-1</v>
      </c>
      <c r="AL134" s="573" t="str">
        <f t="shared" ref="AL134" si="445">IF(AK134=5,"Casi Seguro",IF(AK134=4,"Probable",IF(AK134=3,"Posible",IF(AK134=2,"Improbable",IF(AK134=1,"Rara Vez",IF(AK134=0,"Rara Vez",IF(AK134&lt;0,"Rara Vez")))))))</f>
        <v>Rara Vez</v>
      </c>
      <c r="AM134" s="572" t="s">
        <v>92</v>
      </c>
      <c r="AN134" s="574">
        <f t="shared" ref="AN134" si="446">IF(AH134="Débil",0,IF(AND(AH134="Moderado",AM134="Directamente"),1,IF(AND(AH134="Moderado",AM134="Indirectamente"),0,IF(AND(AH134="Moderado",AM134="No disminuye"),0,IF(AND(AH134="Fuerte",AM134="Directamente"),2,IF(AND(AH134="Fuerte",AM134="Indirectamente"),1,IF(AND(AH134="Fuerte",AM134="No disminuye"),0)))))))</f>
        <v>2</v>
      </c>
      <c r="AO134" s="574">
        <f>('4-VALORACIÓN DEL RIESGO'!AD72-AN134)</f>
        <v>2</v>
      </c>
      <c r="AP134" s="576" t="str">
        <f t="shared" ref="AP134" si="447">IF(AO134=5,"Catastrófico",IF(AO134=4,"Mayor",IF(AO134=3,"Moderado",IF(AO134=2,"Moderado",IF(AO134=1,"Moderado")))))</f>
        <v>Moderado</v>
      </c>
      <c r="AQ134" s="577" t="str">
        <f t="shared" ref="AQ134" si="448">IF(OR(AND(AP134="Moderado",AL134="Rara Vez"),AND(AP134="Moderado",AL134="Improbable")),"Moderado",IF(OR(AND(AP134="Mayor",AL134="Improbable"),AND(AP134="Mayor",AL134="Rara Vez"),AND(AP134="Moderado",AL134="Probable"),AND(AP134="Moderado",AL134="Posible")),"Alto",IF(OR(AND(AP134="Moderado",AL134="Casi Seguro"),AND(AP134="Mayor",AL134="Posible"),AND(AP134="Mayor",AL134="Probable"),AND(AP134="Mayor",AL134="Casi Seguro")),"Extremo",IF(AP134="Catastrófico","Extremo"))))</f>
        <v>Moderado</v>
      </c>
      <c r="AR134" s="577"/>
      <c r="AS134" s="578" t="s">
        <v>425</v>
      </c>
    </row>
    <row r="135" spans="2:45" ht="30.75" thickBot="1" x14ac:dyDescent="0.3">
      <c r="B135" s="580"/>
      <c r="C135" s="516"/>
      <c r="D135" s="565"/>
      <c r="E135" s="565"/>
      <c r="F135" s="168"/>
      <c r="G135" s="168"/>
      <c r="H135" s="168"/>
      <c r="I135" s="168"/>
      <c r="J135" s="168"/>
      <c r="K135" s="168"/>
      <c r="L135" s="168"/>
      <c r="M135" s="164"/>
      <c r="N135" s="155" t="b">
        <f t="shared" si="235"/>
        <v>0</v>
      </c>
      <c r="O135" s="139"/>
      <c r="P135" s="155" t="b">
        <f t="shared" si="236"/>
        <v>0</v>
      </c>
      <c r="Q135" s="139"/>
      <c r="R135" s="155" t="b">
        <f t="shared" si="237"/>
        <v>0</v>
      </c>
      <c r="S135" s="139"/>
      <c r="T135" s="155" t="b">
        <f t="shared" si="238"/>
        <v>0</v>
      </c>
      <c r="U135" s="139"/>
      <c r="V135" s="155" t="b">
        <f t="shared" si="239"/>
        <v>0</v>
      </c>
      <c r="W135" s="139"/>
      <c r="X135" s="155" t="b">
        <f t="shared" si="240"/>
        <v>0</v>
      </c>
      <c r="Y135" s="139"/>
      <c r="Z135" s="155" t="b">
        <f t="shared" si="241"/>
        <v>0</v>
      </c>
      <c r="AA135" s="113">
        <f t="shared" si="242"/>
        <v>0</v>
      </c>
      <c r="AB135" s="114" t="str">
        <f t="shared" si="243"/>
        <v>Débil</v>
      </c>
      <c r="AC135" s="165"/>
      <c r="AD135" s="153" t="str">
        <f t="shared" si="244"/>
        <v>Débil</v>
      </c>
      <c r="AE135" s="115" t="str">
        <f t="shared" si="245"/>
        <v>0</v>
      </c>
      <c r="AF135" s="567"/>
      <c r="AG135" s="569"/>
      <c r="AH135" s="571"/>
      <c r="AI135" s="572"/>
      <c r="AJ135" s="573"/>
      <c r="AK135" s="573"/>
      <c r="AL135" s="573"/>
      <c r="AM135" s="572"/>
      <c r="AN135" s="575"/>
      <c r="AO135" s="575"/>
      <c r="AP135" s="576"/>
      <c r="AQ135" s="577"/>
      <c r="AR135" s="577"/>
      <c r="AS135" s="578"/>
    </row>
    <row r="136" spans="2:45" ht="76.5" x14ac:dyDescent="0.25">
      <c r="B136" s="580"/>
      <c r="C136" s="516"/>
      <c r="D136" s="565" t="str">
        <f>'3-IDENTIFICACIÓN DEL RIESGO'!G136</f>
        <v>Orientar la defensa jurídica de la ANT o algunas de sus actuaciones  en perjuicio de sus intereses para favorecer a un tercero.</v>
      </c>
      <c r="E136" s="565"/>
      <c r="F136" s="168" t="s">
        <v>811</v>
      </c>
      <c r="G136" s="168" t="s">
        <v>816</v>
      </c>
      <c r="H136" s="168" t="s">
        <v>817</v>
      </c>
      <c r="I136" s="168" t="s">
        <v>818</v>
      </c>
      <c r="J136" s="168" t="s">
        <v>815</v>
      </c>
      <c r="K136" s="168" t="s">
        <v>932</v>
      </c>
      <c r="L136" s="168" t="s">
        <v>931</v>
      </c>
      <c r="M136" s="164" t="s">
        <v>694</v>
      </c>
      <c r="N136" s="155">
        <f t="shared" si="235"/>
        <v>15</v>
      </c>
      <c r="O136" s="139" t="s">
        <v>872</v>
      </c>
      <c r="P136" s="155">
        <f t="shared" si="236"/>
        <v>15</v>
      </c>
      <c r="Q136" s="139" t="s">
        <v>873</v>
      </c>
      <c r="R136" s="155">
        <f t="shared" si="237"/>
        <v>15</v>
      </c>
      <c r="S136" s="139" t="s">
        <v>874</v>
      </c>
      <c r="T136" s="155">
        <f t="shared" si="238"/>
        <v>15</v>
      </c>
      <c r="U136" s="139" t="s">
        <v>875</v>
      </c>
      <c r="V136" s="155">
        <f t="shared" si="239"/>
        <v>15</v>
      </c>
      <c r="W136" s="139" t="s">
        <v>876</v>
      </c>
      <c r="X136" s="155">
        <f t="shared" si="240"/>
        <v>15</v>
      </c>
      <c r="Y136" s="139" t="s">
        <v>877</v>
      </c>
      <c r="Z136" s="155">
        <f t="shared" si="241"/>
        <v>10</v>
      </c>
      <c r="AA136" s="113">
        <f t="shared" si="242"/>
        <v>100</v>
      </c>
      <c r="AB136" s="114" t="str">
        <f t="shared" si="243"/>
        <v>Fuerte</v>
      </c>
      <c r="AC136" s="165" t="s">
        <v>64</v>
      </c>
      <c r="AD136" s="153" t="str">
        <f t="shared" si="244"/>
        <v>Fuerte</v>
      </c>
      <c r="AE136" s="115" t="str">
        <f t="shared" si="245"/>
        <v>100</v>
      </c>
      <c r="AF136" s="566">
        <v>1</v>
      </c>
      <c r="AG136" s="568">
        <f t="shared" ref="AG136" si="449">(AE136+AE137)/AF136</f>
        <v>100</v>
      </c>
      <c r="AH136" s="570" t="str">
        <f t="shared" ref="AH136" si="450">IF(AG136&lt;50,"Débil",IF(AG136&lt;=99,"Moderado",IF(AG136=100,"Fuerte",IF(AG136="","ERROR"))))</f>
        <v>Fuerte</v>
      </c>
      <c r="AI136" s="572" t="s">
        <v>92</v>
      </c>
      <c r="AJ136" s="573">
        <f t="shared" ref="AJ136" si="451">IF(AH136="Débil",0,IF(AND(AH136="Moderado",AI136="Directamente"),1,IF(AND(AH136="Moderado",AI136="No disminuye"),0,IF(AND(AH136="Fuerte",AI136="Directamente"),2,IF(AND(AH136="Fuerte",AI136="No disminuye"),0)))))</f>
        <v>2</v>
      </c>
      <c r="AK136" s="573">
        <f>('4-VALORACIÓN DEL RIESGO'!H73-AJ136)</f>
        <v>1</v>
      </c>
      <c r="AL136" s="573" t="str">
        <f t="shared" ref="AL136" si="452">IF(AK136=5,"Casi Seguro",IF(AK136=4,"Probable",IF(AK136=3,"Posible",IF(AK136=2,"Improbable",IF(AK136=1,"Rara Vez",IF(AK136=0,"Rara Vez",IF(AK136&lt;0,"Rara Vez")))))))</f>
        <v>Rara Vez</v>
      </c>
      <c r="AM136" s="572" t="s">
        <v>92</v>
      </c>
      <c r="AN136" s="574">
        <f t="shared" ref="AN136" si="453">IF(AH136="Débil",0,IF(AND(AH136="Moderado",AM136="Directamente"),1,IF(AND(AH136="Moderado",AM136="Indirectamente"),0,IF(AND(AH136="Moderado",AM136="No disminuye"),0,IF(AND(AH136="Fuerte",AM136="Directamente"),2,IF(AND(AH136="Fuerte",AM136="Indirectamente"),1,IF(AND(AH136="Fuerte",AM136="No disminuye"),0)))))))</f>
        <v>2</v>
      </c>
      <c r="AO136" s="574">
        <f>('4-VALORACIÓN DEL RIESGO'!AD73-AN136)</f>
        <v>3</v>
      </c>
      <c r="AP136" s="576" t="str">
        <f t="shared" ref="AP136" si="454">IF(AO136=5,"Catastrófico",IF(AO136=4,"Mayor",IF(AO136=3,"Moderado",IF(AO136=2,"Moderado",IF(AO136=1,"Moderado")))))</f>
        <v>Moderado</v>
      </c>
      <c r="AQ136" s="577" t="str">
        <f t="shared" ref="AQ136" si="455">IF(OR(AND(AP136="Moderado",AL136="Rara Vez"),AND(AP136="Moderado",AL136="Improbable")),"Moderado",IF(OR(AND(AP136="Mayor",AL136="Improbable"),AND(AP136="Mayor",AL136="Rara Vez"),AND(AP136="Moderado",AL136="Probable"),AND(AP136="Moderado",AL136="Posible")),"Alto",IF(OR(AND(AP136="Moderado",AL136="Casi Seguro"),AND(AP136="Mayor",AL136="Posible"),AND(AP136="Mayor",AL136="Probable"),AND(AP136="Mayor",AL136="Casi Seguro")),"Extremo",IF(AP136="Catastrófico","Extremo"))))</f>
        <v>Moderado</v>
      </c>
      <c r="AR136" s="577"/>
      <c r="AS136" s="578" t="s">
        <v>425</v>
      </c>
    </row>
    <row r="137" spans="2:45" ht="30.75" thickBot="1" x14ac:dyDescent="0.3">
      <c r="B137" s="580"/>
      <c r="C137" s="516"/>
      <c r="D137" s="565"/>
      <c r="E137" s="565"/>
      <c r="F137" s="168"/>
      <c r="G137" s="168"/>
      <c r="H137" s="168"/>
      <c r="I137" s="168"/>
      <c r="J137" s="168"/>
      <c r="K137" s="168"/>
      <c r="L137" s="168"/>
      <c r="M137" s="164"/>
      <c r="N137" s="155" t="b">
        <f t="shared" si="235"/>
        <v>0</v>
      </c>
      <c r="O137" s="139"/>
      <c r="P137" s="155" t="b">
        <f t="shared" si="236"/>
        <v>0</v>
      </c>
      <c r="Q137" s="139"/>
      <c r="R137" s="155" t="b">
        <f t="shared" si="237"/>
        <v>0</v>
      </c>
      <c r="S137" s="139"/>
      <c r="T137" s="155" t="b">
        <f t="shared" si="238"/>
        <v>0</v>
      </c>
      <c r="U137" s="139"/>
      <c r="V137" s="155" t="b">
        <f t="shared" si="239"/>
        <v>0</v>
      </c>
      <c r="W137" s="139"/>
      <c r="X137" s="155" t="b">
        <f t="shared" si="240"/>
        <v>0</v>
      </c>
      <c r="Y137" s="139"/>
      <c r="Z137" s="155" t="b">
        <f t="shared" si="241"/>
        <v>0</v>
      </c>
      <c r="AA137" s="113">
        <f t="shared" si="242"/>
        <v>0</v>
      </c>
      <c r="AB137" s="114" t="str">
        <f t="shared" si="243"/>
        <v>Débil</v>
      </c>
      <c r="AC137" s="165"/>
      <c r="AD137" s="153" t="str">
        <f t="shared" si="244"/>
        <v>Débil</v>
      </c>
      <c r="AE137" s="115" t="str">
        <f t="shared" si="245"/>
        <v>0</v>
      </c>
      <c r="AF137" s="567"/>
      <c r="AG137" s="569"/>
      <c r="AH137" s="571"/>
      <c r="AI137" s="572"/>
      <c r="AJ137" s="573"/>
      <c r="AK137" s="573"/>
      <c r="AL137" s="573"/>
      <c r="AM137" s="572"/>
      <c r="AN137" s="575"/>
      <c r="AO137" s="575"/>
      <c r="AP137" s="576"/>
      <c r="AQ137" s="577"/>
      <c r="AR137" s="577"/>
      <c r="AS137" s="578"/>
    </row>
    <row r="138" spans="2:45" ht="30" x14ac:dyDescent="0.25">
      <c r="B138" s="580"/>
      <c r="C138" s="516"/>
      <c r="D138" s="565" t="str">
        <f>'3-IDENTIFICACIÓN DEL RIESGO'!G138</f>
        <v>Riesgo 5</v>
      </c>
      <c r="E138" s="565"/>
      <c r="F138" s="168"/>
      <c r="G138" s="168"/>
      <c r="H138" s="168"/>
      <c r="I138" s="168"/>
      <c r="J138" s="168"/>
      <c r="K138" s="168"/>
      <c r="L138" s="168"/>
      <c r="M138" s="164"/>
      <c r="N138" s="155" t="b">
        <f t="shared" si="235"/>
        <v>0</v>
      </c>
      <c r="O138" s="139"/>
      <c r="P138" s="155" t="b">
        <f t="shared" si="236"/>
        <v>0</v>
      </c>
      <c r="Q138" s="139"/>
      <c r="R138" s="155" t="b">
        <f t="shared" si="237"/>
        <v>0</v>
      </c>
      <c r="S138" s="139"/>
      <c r="T138" s="155" t="b">
        <f t="shared" si="238"/>
        <v>0</v>
      </c>
      <c r="U138" s="139"/>
      <c r="V138" s="155" t="b">
        <f t="shared" si="239"/>
        <v>0</v>
      </c>
      <c r="W138" s="139"/>
      <c r="X138" s="155" t="b">
        <f t="shared" si="240"/>
        <v>0</v>
      </c>
      <c r="Y138" s="139"/>
      <c r="Z138" s="155" t="b">
        <f t="shared" si="241"/>
        <v>0</v>
      </c>
      <c r="AA138" s="113">
        <f t="shared" si="242"/>
        <v>0</v>
      </c>
      <c r="AB138" s="114" t="str">
        <f t="shared" si="243"/>
        <v>Débil</v>
      </c>
      <c r="AC138" s="165"/>
      <c r="AD138" s="153" t="str">
        <f t="shared" si="244"/>
        <v>Débil</v>
      </c>
      <c r="AE138" s="115" t="str">
        <f t="shared" si="245"/>
        <v>0</v>
      </c>
      <c r="AF138" s="566"/>
      <c r="AG138" s="568" t="e">
        <f t="shared" ref="AG138" si="456">(AE138+AE139)/AF138</f>
        <v>#DIV/0!</v>
      </c>
      <c r="AH138" s="570" t="e">
        <f t="shared" ref="AH138" si="457">IF(AG138&lt;50,"Débil",IF(AG138&lt;=99,"Moderado",IF(AG138=100,"Fuerte",IF(AG138="","ERROR"))))</f>
        <v>#DIV/0!</v>
      </c>
      <c r="AI138" s="572"/>
      <c r="AJ138" s="573" t="e">
        <f t="shared" ref="AJ138" si="458">IF(AH138="Débil",0,IF(AND(AH138="Moderado",AI138="Directamente"),1,IF(AND(AH138="Moderado",AI138="No disminuye"),0,IF(AND(AH138="Fuerte",AI138="Directamente"),2,IF(AND(AH138="Fuerte",AI138="No disminuye"),0)))))</f>
        <v>#DIV/0!</v>
      </c>
      <c r="AK138" s="573" t="e">
        <f>('4-VALORACIÓN DEL RIESGO'!H74-AJ138)</f>
        <v>#DIV/0!</v>
      </c>
      <c r="AL138" s="573" t="e">
        <f t="shared" ref="AL138" si="459">IF(AK138=5,"Casi Seguro",IF(AK138=4,"Probable",IF(AK138=3,"Posible",IF(AK138=2,"Improbable",IF(AK138=1,"Rara Vez",IF(AK138=0,"Rara Vez",IF(AK138&lt;0,"Rara Vez")))))))</f>
        <v>#DIV/0!</v>
      </c>
      <c r="AM138" s="572"/>
      <c r="AN138" s="574" t="e">
        <f t="shared" ref="AN138" si="460">IF(AH138="Débil",0,IF(AND(AH138="Moderado",AM138="Directamente"),1,IF(AND(AH138="Moderado",AM138="Indirectamente"),0,IF(AND(AH138="Moderado",AM138="No disminuye"),0,IF(AND(AH138="Fuerte",AM138="Directamente"),2,IF(AND(AH138="Fuerte",AM138="Indirectamente"),1,IF(AND(AH138="Fuerte",AM138="No disminuye"),0)))))))</f>
        <v>#DIV/0!</v>
      </c>
      <c r="AO138" s="574" t="e">
        <f>('4-VALORACIÓN DEL RIESGO'!AD74-AN138)</f>
        <v>#DIV/0!</v>
      </c>
      <c r="AP138" s="576" t="e">
        <f t="shared" ref="AP138" si="461">IF(AO138=5,"Catastrófico",IF(AO138=4,"Mayor",IF(AO138=3,"Moderado",IF(AO138=2,"Moderado",IF(AO138=1,"Moderado")))))</f>
        <v>#DIV/0!</v>
      </c>
      <c r="AQ138" s="577" t="e">
        <f t="shared" ref="AQ138" si="462">IF(OR(AND(AP138="Moderado",AL138="Rara Vez"),AND(AP138="Moderado",AL138="Improbable")),"Moderado",IF(OR(AND(AP138="Mayor",AL138="Improbable"),AND(AP138="Mayor",AL138="Rara Vez"),AND(AP138="Moderado",AL138="Probable"),AND(AP138="Moderado",AL138="Posible")),"Alto",IF(OR(AND(AP138="Moderado",AL138="Casi Seguro"),AND(AP138="Mayor",AL138="Posible"),AND(AP138="Mayor",AL138="Probable"),AND(AP138="Mayor",AL138="Casi Seguro")),"Extremo",IF(AP138="Catastrófico","Extremo"))))</f>
        <v>#DIV/0!</v>
      </c>
      <c r="AR138" s="577"/>
      <c r="AS138" s="578" t="s">
        <v>425</v>
      </c>
    </row>
    <row r="139" spans="2:45" ht="30.75" thickBot="1" x14ac:dyDescent="0.3">
      <c r="B139" s="581"/>
      <c r="C139" s="517"/>
      <c r="D139" s="565"/>
      <c r="E139" s="565"/>
      <c r="F139" s="168"/>
      <c r="G139" s="168"/>
      <c r="H139" s="168"/>
      <c r="I139" s="168"/>
      <c r="J139" s="168"/>
      <c r="K139" s="168"/>
      <c r="L139" s="168"/>
      <c r="M139" s="164"/>
      <c r="N139" s="155" t="b">
        <f t="shared" si="235"/>
        <v>0</v>
      </c>
      <c r="O139" s="139"/>
      <c r="P139" s="155" t="b">
        <f t="shared" si="236"/>
        <v>0</v>
      </c>
      <c r="Q139" s="139"/>
      <c r="R139" s="155" t="b">
        <f t="shared" si="237"/>
        <v>0</v>
      </c>
      <c r="S139" s="139"/>
      <c r="T139" s="155" t="b">
        <f t="shared" si="238"/>
        <v>0</v>
      </c>
      <c r="U139" s="139"/>
      <c r="V139" s="155" t="b">
        <f t="shared" si="239"/>
        <v>0</v>
      </c>
      <c r="W139" s="139"/>
      <c r="X139" s="155" t="b">
        <f t="shared" si="240"/>
        <v>0</v>
      </c>
      <c r="Y139" s="139"/>
      <c r="Z139" s="155" t="b">
        <f t="shared" si="241"/>
        <v>0</v>
      </c>
      <c r="AA139" s="113">
        <f t="shared" si="242"/>
        <v>0</v>
      </c>
      <c r="AB139" s="114" t="str">
        <f t="shared" si="243"/>
        <v>Débil</v>
      </c>
      <c r="AC139" s="165"/>
      <c r="AD139" s="153" t="str">
        <f t="shared" si="244"/>
        <v>Débil</v>
      </c>
      <c r="AE139" s="115" t="str">
        <f t="shared" si="245"/>
        <v>0</v>
      </c>
      <c r="AF139" s="567"/>
      <c r="AG139" s="569"/>
      <c r="AH139" s="571"/>
      <c r="AI139" s="572"/>
      <c r="AJ139" s="573"/>
      <c r="AK139" s="573"/>
      <c r="AL139" s="573"/>
      <c r="AM139" s="572"/>
      <c r="AN139" s="575"/>
      <c r="AO139" s="575"/>
      <c r="AP139" s="576"/>
      <c r="AQ139" s="577"/>
      <c r="AR139" s="577"/>
      <c r="AS139" s="578"/>
    </row>
    <row r="140" spans="2:45" ht="178.5" x14ac:dyDescent="0.25">
      <c r="B140" s="579" t="str">
        <f>'3-IDENTIFICACIÓN DEL RIESGO'!B140</f>
        <v>Adquisición de Bienes y Servicios</v>
      </c>
      <c r="C140" s="515" t="str">
        <f>'3-IDENTIFICACIÓN DEL RIESGO'!E140</f>
        <v>1. Subdirección Administrativa y Financiera.
2. Secretaría General.</v>
      </c>
      <c r="D140" s="565" t="str">
        <f>'3-IDENTIFICACIÓN DEL RIESGO'!G140</f>
        <v>Celebración indebida de contratos en beneficio particular o de un tercero.</v>
      </c>
      <c r="E140" s="565"/>
      <c r="F140" s="168" t="s">
        <v>819</v>
      </c>
      <c r="G140" s="168" t="s">
        <v>820</v>
      </c>
      <c r="H140" s="168" t="s">
        <v>821</v>
      </c>
      <c r="I140" s="168" t="s">
        <v>822</v>
      </c>
      <c r="J140" s="168" t="s">
        <v>823</v>
      </c>
      <c r="K140" s="168" t="s">
        <v>824</v>
      </c>
      <c r="L140" s="168" t="s">
        <v>825</v>
      </c>
      <c r="M140" s="164" t="s">
        <v>186</v>
      </c>
      <c r="N140" s="155">
        <f t="shared" si="235"/>
        <v>15</v>
      </c>
      <c r="O140" s="139" t="s">
        <v>187</v>
      </c>
      <c r="P140" s="155">
        <f t="shared" si="236"/>
        <v>15</v>
      </c>
      <c r="Q140" s="139" t="s">
        <v>188</v>
      </c>
      <c r="R140" s="155">
        <f t="shared" si="237"/>
        <v>15</v>
      </c>
      <c r="S140" s="139" t="s">
        <v>61</v>
      </c>
      <c r="T140" s="155">
        <f t="shared" si="238"/>
        <v>15</v>
      </c>
      <c r="U140" s="139" t="s">
        <v>189</v>
      </c>
      <c r="V140" s="155">
        <f t="shared" si="239"/>
        <v>15</v>
      </c>
      <c r="W140" s="139" t="s">
        <v>190</v>
      </c>
      <c r="X140" s="155">
        <f t="shared" si="240"/>
        <v>15</v>
      </c>
      <c r="Y140" s="139" t="s">
        <v>193</v>
      </c>
      <c r="Z140" s="155">
        <f t="shared" si="241"/>
        <v>5</v>
      </c>
      <c r="AA140" s="113">
        <f t="shared" si="242"/>
        <v>95</v>
      </c>
      <c r="AB140" s="114" t="str">
        <f t="shared" si="243"/>
        <v>Moderado</v>
      </c>
      <c r="AC140" s="165" t="s">
        <v>64</v>
      </c>
      <c r="AD140" s="153" t="str">
        <f t="shared" si="244"/>
        <v>Moderado</v>
      </c>
      <c r="AE140" s="115" t="str">
        <f t="shared" si="245"/>
        <v>50</v>
      </c>
      <c r="AF140" s="566">
        <v>2</v>
      </c>
      <c r="AG140" s="568">
        <f t="shared" ref="AG140" si="463">(AE140+AE141)/AF140</f>
        <v>50</v>
      </c>
      <c r="AH140" s="570" t="str">
        <f t="shared" ref="AH140" si="464">IF(AG140&lt;50,"Débil",IF(AG140&lt;=99,"Moderado",IF(AG140=100,"Fuerte",IF(AG140="","ERROR"))))</f>
        <v>Moderado</v>
      </c>
      <c r="AI140" s="572" t="s">
        <v>92</v>
      </c>
      <c r="AJ140" s="573">
        <f t="shared" ref="AJ140" si="465">IF(AH140="Débil",0,IF(AND(AH140="Moderado",AI140="Directamente"),1,IF(AND(AH140="Moderado",AI140="No disminuye"),0,IF(AND(AH140="Fuerte",AI140="Directamente"),2,IF(AND(AH140="Fuerte",AI140="No disminuye"),0)))))</f>
        <v>1</v>
      </c>
      <c r="AK140" s="573">
        <f>('4-VALORACIÓN DEL RIESGO'!H75-AJ140)</f>
        <v>3</v>
      </c>
      <c r="AL140" s="573" t="str">
        <f t="shared" ref="AL140" si="466">IF(AK140=5,"Casi Seguro",IF(AK140=4,"Probable",IF(AK140=3,"Posible",IF(AK140=2,"Improbable",IF(AK140=1,"Rara Vez",IF(AK140=0,"Rara Vez",IF(AK140&lt;0,"Rara Vez")))))))</f>
        <v>Posible</v>
      </c>
      <c r="AM140" s="572" t="s">
        <v>93</v>
      </c>
      <c r="AN140" s="574">
        <f t="shared" ref="AN140" si="467">IF(AH140="Débil",0,IF(AND(AH140="Moderado",AM140="Directamente"),1,IF(AND(AH140="Moderado",AM140="Indirectamente"),0,IF(AND(AH140="Moderado",AM140="No disminuye"),0,IF(AND(AH140="Fuerte",AM140="Directamente"),2,IF(AND(AH140="Fuerte",AM140="Indirectamente"),1,IF(AND(AH140="Fuerte",AM140="No disminuye"),0)))))))</f>
        <v>0</v>
      </c>
      <c r="AO140" s="574">
        <f>('4-VALORACIÓN DEL RIESGO'!AD75-AN140)</f>
        <v>5</v>
      </c>
      <c r="AP140" s="576" t="str">
        <f t="shared" ref="AP140" si="468">IF(AO140=5,"Catastrófico",IF(AO140=4,"Mayor",IF(AO140=3,"Moderado",IF(AO140=2,"Moderado",IF(AO140=1,"Moderado")))))</f>
        <v>Catastrófico</v>
      </c>
      <c r="AQ140" s="577" t="str">
        <f t="shared" ref="AQ140" si="469">IF(OR(AND(AP140="Moderado",AL140="Rara Vez"),AND(AP140="Moderado",AL140="Improbable")),"Moderado",IF(OR(AND(AP140="Mayor",AL140="Improbable"),AND(AP140="Mayor",AL140="Rara Vez"),AND(AP140="Moderado",AL140="Probable"),AND(AP140="Moderado",AL140="Posible")),"Alto",IF(OR(AND(AP140="Moderado",AL140="Casi Seguro"),AND(AP140="Mayor",AL140="Posible"),AND(AP140="Mayor",AL140="Probable"),AND(AP140="Mayor",AL140="Casi Seguro")),"Extremo",IF(AP140="Catastrófico","Extremo"))))</f>
        <v>Extremo</v>
      </c>
      <c r="AR140" s="577"/>
      <c r="AS140" s="578" t="s">
        <v>425</v>
      </c>
    </row>
    <row r="141" spans="2:45" ht="179.25" thickBot="1" x14ac:dyDescent="0.3">
      <c r="B141" s="580"/>
      <c r="C141" s="516"/>
      <c r="D141" s="565"/>
      <c r="E141" s="565"/>
      <c r="F141" s="168" t="s">
        <v>819</v>
      </c>
      <c r="G141" s="168" t="s">
        <v>820</v>
      </c>
      <c r="H141" s="168" t="s">
        <v>821</v>
      </c>
      <c r="I141" s="168" t="s">
        <v>822</v>
      </c>
      <c r="J141" s="168" t="s">
        <v>823</v>
      </c>
      <c r="K141" s="168" t="s">
        <v>826</v>
      </c>
      <c r="L141" s="168" t="s">
        <v>827</v>
      </c>
      <c r="M141" s="164" t="s">
        <v>186</v>
      </c>
      <c r="N141" s="155">
        <f t="shared" ref="N141:N169" si="470">IF(M141="Asignado",15,IF(M141="NO asignado",0))</f>
        <v>15</v>
      </c>
      <c r="O141" s="139" t="s">
        <v>187</v>
      </c>
      <c r="P141" s="155">
        <f t="shared" ref="P141:P169" si="471">IF(O141="Adecuado",15,IF(O141="Inadecuado",0))</f>
        <v>15</v>
      </c>
      <c r="Q141" s="139" t="s">
        <v>188</v>
      </c>
      <c r="R141" s="155">
        <f t="shared" ref="R141:R168" si="472">IF(Q141="Oportuna",15,IF(Q141="Inoportuna",0))</f>
        <v>15</v>
      </c>
      <c r="S141" s="139" t="s">
        <v>61</v>
      </c>
      <c r="T141" s="155">
        <f t="shared" ref="T141:T169" si="473">IF(S141="Prevenir",15,IF(S141="Detectar",10,IF(S141="No es un control",0)))</f>
        <v>15</v>
      </c>
      <c r="U141" s="139" t="s">
        <v>189</v>
      </c>
      <c r="V141" s="155">
        <f t="shared" ref="V141:V169" si="474">IF(U141="Confiable",15,IF(U141="No confiable",0))</f>
        <v>15</v>
      </c>
      <c r="W141" s="139" t="s">
        <v>190</v>
      </c>
      <c r="X141" s="155">
        <f t="shared" ref="X141:X169" si="475">IF(W141="Se investigan oportunamente",15,IF(W141="No se investigan oportunamente",0))</f>
        <v>15</v>
      </c>
      <c r="Y141" s="139" t="s">
        <v>193</v>
      </c>
      <c r="Z141" s="155">
        <f t="shared" ref="Z141:Z169" si="476">IF(Y141="Completa",10,IF(Y141="Incompleta",5,IF(Y141="No existe",0)))</f>
        <v>5</v>
      </c>
      <c r="AA141" s="113">
        <f t="shared" ref="AA141:AA169" si="477">N141+P141+R141+T141+V141+X141+Z141</f>
        <v>95</v>
      </c>
      <c r="AB141" s="114" t="str">
        <f t="shared" ref="AB141:AB169" si="478">IF(AA141&lt;86,"Débil",(IF(AA141&lt;96,"Moderado","Fuerte")))</f>
        <v>Moderado</v>
      </c>
      <c r="AC141" s="165" t="s">
        <v>64</v>
      </c>
      <c r="AD141" s="153" t="str">
        <f t="shared" ref="AD141:AD169" si="479">IF(OR(AND(AB141="Fuerte",AC141="Moderado"),AND(AB141="Moderado",AC141="Fuerte"),AND(AB141="Moderado",AC141="Moderado")),"Moderado",IF(OR(AND(AB141="Fuerte",AC141="Débil"),AND(AB141="Moderado",AC141="Débil"),AND(AB141="Débil")),"Débil",IF(AND(AB141="Fuerte",AC141="Fuerte"),"Fuerte")))</f>
        <v>Moderado</v>
      </c>
      <c r="AE141" s="115" t="str">
        <f t="shared" ref="AE141:AE169" si="480">IF(AD141="Fuerte","100",IF(AD141="Moderado","50",IF(AD141="Débil","0")))</f>
        <v>50</v>
      </c>
      <c r="AF141" s="567"/>
      <c r="AG141" s="569"/>
      <c r="AH141" s="571"/>
      <c r="AI141" s="572"/>
      <c r="AJ141" s="573"/>
      <c r="AK141" s="573"/>
      <c r="AL141" s="573"/>
      <c r="AM141" s="572"/>
      <c r="AN141" s="575"/>
      <c r="AO141" s="575"/>
      <c r="AP141" s="576"/>
      <c r="AQ141" s="577"/>
      <c r="AR141" s="577"/>
      <c r="AS141" s="578"/>
    </row>
    <row r="142" spans="2:45" ht="63.75" x14ac:dyDescent="0.25">
      <c r="B142" s="580"/>
      <c r="C142" s="516"/>
      <c r="D142" s="565" t="str">
        <f>'3-IDENTIFICACIÓN DEL RIESGO'!G142</f>
        <v>Aprobación de informes y pagos de contratos sin cumplimiento del objeto, obligaciones y/o requisitos contractuales en beneficio particular o de terceros.</v>
      </c>
      <c r="E142" s="565"/>
      <c r="F142" s="168" t="s">
        <v>828</v>
      </c>
      <c r="G142" s="168" t="s">
        <v>829</v>
      </c>
      <c r="H142" s="168" t="s">
        <v>830</v>
      </c>
      <c r="I142" s="168" t="s">
        <v>831</v>
      </c>
      <c r="J142" s="168" t="s">
        <v>832</v>
      </c>
      <c r="K142" s="168" t="s">
        <v>833</v>
      </c>
      <c r="L142" s="168" t="s">
        <v>834</v>
      </c>
      <c r="M142" s="164" t="s">
        <v>186</v>
      </c>
      <c r="N142" s="155">
        <f t="shared" si="470"/>
        <v>15</v>
      </c>
      <c r="O142" s="139" t="s">
        <v>187</v>
      </c>
      <c r="P142" s="155">
        <f t="shared" si="471"/>
        <v>15</v>
      </c>
      <c r="Q142" s="139" t="s">
        <v>188</v>
      </c>
      <c r="R142" s="155">
        <f t="shared" si="472"/>
        <v>15</v>
      </c>
      <c r="S142" s="139" t="s">
        <v>192</v>
      </c>
      <c r="T142" s="155">
        <f t="shared" si="473"/>
        <v>10</v>
      </c>
      <c r="U142" s="139" t="s">
        <v>189</v>
      </c>
      <c r="V142" s="155">
        <f t="shared" si="474"/>
        <v>15</v>
      </c>
      <c r="W142" s="139" t="s">
        <v>190</v>
      </c>
      <c r="X142" s="155">
        <f t="shared" si="475"/>
        <v>15</v>
      </c>
      <c r="Y142" s="139" t="s">
        <v>191</v>
      </c>
      <c r="Z142" s="155">
        <f t="shared" si="476"/>
        <v>10</v>
      </c>
      <c r="AA142" s="113">
        <f t="shared" si="477"/>
        <v>95</v>
      </c>
      <c r="AB142" s="114" t="str">
        <f t="shared" si="478"/>
        <v>Moderado</v>
      </c>
      <c r="AC142" s="165" t="s">
        <v>58</v>
      </c>
      <c r="AD142" s="153" t="str">
        <f t="shared" si="479"/>
        <v>Moderado</v>
      </c>
      <c r="AE142" s="115" t="str">
        <f t="shared" si="480"/>
        <v>50</v>
      </c>
      <c r="AF142" s="566">
        <v>2</v>
      </c>
      <c r="AG142" s="568">
        <f t="shared" ref="AG142" si="481">(AE142+AE143)/AF142</f>
        <v>50</v>
      </c>
      <c r="AH142" s="570" t="str">
        <f t="shared" ref="AH142" si="482">IF(AG142&lt;50,"Débil",IF(AG142&lt;=99,"Moderado",IF(AG142=100,"Fuerte",IF(AG142="","ERROR"))))</f>
        <v>Moderado</v>
      </c>
      <c r="AI142" s="572" t="s">
        <v>94</v>
      </c>
      <c r="AJ142" s="573">
        <f t="shared" ref="AJ142" si="483">IF(AH142="Débil",0,IF(AND(AH142="Moderado",AI142="Directamente"),1,IF(AND(AH142="Moderado",AI142="No disminuye"),0,IF(AND(AH142="Fuerte",AI142="Directamente"),2,IF(AND(AH142="Fuerte",AI142="No disminuye"),0)))))</f>
        <v>0</v>
      </c>
      <c r="AK142" s="573">
        <f>('4-VALORACIÓN DEL RIESGO'!H76-AJ142)</f>
        <v>4</v>
      </c>
      <c r="AL142" s="573" t="str">
        <f t="shared" ref="AL142" si="484">IF(AK142=5,"Casi Seguro",IF(AK142=4,"Probable",IF(AK142=3,"Posible",IF(AK142=2,"Improbable",IF(AK142=1,"Rara Vez",IF(AK142=0,"Rara Vez",IF(AK142&lt;0,"Rara Vez")))))))</f>
        <v>Probable</v>
      </c>
      <c r="AM142" s="572" t="s">
        <v>93</v>
      </c>
      <c r="AN142" s="574">
        <f t="shared" ref="AN142" si="485">IF(AH142="Débil",0,IF(AND(AH142="Moderado",AM142="Directamente"),1,IF(AND(AH142="Moderado",AM142="Indirectamente"),0,IF(AND(AH142="Moderado",AM142="No disminuye"),0,IF(AND(AH142="Fuerte",AM142="Directamente"),2,IF(AND(AH142="Fuerte",AM142="Indirectamente"),1,IF(AND(AH142="Fuerte",AM142="No disminuye"),0)))))))</f>
        <v>0</v>
      </c>
      <c r="AO142" s="574">
        <f>('4-VALORACIÓN DEL RIESGO'!AD76-AN142)</f>
        <v>5</v>
      </c>
      <c r="AP142" s="576" t="str">
        <f t="shared" ref="AP142" si="486">IF(AO142=5,"Catastrófico",IF(AO142=4,"Mayor",IF(AO142=3,"Moderado",IF(AO142=2,"Moderado",IF(AO142=1,"Moderado")))))</f>
        <v>Catastrófico</v>
      </c>
      <c r="AQ142" s="577" t="str">
        <f t="shared" ref="AQ142" si="487">IF(OR(AND(AP142="Moderado",AL142="Rara Vez"),AND(AP142="Moderado",AL142="Improbable")),"Moderado",IF(OR(AND(AP142="Mayor",AL142="Improbable"),AND(AP142="Mayor",AL142="Rara Vez"),AND(AP142="Moderado",AL142="Probable"),AND(AP142="Moderado",AL142="Posible")),"Alto",IF(OR(AND(AP142="Moderado",AL142="Casi Seguro"),AND(AP142="Mayor",AL142="Posible"),AND(AP142="Mayor",AL142="Probable"),AND(AP142="Mayor",AL142="Casi Seguro")),"Extremo",IF(AP142="Catastrófico","Extremo"))))</f>
        <v>Extremo</v>
      </c>
      <c r="AR142" s="577"/>
      <c r="AS142" s="578" t="s">
        <v>425</v>
      </c>
    </row>
    <row r="143" spans="2:45" ht="64.5" thickBot="1" x14ac:dyDescent="0.3">
      <c r="B143" s="580"/>
      <c r="C143" s="516"/>
      <c r="D143" s="565"/>
      <c r="E143" s="565"/>
      <c r="F143" s="168" t="s">
        <v>828</v>
      </c>
      <c r="G143" s="168" t="s">
        <v>829</v>
      </c>
      <c r="H143" s="168" t="s">
        <v>830</v>
      </c>
      <c r="I143" s="168" t="s">
        <v>835</v>
      </c>
      <c r="J143" s="168" t="s">
        <v>832</v>
      </c>
      <c r="K143" s="168" t="s">
        <v>836</v>
      </c>
      <c r="L143" s="168" t="s">
        <v>837</v>
      </c>
      <c r="M143" s="164" t="s">
        <v>186</v>
      </c>
      <c r="N143" s="155">
        <f t="shared" si="470"/>
        <v>15</v>
      </c>
      <c r="O143" s="139" t="s">
        <v>187</v>
      </c>
      <c r="P143" s="155">
        <f t="shared" si="471"/>
        <v>15</v>
      </c>
      <c r="Q143" s="139" t="s">
        <v>188</v>
      </c>
      <c r="R143" s="155">
        <f t="shared" si="472"/>
        <v>15</v>
      </c>
      <c r="S143" s="139" t="s">
        <v>192</v>
      </c>
      <c r="T143" s="155">
        <f t="shared" si="473"/>
        <v>10</v>
      </c>
      <c r="U143" s="139" t="s">
        <v>189</v>
      </c>
      <c r="V143" s="155">
        <f t="shared" si="474"/>
        <v>15</v>
      </c>
      <c r="W143" s="139" t="s">
        <v>190</v>
      </c>
      <c r="X143" s="155">
        <f t="shared" si="475"/>
        <v>15</v>
      </c>
      <c r="Y143" s="139" t="s">
        <v>191</v>
      </c>
      <c r="Z143" s="155">
        <f t="shared" si="476"/>
        <v>10</v>
      </c>
      <c r="AA143" s="113">
        <f t="shared" si="477"/>
        <v>95</v>
      </c>
      <c r="AB143" s="114" t="str">
        <f t="shared" si="478"/>
        <v>Moderado</v>
      </c>
      <c r="AC143" s="165" t="s">
        <v>58</v>
      </c>
      <c r="AD143" s="153" t="str">
        <f t="shared" si="479"/>
        <v>Moderado</v>
      </c>
      <c r="AE143" s="115" t="str">
        <f t="shared" si="480"/>
        <v>50</v>
      </c>
      <c r="AF143" s="567"/>
      <c r="AG143" s="569"/>
      <c r="AH143" s="571"/>
      <c r="AI143" s="572"/>
      <c r="AJ143" s="573"/>
      <c r="AK143" s="573"/>
      <c r="AL143" s="573"/>
      <c r="AM143" s="572"/>
      <c r="AN143" s="575"/>
      <c r="AO143" s="575"/>
      <c r="AP143" s="576"/>
      <c r="AQ143" s="577"/>
      <c r="AR143" s="577"/>
      <c r="AS143" s="578"/>
    </row>
    <row r="144" spans="2:45" ht="30" x14ac:dyDescent="0.25">
      <c r="B144" s="580"/>
      <c r="C144" s="516"/>
      <c r="D144" s="565" t="str">
        <f>'3-IDENTIFICACIÓN DEL RIESGO'!G144</f>
        <v>Riesgo 3</v>
      </c>
      <c r="E144" s="565"/>
      <c r="F144" s="168"/>
      <c r="G144" s="168"/>
      <c r="H144" s="168"/>
      <c r="I144" s="168"/>
      <c r="J144" s="168"/>
      <c r="K144" s="168"/>
      <c r="L144" s="168"/>
      <c r="M144" s="164"/>
      <c r="N144" s="155" t="b">
        <f t="shared" si="470"/>
        <v>0</v>
      </c>
      <c r="O144" s="139"/>
      <c r="P144" s="155" t="b">
        <f t="shared" si="471"/>
        <v>0</v>
      </c>
      <c r="Q144" s="139"/>
      <c r="R144" s="155" t="b">
        <f t="shared" si="472"/>
        <v>0</v>
      </c>
      <c r="S144" s="139"/>
      <c r="T144" s="155" t="b">
        <f t="shared" si="473"/>
        <v>0</v>
      </c>
      <c r="U144" s="139"/>
      <c r="V144" s="155" t="b">
        <f t="shared" si="474"/>
        <v>0</v>
      </c>
      <c r="W144" s="139"/>
      <c r="X144" s="155" t="b">
        <f t="shared" si="475"/>
        <v>0</v>
      </c>
      <c r="Y144" s="139"/>
      <c r="Z144" s="155" t="b">
        <f t="shared" si="476"/>
        <v>0</v>
      </c>
      <c r="AA144" s="113">
        <f t="shared" si="477"/>
        <v>0</v>
      </c>
      <c r="AB144" s="114" t="str">
        <f t="shared" si="478"/>
        <v>Débil</v>
      </c>
      <c r="AC144" s="165"/>
      <c r="AD144" s="153" t="str">
        <f t="shared" si="479"/>
        <v>Débil</v>
      </c>
      <c r="AE144" s="115" t="str">
        <f t="shared" si="480"/>
        <v>0</v>
      </c>
      <c r="AF144" s="566"/>
      <c r="AG144" s="568" t="e">
        <f t="shared" ref="AG144" si="488">(AE144+AE145)/AF144</f>
        <v>#DIV/0!</v>
      </c>
      <c r="AH144" s="570" t="e">
        <f t="shared" ref="AH144" si="489">IF(AG144&lt;50,"Débil",IF(AG144&lt;=99,"Moderado",IF(AG144=100,"Fuerte",IF(AG144="","ERROR"))))</f>
        <v>#DIV/0!</v>
      </c>
      <c r="AI144" s="572"/>
      <c r="AJ144" s="573" t="e">
        <f t="shared" ref="AJ144" si="490">IF(AH144="Débil",0,IF(AND(AH144="Moderado",AI144="Directamente"),1,IF(AND(AH144="Moderado",AI144="No disminuye"),0,IF(AND(AH144="Fuerte",AI144="Directamente"),2,IF(AND(AH144="Fuerte",AI144="No disminuye"),0)))))</f>
        <v>#DIV/0!</v>
      </c>
      <c r="AK144" s="573" t="e">
        <f>('4-VALORACIÓN DEL RIESGO'!H77-AJ144)</f>
        <v>#DIV/0!</v>
      </c>
      <c r="AL144" s="573" t="e">
        <f t="shared" ref="AL144" si="491">IF(AK144=5,"Casi Seguro",IF(AK144=4,"Probable",IF(AK144=3,"Posible",IF(AK144=2,"Improbable",IF(AK144=1,"Rara Vez",IF(AK144=0,"Rara Vez",IF(AK144&lt;0,"Rara Vez")))))))</f>
        <v>#DIV/0!</v>
      </c>
      <c r="AM144" s="572"/>
      <c r="AN144" s="574" t="e">
        <f t="shared" ref="AN144" si="492">IF(AH144="Débil",0,IF(AND(AH144="Moderado",AM144="Directamente"),1,IF(AND(AH144="Moderado",AM144="Indirectamente"),0,IF(AND(AH144="Moderado",AM144="No disminuye"),0,IF(AND(AH144="Fuerte",AM144="Directamente"),2,IF(AND(AH144="Fuerte",AM144="Indirectamente"),1,IF(AND(AH144="Fuerte",AM144="No disminuye"),0)))))))</f>
        <v>#DIV/0!</v>
      </c>
      <c r="AO144" s="574" t="e">
        <f>('4-VALORACIÓN DEL RIESGO'!AD77-AN144)</f>
        <v>#DIV/0!</v>
      </c>
      <c r="AP144" s="576" t="e">
        <f t="shared" ref="AP144" si="493">IF(AO144=5,"Catastrófico",IF(AO144=4,"Mayor",IF(AO144=3,"Moderado",IF(AO144=2,"Moderado",IF(AO144=1,"Moderado")))))</f>
        <v>#DIV/0!</v>
      </c>
      <c r="AQ144" s="577" t="e">
        <f t="shared" ref="AQ144" si="494">IF(OR(AND(AP144="Moderado",AL144="Rara Vez"),AND(AP144="Moderado",AL144="Improbable")),"Moderado",IF(OR(AND(AP144="Mayor",AL144="Improbable"),AND(AP144="Mayor",AL144="Rara Vez"),AND(AP144="Moderado",AL144="Probable"),AND(AP144="Moderado",AL144="Posible")),"Alto",IF(OR(AND(AP144="Moderado",AL144="Casi Seguro"),AND(AP144="Mayor",AL144="Posible"),AND(AP144="Mayor",AL144="Probable"),AND(AP144="Mayor",AL144="Casi Seguro")),"Extremo",IF(AP144="Catastrófico","Extremo"))))</f>
        <v>#DIV/0!</v>
      </c>
      <c r="AR144" s="577"/>
      <c r="AS144" s="578" t="s">
        <v>425</v>
      </c>
    </row>
    <row r="145" spans="2:45" ht="30.75" thickBot="1" x14ac:dyDescent="0.3">
      <c r="B145" s="580"/>
      <c r="C145" s="516"/>
      <c r="D145" s="565"/>
      <c r="E145" s="565"/>
      <c r="F145" s="168"/>
      <c r="G145" s="168"/>
      <c r="H145" s="168"/>
      <c r="I145" s="168"/>
      <c r="J145" s="168"/>
      <c r="K145" s="168"/>
      <c r="L145" s="168"/>
      <c r="M145" s="164"/>
      <c r="N145" s="155" t="b">
        <f t="shared" si="470"/>
        <v>0</v>
      </c>
      <c r="O145" s="139"/>
      <c r="P145" s="155" t="b">
        <f t="shared" si="471"/>
        <v>0</v>
      </c>
      <c r="Q145" s="139"/>
      <c r="R145" s="155" t="b">
        <f t="shared" si="472"/>
        <v>0</v>
      </c>
      <c r="S145" s="139"/>
      <c r="T145" s="155" t="b">
        <f t="shared" si="473"/>
        <v>0</v>
      </c>
      <c r="U145" s="139"/>
      <c r="V145" s="155" t="b">
        <f t="shared" si="474"/>
        <v>0</v>
      </c>
      <c r="W145" s="139"/>
      <c r="X145" s="155" t="b">
        <f t="shared" si="475"/>
        <v>0</v>
      </c>
      <c r="Y145" s="139"/>
      <c r="Z145" s="155" t="b">
        <f t="shared" si="476"/>
        <v>0</v>
      </c>
      <c r="AA145" s="113">
        <f t="shared" si="477"/>
        <v>0</v>
      </c>
      <c r="AB145" s="114" t="str">
        <f t="shared" si="478"/>
        <v>Débil</v>
      </c>
      <c r="AC145" s="165"/>
      <c r="AD145" s="153" t="str">
        <f t="shared" si="479"/>
        <v>Débil</v>
      </c>
      <c r="AE145" s="115" t="str">
        <f t="shared" si="480"/>
        <v>0</v>
      </c>
      <c r="AF145" s="567"/>
      <c r="AG145" s="569"/>
      <c r="AH145" s="571"/>
      <c r="AI145" s="572"/>
      <c r="AJ145" s="573"/>
      <c r="AK145" s="573"/>
      <c r="AL145" s="573"/>
      <c r="AM145" s="572"/>
      <c r="AN145" s="575"/>
      <c r="AO145" s="575"/>
      <c r="AP145" s="576"/>
      <c r="AQ145" s="577"/>
      <c r="AR145" s="577"/>
      <c r="AS145" s="578"/>
    </row>
    <row r="146" spans="2:45" ht="30" x14ac:dyDescent="0.25">
      <c r="B146" s="580"/>
      <c r="C146" s="516"/>
      <c r="D146" s="565" t="str">
        <f>'3-IDENTIFICACIÓN DEL RIESGO'!G146</f>
        <v>Riesgo 4</v>
      </c>
      <c r="E146" s="565"/>
      <c r="F146" s="168"/>
      <c r="G146" s="168"/>
      <c r="H146" s="168"/>
      <c r="I146" s="168"/>
      <c r="J146" s="168"/>
      <c r="K146" s="168"/>
      <c r="L146" s="168"/>
      <c r="M146" s="164"/>
      <c r="N146" s="155" t="b">
        <f t="shared" si="470"/>
        <v>0</v>
      </c>
      <c r="O146" s="139"/>
      <c r="P146" s="155" t="b">
        <f t="shared" si="471"/>
        <v>0</v>
      </c>
      <c r="Q146" s="139"/>
      <c r="R146" s="155" t="b">
        <f t="shared" si="472"/>
        <v>0</v>
      </c>
      <c r="S146" s="139"/>
      <c r="T146" s="155" t="b">
        <f t="shared" si="473"/>
        <v>0</v>
      </c>
      <c r="U146" s="139"/>
      <c r="V146" s="155" t="b">
        <f t="shared" si="474"/>
        <v>0</v>
      </c>
      <c r="W146" s="139"/>
      <c r="X146" s="155" t="b">
        <f t="shared" si="475"/>
        <v>0</v>
      </c>
      <c r="Y146" s="139"/>
      <c r="Z146" s="155" t="b">
        <f t="shared" si="476"/>
        <v>0</v>
      </c>
      <c r="AA146" s="113">
        <f t="shared" si="477"/>
        <v>0</v>
      </c>
      <c r="AB146" s="114" t="str">
        <f t="shared" si="478"/>
        <v>Débil</v>
      </c>
      <c r="AC146" s="165"/>
      <c r="AD146" s="153" t="str">
        <f t="shared" si="479"/>
        <v>Débil</v>
      </c>
      <c r="AE146" s="115" t="str">
        <f t="shared" si="480"/>
        <v>0</v>
      </c>
      <c r="AF146" s="566"/>
      <c r="AG146" s="568" t="e">
        <f t="shared" ref="AG146" si="495">(AE146+AE147)/AF146</f>
        <v>#DIV/0!</v>
      </c>
      <c r="AH146" s="570" t="e">
        <f t="shared" ref="AH146" si="496">IF(AG146&lt;50,"Débil",IF(AG146&lt;=99,"Moderado",IF(AG146=100,"Fuerte",IF(AG146="","ERROR"))))</f>
        <v>#DIV/0!</v>
      </c>
      <c r="AI146" s="572"/>
      <c r="AJ146" s="573" t="e">
        <f t="shared" ref="AJ146" si="497">IF(AH146="Débil",0,IF(AND(AH146="Moderado",AI146="Directamente"),1,IF(AND(AH146="Moderado",AI146="No disminuye"),0,IF(AND(AH146="Fuerte",AI146="Directamente"),2,IF(AND(AH146="Fuerte",AI146="No disminuye"),0)))))</f>
        <v>#DIV/0!</v>
      </c>
      <c r="AK146" s="573" t="e">
        <f>('4-VALORACIÓN DEL RIESGO'!H78-AJ146)</f>
        <v>#DIV/0!</v>
      </c>
      <c r="AL146" s="573" t="e">
        <f t="shared" ref="AL146" si="498">IF(AK146=5,"Casi Seguro",IF(AK146=4,"Probable",IF(AK146=3,"Posible",IF(AK146=2,"Improbable",IF(AK146=1,"Rara Vez",IF(AK146=0,"Rara Vez",IF(AK146&lt;0,"Rara Vez")))))))</f>
        <v>#DIV/0!</v>
      </c>
      <c r="AM146" s="572"/>
      <c r="AN146" s="574" t="e">
        <f t="shared" ref="AN146" si="499">IF(AH146="Débil",0,IF(AND(AH146="Moderado",AM146="Directamente"),1,IF(AND(AH146="Moderado",AM146="Indirectamente"),0,IF(AND(AH146="Moderado",AM146="No disminuye"),0,IF(AND(AH146="Fuerte",AM146="Directamente"),2,IF(AND(AH146="Fuerte",AM146="Indirectamente"),1,IF(AND(AH146="Fuerte",AM146="No disminuye"),0)))))))</f>
        <v>#DIV/0!</v>
      </c>
      <c r="AO146" s="574" t="e">
        <f>('4-VALORACIÓN DEL RIESGO'!AD78-AN146)</f>
        <v>#DIV/0!</v>
      </c>
      <c r="AP146" s="576" t="e">
        <f t="shared" ref="AP146" si="500">IF(AO146=5,"Catastrófico",IF(AO146=4,"Mayor",IF(AO146=3,"Moderado",IF(AO146=2,"Moderado",IF(AO146=1,"Moderado")))))</f>
        <v>#DIV/0!</v>
      </c>
      <c r="AQ146" s="577" t="e">
        <f t="shared" ref="AQ146" si="501">IF(OR(AND(AP146="Moderado",AL146="Rara Vez"),AND(AP146="Moderado",AL146="Improbable")),"Moderado",IF(OR(AND(AP146="Mayor",AL146="Improbable"),AND(AP146="Mayor",AL146="Rara Vez"),AND(AP146="Moderado",AL146="Probable"),AND(AP146="Moderado",AL146="Posible")),"Alto",IF(OR(AND(AP146="Moderado",AL146="Casi Seguro"),AND(AP146="Mayor",AL146="Posible"),AND(AP146="Mayor",AL146="Probable"),AND(AP146="Mayor",AL146="Casi Seguro")),"Extremo",IF(AP146="Catastrófico","Extremo"))))</f>
        <v>#DIV/0!</v>
      </c>
      <c r="AR146" s="577"/>
      <c r="AS146" s="578" t="s">
        <v>425</v>
      </c>
    </row>
    <row r="147" spans="2:45" ht="30.75" thickBot="1" x14ac:dyDescent="0.3">
      <c r="B147" s="580"/>
      <c r="C147" s="516"/>
      <c r="D147" s="565"/>
      <c r="E147" s="565"/>
      <c r="F147" s="168"/>
      <c r="G147" s="168"/>
      <c r="H147" s="168"/>
      <c r="I147" s="168"/>
      <c r="J147" s="168"/>
      <c r="K147" s="168"/>
      <c r="L147" s="168"/>
      <c r="M147" s="164"/>
      <c r="N147" s="155" t="b">
        <f t="shared" si="470"/>
        <v>0</v>
      </c>
      <c r="O147" s="139"/>
      <c r="P147" s="155" t="b">
        <f t="shared" si="471"/>
        <v>0</v>
      </c>
      <c r="Q147" s="139"/>
      <c r="R147" s="155" t="b">
        <f t="shared" si="472"/>
        <v>0</v>
      </c>
      <c r="S147" s="139"/>
      <c r="T147" s="155" t="b">
        <f t="shared" si="473"/>
        <v>0</v>
      </c>
      <c r="U147" s="139"/>
      <c r="V147" s="155" t="b">
        <f t="shared" si="474"/>
        <v>0</v>
      </c>
      <c r="W147" s="139"/>
      <c r="X147" s="155" t="b">
        <f t="shared" si="475"/>
        <v>0</v>
      </c>
      <c r="Y147" s="139"/>
      <c r="Z147" s="155" t="b">
        <f t="shared" si="476"/>
        <v>0</v>
      </c>
      <c r="AA147" s="113">
        <f t="shared" si="477"/>
        <v>0</v>
      </c>
      <c r="AB147" s="114" t="str">
        <f t="shared" si="478"/>
        <v>Débil</v>
      </c>
      <c r="AC147" s="165"/>
      <c r="AD147" s="153" t="str">
        <f t="shared" si="479"/>
        <v>Débil</v>
      </c>
      <c r="AE147" s="115" t="str">
        <f t="shared" si="480"/>
        <v>0</v>
      </c>
      <c r="AF147" s="567"/>
      <c r="AG147" s="569"/>
      <c r="AH147" s="571"/>
      <c r="AI147" s="572"/>
      <c r="AJ147" s="573"/>
      <c r="AK147" s="573"/>
      <c r="AL147" s="573"/>
      <c r="AM147" s="572"/>
      <c r="AN147" s="575"/>
      <c r="AO147" s="575"/>
      <c r="AP147" s="576"/>
      <c r="AQ147" s="577"/>
      <c r="AR147" s="577"/>
      <c r="AS147" s="578"/>
    </row>
    <row r="148" spans="2:45" ht="30" x14ac:dyDescent="0.25">
      <c r="B148" s="580"/>
      <c r="C148" s="516"/>
      <c r="D148" s="565" t="str">
        <f>'3-IDENTIFICACIÓN DEL RIESGO'!G148</f>
        <v>Riesgo 5</v>
      </c>
      <c r="E148" s="565"/>
      <c r="F148" s="168"/>
      <c r="G148" s="168"/>
      <c r="H148" s="168"/>
      <c r="I148" s="168"/>
      <c r="J148" s="168"/>
      <c r="K148" s="168"/>
      <c r="L148" s="168"/>
      <c r="M148" s="164"/>
      <c r="N148" s="155" t="b">
        <f t="shared" si="470"/>
        <v>0</v>
      </c>
      <c r="O148" s="139"/>
      <c r="P148" s="155" t="b">
        <f t="shared" si="471"/>
        <v>0</v>
      </c>
      <c r="Q148" s="139"/>
      <c r="R148" s="155" t="b">
        <f t="shared" si="472"/>
        <v>0</v>
      </c>
      <c r="S148" s="139"/>
      <c r="T148" s="155" t="b">
        <f t="shared" si="473"/>
        <v>0</v>
      </c>
      <c r="U148" s="139"/>
      <c r="V148" s="155" t="b">
        <f t="shared" si="474"/>
        <v>0</v>
      </c>
      <c r="W148" s="139"/>
      <c r="X148" s="155" t="b">
        <f t="shared" si="475"/>
        <v>0</v>
      </c>
      <c r="Y148" s="139"/>
      <c r="Z148" s="155" t="b">
        <f t="shared" si="476"/>
        <v>0</v>
      </c>
      <c r="AA148" s="113">
        <f t="shared" si="477"/>
        <v>0</v>
      </c>
      <c r="AB148" s="114" t="str">
        <f t="shared" si="478"/>
        <v>Débil</v>
      </c>
      <c r="AC148" s="165"/>
      <c r="AD148" s="153" t="str">
        <f t="shared" si="479"/>
        <v>Débil</v>
      </c>
      <c r="AE148" s="115" t="str">
        <f t="shared" si="480"/>
        <v>0</v>
      </c>
      <c r="AF148" s="566"/>
      <c r="AG148" s="568" t="e">
        <f t="shared" ref="AG148" si="502">(AE148+AE149)/AF148</f>
        <v>#DIV/0!</v>
      </c>
      <c r="AH148" s="570" t="e">
        <f t="shared" ref="AH148" si="503">IF(AG148&lt;50,"Débil",IF(AG148&lt;=99,"Moderado",IF(AG148=100,"Fuerte",IF(AG148="","ERROR"))))</f>
        <v>#DIV/0!</v>
      </c>
      <c r="AI148" s="572"/>
      <c r="AJ148" s="573" t="e">
        <f t="shared" ref="AJ148" si="504">IF(AH148="Débil",0,IF(AND(AH148="Moderado",AI148="Directamente"),1,IF(AND(AH148="Moderado",AI148="No disminuye"),0,IF(AND(AH148="Fuerte",AI148="Directamente"),2,IF(AND(AH148="Fuerte",AI148="No disminuye"),0)))))</f>
        <v>#DIV/0!</v>
      </c>
      <c r="AK148" s="573" t="e">
        <f>('4-VALORACIÓN DEL RIESGO'!H79-AJ148)</f>
        <v>#DIV/0!</v>
      </c>
      <c r="AL148" s="573" t="e">
        <f t="shared" ref="AL148" si="505">IF(AK148=5,"Casi Seguro",IF(AK148=4,"Probable",IF(AK148=3,"Posible",IF(AK148=2,"Improbable",IF(AK148=1,"Rara Vez",IF(AK148=0,"Rara Vez",IF(AK148&lt;0,"Rara Vez")))))))</f>
        <v>#DIV/0!</v>
      </c>
      <c r="AM148" s="572"/>
      <c r="AN148" s="574" t="e">
        <f t="shared" ref="AN148" si="506">IF(AH148="Débil",0,IF(AND(AH148="Moderado",AM148="Directamente"),1,IF(AND(AH148="Moderado",AM148="Indirectamente"),0,IF(AND(AH148="Moderado",AM148="No disminuye"),0,IF(AND(AH148="Fuerte",AM148="Directamente"),2,IF(AND(AH148="Fuerte",AM148="Indirectamente"),1,IF(AND(AH148="Fuerte",AM148="No disminuye"),0)))))))</f>
        <v>#DIV/0!</v>
      </c>
      <c r="AO148" s="574" t="e">
        <f>('4-VALORACIÓN DEL RIESGO'!AD79-AN148)</f>
        <v>#DIV/0!</v>
      </c>
      <c r="AP148" s="576" t="e">
        <f t="shared" ref="AP148" si="507">IF(AO148=5,"Catastrófico",IF(AO148=4,"Mayor",IF(AO148=3,"Moderado",IF(AO148=2,"Moderado",IF(AO148=1,"Moderado")))))</f>
        <v>#DIV/0!</v>
      </c>
      <c r="AQ148" s="577" t="e">
        <f t="shared" ref="AQ148" si="508">IF(OR(AND(AP148="Moderado",AL148="Rara Vez"),AND(AP148="Moderado",AL148="Improbable")),"Moderado",IF(OR(AND(AP148="Mayor",AL148="Improbable"),AND(AP148="Mayor",AL148="Rara Vez"),AND(AP148="Moderado",AL148="Probable"),AND(AP148="Moderado",AL148="Posible")),"Alto",IF(OR(AND(AP148="Moderado",AL148="Casi Seguro"),AND(AP148="Mayor",AL148="Posible"),AND(AP148="Mayor",AL148="Probable"),AND(AP148="Mayor",AL148="Casi Seguro")),"Extremo",IF(AP148="Catastrófico","Extremo"))))</f>
        <v>#DIV/0!</v>
      </c>
      <c r="AR148" s="577"/>
      <c r="AS148" s="578" t="s">
        <v>425</v>
      </c>
    </row>
    <row r="149" spans="2:45" ht="30.75" thickBot="1" x14ac:dyDescent="0.3">
      <c r="B149" s="581"/>
      <c r="C149" s="517"/>
      <c r="D149" s="565"/>
      <c r="E149" s="565"/>
      <c r="F149" s="168"/>
      <c r="G149" s="168"/>
      <c r="H149" s="168"/>
      <c r="I149" s="168"/>
      <c r="J149" s="168"/>
      <c r="K149" s="168"/>
      <c r="L149" s="168"/>
      <c r="M149" s="164"/>
      <c r="N149" s="155" t="b">
        <f t="shared" si="470"/>
        <v>0</v>
      </c>
      <c r="O149" s="139"/>
      <c r="P149" s="155" t="b">
        <f t="shared" si="471"/>
        <v>0</v>
      </c>
      <c r="Q149" s="139"/>
      <c r="R149" s="155" t="b">
        <f t="shared" si="472"/>
        <v>0</v>
      </c>
      <c r="S149" s="139"/>
      <c r="T149" s="155" t="b">
        <f t="shared" si="473"/>
        <v>0</v>
      </c>
      <c r="U149" s="139"/>
      <c r="V149" s="155" t="b">
        <f t="shared" si="474"/>
        <v>0</v>
      </c>
      <c r="W149" s="139"/>
      <c r="X149" s="155" t="b">
        <f t="shared" si="475"/>
        <v>0</v>
      </c>
      <c r="Y149" s="139"/>
      <c r="Z149" s="155" t="b">
        <f t="shared" si="476"/>
        <v>0</v>
      </c>
      <c r="AA149" s="113">
        <f t="shared" si="477"/>
        <v>0</v>
      </c>
      <c r="AB149" s="114" t="str">
        <f t="shared" si="478"/>
        <v>Débil</v>
      </c>
      <c r="AC149" s="165"/>
      <c r="AD149" s="153" t="str">
        <f t="shared" si="479"/>
        <v>Débil</v>
      </c>
      <c r="AE149" s="115" t="str">
        <f t="shared" si="480"/>
        <v>0</v>
      </c>
      <c r="AF149" s="567"/>
      <c r="AG149" s="569"/>
      <c r="AH149" s="571"/>
      <c r="AI149" s="572"/>
      <c r="AJ149" s="573"/>
      <c r="AK149" s="573"/>
      <c r="AL149" s="573"/>
      <c r="AM149" s="572"/>
      <c r="AN149" s="575"/>
      <c r="AO149" s="575"/>
      <c r="AP149" s="576"/>
      <c r="AQ149" s="577"/>
      <c r="AR149" s="577"/>
      <c r="AS149" s="578"/>
    </row>
    <row r="150" spans="2:45" ht="63.75" x14ac:dyDescent="0.25">
      <c r="B150" s="579" t="str">
        <f>'3-IDENTIFICACIÓN DEL RIESGO'!B150</f>
        <v>Administración de Bienes y Servicios</v>
      </c>
      <c r="C150" s="515" t="str">
        <f>'3-IDENTIFICACIÓN DEL RIESGO'!E150</f>
        <v>1. Subdirección Administrativa y Financiera.
2. Secretaría General.</v>
      </c>
      <c r="D150" s="565" t="str">
        <f>'3-IDENTIFICACIÓN DEL RIESGO'!G150</f>
        <v>Pérdida o uso indebido de bienes devolutivos de la Agencia Nacional de Tierras para beneficio personal o de terceros</v>
      </c>
      <c r="E150" s="565"/>
      <c r="F150" s="168" t="s">
        <v>838</v>
      </c>
      <c r="G150" s="140" t="s">
        <v>629</v>
      </c>
      <c r="H150" s="168" t="s">
        <v>839</v>
      </c>
      <c r="I150" s="168" t="s">
        <v>840</v>
      </c>
      <c r="J150" s="168" t="s">
        <v>841</v>
      </c>
      <c r="K150" s="168" t="s">
        <v>842</v>
      </c>
      <c r="L150" s="168" t="s">
        <v>843</v>
      </c>
      <c r="M150" s="164" t="s">
        <v>186</v>
      </c>
      <c r="N150" s="155">
        <f t="shared" si="470"/>
        <v>15</v>
      </c>
      <c r="O150" s="139" t="s">
        <v>187</v>
      </c>
      <c r="P150" s="155">
        <f t="shared" si="471"/>
        <v>15</v>
      </c>
      <c r="Q150" s="139" t="s">
        <v>188</v>
      </c>
      <c r="R150" s="155">
        <f t="shared" si="472"/>
        <v>15</v>
      </c>
      <c r="S150" s="139" t="s">
        <v>61</v>
      </c>
      <c r="T150" s="155">
        <f t="shared" si="473"/>
        <v>15</v>
      </c>
      <c r="U150" s="139" t="s">
        <v>189</v>
      </c>
      <c r="V150" s="155">
        <f t="shared" si="474"/>
        <v>15</v>
      </c>
      <c r="W150" s="139" t="s">
        <v>190</v>
      </c>
      <c r="X150" s="155">
        <f t="shared" si="475"/>
        <v>15</v>
      </c>
      <c r="Y150" s="139" t="s">
        <v>191</v>
      </c>
      <c r="Z150" s="155">
        <f t="shared" si="476"/>
        <v>10</v>
      </c>
      <c r="AA150" s="113">
        <f t="shared" si="477"/>
        <v>100</v>
      </c>
      <c r="AB150" s="114" t="str">
        <f t="shared" si="478"/>
        <v>Fuerte</v>
      </c>
      <c r="AC150" s="165" t="s">
        <v>64</v>
      </c>
      <c r="AD150" s="153" t="str">
        <f t="shared" si="479"/>
        <v>Fuerte</v>
      </c>
      <c r="AE150" s="115" t="str">
        <f t="shared" si="480"/>
        <v>100</v>
      </c>
      <c r="AF150" s="566">
        <v>1</v>
      </c>
      <c r="AG150" s="568">
        <f t="shared" ref="AG150" si="509">(AE150+AE151)/AF150</f>
        <v>100</v>
      </c>
      <c r="AH150" s="570" t="str">
        <f t="shared" ref="AH150" si="510">IF(AG150&lt;50,"Débil",IF(AG150&lt;=99,"Moderado",IF(AG150=100,"Fuerte",IF(AG150="","ERROR"))))</f>
        <v>Fuerte</v>
      </c>
      <c r="AI150" s="572" t="s">
        <v>92</v>
      </c>
      <c r="AJ150" s="573">
        <f t="shared" ref="AJ150" si="511">IF(AH150="Débil",0,IF(AND(AH150="Moderado",AI150="Directamente"),1,IF(AND(AH150="Moderado",AI150="No disminuye"),0,IF(AND(AH150="Fuerte",AI150="Directamente"),2,IF(AND(AH150="Fuerte",AI150="No disminuye"),0)))))</f>
        <v>2</v>
      </c>
      <c r="AK150" s="573">
        <f>('4-VALORACIÓN DEL RIESGO'!H80-AJ150)</f>
        <v>2</v>
      </c>
      <c r="AL150" s="573" t="str">
        <f t="shared" ref="AL150" si="512">IF(AK150=5,"Casi Seguro",IF(AK150=4,"Probable",IF(AK150=3,"Posible",IF(AK150=2,"Improbable",IF(AK150=1,"Rara Vez",IF(AK150=0,"Rara Vez",IF(AK150&lt;0,"Rara Vez")))))))</f>
        <v>Improbable</v>
      </c>
      <c r="AM150" s="572" t="s">
        <v>94</v>
      </c>
      <c r="AN150" s="574">
        <f t="shared" ref="AN150" si="513">IF(AH150="Débil",0,IF(AND(AH150="Moderado",AM150="Directamente"),1,IF(AND(AH150="Moderado",AM150="Indirectamente"),0,IF(AND(AH150="Moderado",AM150="No disminuye"),0,IF(AND(AH150="Fuerte",AM150="Directamente"),2,IF(AND(AH150="Fuerte",AM150="Indirectamente"),1,IF(AND(AH150="Fuerte",AM150="No disminuye"),0)))))))</f>
        <v>0</v>
      </c>
      <c r="AO150" s="574">
        <f>('4-VALORACIÓN DEL RIESGO'!AD80-AN150)</f>
        <v>4</v>
      </c>
      <c r="AP150" s="576" t="str">
        <f t="shared" ref="AP150" si="514">IF(AO150=5,"Catastrófico",IF(AO150=4,"Mayor",IF(AO150=3,"Moderado",IF(AO150=2,"Moderado",IF(AO150=1,"Moderado")))))</f>
        <v>Mayor</v>
      </c>
      <c r="AQ150" s="577" t="str">
        <f t="shared" ref="AQ150" si="515">IF(OR(AND(AP150="Moderado",AL150="Rara Vez"),AND(AP150="Moderado",AL150="Improbable")),"Moderado",IF(OR(AND(AP150="Mayor",AL150="Improbable"),AND(AP150="Mayor",AL150="Rara Vez"),AND(AP150="Moderado",AL150="Probable"),AND(AP150="Moderado",AL150="Posible")),"Alto",IF(OR(AND(AP150="Moderado",AL150="Casi Seguro"),AND(AP150="Mayor",AL150="Posible"),AND(AP150="Mayor",AL150="Probable"),AND(AP150="Mayor",AL150="Casi Seguro")),"Extremo",IF(AP150="Catastrófico","Extremo"))))</f>
        <v>Alto</v>
      </c>
      <c r="AR150" s="577"/>
      <c r="AS150" s="578" t="s">
        <v>425</v>
      </c>
    </row>
    <row r="151" spans="2:45" ht="30.75" thickBot="1" x14ac:dyDescent="0.3">
      <c r="B151" s="580"/>
      <c r="C151" s="516"/>
      <c r="D151" s="565"/>
      <c r="E151" s="565"/>
      <c r="F151" s="168"/>
      <c r="G151" s="168"/>
      <c r="H151" s="168"/>
      <c r="I151" s="168"/>
      <c r="J151" s="168"/>
      <c r="K151" s="168"/>
      <c r="L151" s="168"/>
      <c r="M151" s="164"/>
      <c r="N151" s="155" t="b">
        <f t="shared" si="470"/>
        <v>0</v>
      </c>
      <c r="O151" s="139"/>
      <c r="P151" s="155" t="b">
        <f t="shared" si="471"/>
        <v>0</v>
      </c>
      <c r="Q151" s="139"/>
      <c r="R151" s="155" t="b">
        <f t="shared" si="472"/>
        <v>0</v>
      </c>
      <c r="S151" s="139"/>
      <c r="T151" s="155" t="b">
        <f t="shared" si="473"/>
        <v>0</v>
      </c>
      <c r="U151" s="139"/>
      <c r="V151" s="155" t="b">
        <f t="shared" si="474"/>
        <v>0</v>
      </c>
      <c r="W151" s="139"/>
      <c r="X151" s="155" t="b">
        <f t="shared" si="475"/>
        <v>0</v>
      </c>
      <c r="Y151" s="139"/>
      <c r="Z151" s="155" t="b">
        <f t="shared" si="476"/>
        <v>0</v>
      </c>
      <c r="AA151" s="113">
        <f t="shared" si="477"/>
        <v>0</v>
      </c>
      <c r="AB151" s="114" t="str">
        <f t="shared" si="478"/>
        <v>Débil</v>
      </c>
      <c r="AC151" s="165"/>
      <c r="AD151" s="153" t="str">
        <f t="shared" si="479"/>
        <v>Débil</v>
      </c>
      <c r="AE151" s="115" t="str">
        <f t="shared" si="480"/>
        <v>0</v>
      </c>
      <c r="AF151" s="567"/>
      <c r="AG151" s="569"/>
      <c r="AH151" s="571"/>
      <c r="AI151" s="572"/>
      <c r="AJ151" s="573"/>
      <c r="AK151" s="573"/>
      <c r="AL151" s="573"/>
      <c r="AM151" s="572"/>
      <c r="AN151" s="575"/>
      <c r="AO151" s="575"/>
      <c r="AP151" s="576"/>
      <c r="AQ151" s="577"/>
      <c r="AR151" s="577"/>
      <c r="AS151" s="578"/>
    </row>
    <row r="152" spans="2:45" ht="54" x14ac:dyDescent="0.25">
      <c r="B152" s="580"/>
      <c r="C152" s="516"/>
      <c r="D152" s="565" t="str">
        <f>'3-IDENTIFICACIÓN DEL RIESGO'!G152</f>
        <v>Pérdida o manipulación de expedientes con información institucional para beneficio particular o de un tercero</v>
      </c>
      <c r="E152" s="565"/>
      <c r="F152" s="173" t="s">
        <v>844</v>
      </c>
      <c r="G152" s="173" t="s">
        <v>649</v>
      </c>
      <c r="H152" s="173" t="s">
        <v>845</v>
      </c>
      <c r="I152" s="173" t="s">
        <v>846</v>
      </c>
      <c r="J152" s="173" t="s">
        <v>847</v>
      </c>
      <c r="K152" s="173" t="s">
        <v>848</v>
      </c>
      <c r="L152" s="173" t="s">
        <v>849</v>
      </c>
      <c r="M152" s="164" t="s">
        <v>186</v>
      </c>
      <c r="N152" s="155">
        <f t="shared" si="470"/>
        <v>15</v>
      </c>
      <c r="O152" s="139" t="s">
        <v>187</v>
      </c>
      <c r="P152" s="155">
        <f t="shared" si="471"/>
        <v>15</v>
      </c>
      <c r="Q152" s="139" t="s">
        <v>188</v>
      </c>
      <c r="R152" s="155">
        <f t="shared" si="472"/>
        <v>15</v>
      </c>
      <c r="S152" s="139" t="s">
        <v>61</v>
      </c>
      <c r="T152" s="155">
        <f t="shared" si="473"/>
        <v>15</v>
      </c>
      <c r="U152" s="139" t="s">
        <v>189</v>
      </c>
      <c r="V152" s="155">
        <f t="shared" si="474"/>
        <v>15</v>
      </c>
      <c r="W152" s="139" t="s">
        <v>190</v>
      </c>
      <c r="X152" s="155">
        <f t="shared" si="475"/>
        <v>15</v>
      </c>
      <c r="Y152" s="139" t="s">
        <v>191</v>
      </c>
      <c r="Z152" s="155">
        <f t="shared" si="476"/>
        <v>10</v>
      </c>
      <c r="AA152" s="113">
        <f t="shared" si="477"/>
        <v>100</v>
      </c>
      <c r="AB152" s="114" t="str">
        <f t="shared" si="478"/>
        <v>Fuerte</v>
      </c>
      <c r="AC152" s="165" t="s">
        <v>64</v>
      </c>
      <c r="AD152" s="153" t="str">
        <f t="shared" si="479"/>
        <v>Fuerte</v>
      </c>
      <c r="AE152" s="115" t="str">
        <f t="shared" si="480"/>
        <v>100</v>
      </c>
      <c r="AF152" s="566">
        <v>2</v>
      </c>
      <c r="AG152" s="568">
        <f t="shared" ref="AG152" si="516">(AE152+AE153)/AF152</f>
        <v>50</v>
      </c>
      <c r="AH152" s="570" t="str">
        <f t="shared" ref="AH152" si="517">IF(AG152&lt;50,"Débil",IF(AG152&lt;=99,"Moderado",IF(AG152=100,"Fuerte",IF(AG152="","ERROR"))))</f>
        <v>Moderado</v>
      </c>
      <c r="AI152" s="572" t="s">
        <v>92</v>
      </c>
      <c r="AJ152" s="573">
        <f t="shared" ref="AJ152" si="518">IF(AH152="Débil",0,IF(AND(AH152="Moderado",AI152="Directamente"),1,IF(AND(AH152="Moderado",AI152="No disminuye"),0,IF(AND(AH152="Fuerte",AI152="Directamente"),2,IF(AND(AH152="Fuerte",AI152="No disminuye"),0)))))</f>
        <v>1</v>
      </c>
      <c r="AK152" s="573">
        <f>('4-VALORACIÓN DEL RIESGO'!H81-AJ152)</f>
        <v>2</v>
      </c>
      <c r="AL152" s="573" t="str">
        <f t="shared" ref="AL152" si="519">IF(AK152=5,"Casi Seguro",IF(AK152=4,"Probable",IF(AK152=3,"Posible",IF(AK152=2,"Improbable",IF(AK152=1,"Rara Vez",IF(AK152=0,"Rara Vez",IF(AK152&lt;0,"Rara Vez")))))))</f>
        <v>Improbable</v>
      </c>
      <c r="AM152" s="572" t="s">
        <v>94</v>
      </c>
      <c r="AN152" s="574">
        <f t="shared" ref="AN152" si="520">IF(AH152="Débil",0,IF(AND(AH152="Moderado",AM152="Directamente"),1,IF(AND(AH152="Moderado",AM152="Indirectamente"),0,IF(AND(AH152="Moderado",AM152="No disminuye"),0,IF(AND(AH152="Fuerte",AM152="Directamente"),2,IF(AND(AH152="Fuerte",AM152="Indirectamente"),1,IF(AND(AH152="Fuerte",AM152="No disminuye"),0)))))))</f>
        <v>0</v>
      </c>
      <c r="AO152" s="574">
        <f>('4-VALORACIÓN DEL RIESGO'!AD81-AN152)</f>
        <v>5</v>
      </c>
      <c r="AP152" s="576" t="str">
        <f t="shared" ref="AP152" si="521">IF(AO152=5,"Catastrófico",IF(AO152=4,"Mayor",IF(AO152=3,"Moderado",IF(AO152=2,"Moderado",IF(AO152=1,"Moderado")))))</f>
        <v>Catastrófico</v>
      </c>
      <c r="AQ152" s="577" t="str">
        <f t="shared" ref="AQ152" si="522">IF(OR(AND(AP152="Moderado",AL152="Rara Vez"),AND(AP152="Moderado",AL152="Improbable")),"Moderado",IF(OR(AND(AP152="Mayor",AL152="Improbable"),AND(AP152="Mayor",AL152="Rara Vez"),AND(AP152="Moderado",AL152="Probable"),AND(AP152="Moderado",AL152="Posible")),"Alto",IF(OR(AND(AP152="Moderado",AL152="Casi Seguro"),AND(AP152="Mayor",AL152="Posible"),AND(AP152="Mayor",AL152="Probable"),AND(AP152="Mayor",AL152="Casi Seguro")),"Extremo",IF(AP152="Catastrófico","Extremo"))))</f>
        <v>Extremo</v>
      </c>
      <c r="AR152" s="577"/>
      <c r="AS152" s="578" t="s">
        <v>425</v>
      </c>
    </row>
    <row r="153" spans="2:45" ht="77.25" thickBot="1" x14ac:dyDescent="0.3">
      <c r="B153" s="580"/>
      <c r="C153" s="516"/>
      <c r="D153" s="565"/>
      <c r="E153" s="565"/>
      <c r="F153" s="168" t="s">
        <v>850</v>
      </c>
      <c r="G153" s="168" t="s">
        <v>649</v>
      </c>
      <c r="H153" s="168" t="s">
        <v>851</v>
      </c>
      <c r="I153" s="168" t="s">
        <v>852</v>
      </c>
      <c r="J153" s="168" t="s">
        <v>853</v>
      </c>
      <c r="K153" s="168" t="s">
        <v>854</v>
      </c>
      <c r="L153" s="168" t="s">
        <v>855</v>
      </c>
      <c r="M153" s="164" t="s">
        <v>186</v>
      </c>
      <c r="N153" s="155">
        <f t="shared" si="470"/>
        <v>15</v>
      </c>
      <c r="O153" s="139" t="s">
        <v>197</v>
      </c>
      <c r="P153" s="155">
        <f t="shared" si="471"/>
        <v>0</v>
      </c>
      <c r="Q153" s="139" t="s">
        <v>188</v>
      </c>
      <c r="R153" s="155">
        <f t="shared" si="472"/>
        <v>15</v>
      </c>
      <c r="S153" s="139" t="s">
        <v>61</v>
      </c>
      <c r="T153" s="155">
        <f t="shared" si="473"/>
        <v>15</v>
      </c>
      <c r="U153" s="139" t="s">
        <v>189</v>
      </c>
      <c r="V153" s="155">
        <f t="shared" si="474"/>
        <v>15</v>
      </c>
      <c r="W153" s="139" t="s">
        <v>190</v>
      </c>
      <c r="X153" s="155">
        <f t="shared" si="475"/>
        <v>15</v>
      </c>
      <c r="Y153" s="139" t="s">
        <v>191</v>
      </c>
      <c r="Z153" s="155">
        <f t="shared" si="476"/>
        <v>10</v>
      </c>
      <c r="AA153" s="113">
        <f t="shared" si="477"/>
        <v>85</v>
      </c>
      <c r="AB153" s="114" t="str">
        <f t="shared" si="478"/>
        <v>Débil</v>
      </c>
      <c r="AC153" s="165" t="s">
        <v>58</v>
      </c>
      <c r="AD153" s="153" t="str">
        <f t="shared" si="479"/>
        <v>Débil</v>
      </c>
      <c r="AE153" s="115" t="str">
        <f t="shared" si="480"/>
        <v>0</v>
      </c>
      <c r="AF153" s="567"/>
      <c r="AG153" s="569"/>
      <c r="AH153" s="571"/>
      <c r="AI153" s="572"/>
      <c r="AJ153" s="573"/>
      <c r="AK153" s="573"/>
      <c r="AL153" s="573"/>
      <c r="AM153" s="572"/>
      <c r="AN153" s="575"/>
      <c r="AO153" s="575"/>
      <c r="AP153" s="576"/>
      <c r="AQ153" s="577"/>
      <c r="AR153" s="577"/>
      <c r="AS153" s="578"/>
    </row>
    <row r="154" spans="2:45" ht="30" x14ac:dyDescent="0.25">
      <c r="B154" s="580"/>
      <c r="C154" s="516"/>
      <c r="D154" s="565" t="str">
        <f>'3-IDENTIFICACIÓN DEL RIESGO'!G154</f>
        <v>Riesgo 3</v>
      </c>
      <c r="E154" s="565"/>
      <c r="F154" s="168"/>
      <c r="G154" s="168"/>
      <c r="H154" s="168"/>
      <c r="I154" s="168"/>
      <c r="J154" s="168"/>
      <c r="K154" s="168"/>
      <c r="L154" s="168"/>
      <c r="M154" s="164"/>
      <c r="N154" s="155" t="b">
        <f t="shared" si="470"/>
        <v>0</v>
      </c>
      <c r="O154" s="139"/>
      <c r="P154" s="155" t="b">
        <f t="shared" si="471"/>
        <v>0</v>
      </c>
      <c r="Q154" s="139"/>
      <c r="R154" s="155" t="b">
        <f t="shared" si="472"/>
        <v>0</v>
      </c>
      <c r="S154" s="139"/>
      <c r="T154" s="155" t="b">
        <f t="shared" si="473"/>
        <v>0</v>
      </c>
      <c r="U154" s="139"/>
      <c r="V154" s="155" t="b">
        <f t="shared" si="474"/>
        <v>0</v>
      </c>
      <c r="W154" s="139"/>
      <c r="X154" s="155" t="b">
        <f t="shared" si="475"/>
        <v>0</v>
      </c>
      <c r="Y154" s="139"/>
      <c r="Z154" s="155" t="b">
        <f t="shared" si="476"/>
        <v>0</v>
      </c>
      <c r="AA154" s="113">
        <f t="shared" si="477"/>
        <v>0</v>
      </c>
      <c r="AB154" s="114" t="str">
        <f t="shared" si="478"/>
        <v>Débil</v>
      </c>
      <c r="AC154" s="165"/>
      <c r="AD154" s="153" t="str">
        <f t="shared" si="479"/>
        <v>Débil</v>
      </c>
      <c r="AE154" s="115" t="str">
        <f t="shared" si="480"/>
        <v>0</v>
      </c>
      <c r="AF154" s="566"/>
      <c r="AG154" s="568" t="e">
        <f t="shared" ref="AG154" si="523">(AE154+AE155)/AF154</f>
        <v>#DIV/0!</v>
      </c>
      <c r="AH154" s="570" t="e">
        <f t="shared" ref="AH154" si="524">IF(AG154&lt;50,"Débil",IF(AG154&lt;=99,"Moderado",IF(AG154=100,"Fuerte",IF(AG154="","ERROR"))))</f>
        <v>#DIV/0!</v>
      </c>
      <c r="AI154" s="572"/>
      <c r="AJ154" s="573" t="e">
        <f t="shared" ref="AJ154" si="525">IF(AH154="Débil",0,IF(AND(AH154="Moderado",AI154="Directamente"),1,IF(AND(AH154="Moderado",AI154="No disminuye"),0,IF(AND(AH154="Fuerte",AI154="Directamente"),2,IF(AND(AH154="Fuerte",AI154="No disminuye"),0)))))</f>
        <v>#DIV/0!</v>
      </c>
      <c r="AK154" s="573" t="e">
        <f>('4-VALORACIÓN DEL RIESGO'!H82-AJ154)</f>
        <v>#DIV/0!</v>
      </c>
      <c r="AL154" s="573" t="e">
        <f t="shared" ref="AL154" si="526">IF(AK154=5,"Casi Seguro",IF(AK154=4,"Probable",IF(AK154=3,"Posible",IF(AK154=2,"Improbable",IF(AK154=1,"Rara Vez",IF(AK154=0,"Rara Vez",IF(AK154&lt;0,"Rara Vez")))))))</f>
        <v>#DIV/0!</v>
      </c>
      <c r="AM154" s="572"/>
      <c r="AN154" s="574" t="e">
        <f t="shared" ref="AN154" si="527">IF(AH154="Débil",0,IF(AND(AH154="Moderado",AM154="Directamente"),1,IF(AND(AH154="Moderado",AM154="Indirectamente"),0,IF(AND(AH154="Moderado",AM154="No disminuye"),0,IF(AND(AH154="Fuerte",AM154="Directamente"),2,IF(AND(AH154="Fuerte",AM154="Indirectamente"),1,IF(AND(AH154="Fuerte",AM154="No disminuye"),0)))))))</f>
        <v>#DIV/0!</v>
      </c>
      <c r="AO154" s="574" t="e">
        <f>('4-VALORACIÓN DEL RIESGO'!AD82-AN154)</f>
        <v>#DIV/0!</v>
      </c>
      <c r="AP154" s="576" t="e">
        <f t="shared" ref="AP154" si="528">IF(AO154=5,"Catastrófico",IF(AO154=4,"Mayor",IF(AO154=3,"Moderado",IF(AO154=2,"Moderado",IF(AO154=1,"Moderado")))))</f>
        <v>#DIV/0!</v>
      </c>
      <c r="AQ154" s="577" t="e">
        <f t="shared" ref="AQ154" si="529">IF(OR(AND(AP154="Moderado",AL154="Rara Vez"),AND(AP154="Moderado",AL154="Improbable")),"Moderado",IF(OR(AND(AP154="Mayor",AL154="Improbable"),AND(AP154="Mayor",AL154="Rara Vez"),AND(AP154="Moderado",AL154="Probable"),AND(AP154="Moderado",AL154="Posible")),"Alto",IF(OR(AND(AP154="Moderado",AL154="Casi Seguro"),AND(AP154="Mayor",AL154="Posible"),AND(AP154="Mayor",AL154="Probable"),AND(AP154="Mayor",AL154="Casi Seguro")),"Extremo",IF(AP154="Catastrófico","Extremo"))))</f>
        <v>#DIV/0!</v>
      </c>
      <c r="AR154" s="577"/>
      <c r="AS154" s="578" t="s">
        <v>425</v>
      </c>
    </row>
    <row r="155" spans="2:45" ht="30.75" thickBot="1" x14ac:dyDescent="0.3">
      <c r="B155" s="580"/>
      <c r="C155" s="516"/>
      <c r="D155" s="565"/>
      <c r="E155" s="565"/>
      <c r="F155" s="168"/>
      <c r="G155" s="168"/>
      <c r="H155" s="168"/>
      <c r="I155" s="168"/>
      <c r="J155" s="168"/>
      <c r="K155" s="168"/>
      <c r="L155" s="168"/>
      <c r="M155" s="164"/>
      <c r="N155" s="155" t="b">
        <f t="shared" si="470"/>
        <v>0</v>
      </c>
      <c r="O155" s="139"/>
      <c r="P155" s="155" t="b">
        <f t="shared" si="471"/>
        <v>0</v>
      </c>
      <c r="Q155" s="139"/>
      <c r="R155" s="155" t="b">
        <f t="shared" si="472"/>
        <v>0</v>
      </c>
      <c r="S155" s="139"/>
      <c r="T155" s="155" t="b">
        <f t="shared" si="473"/>
        <v>0</v>
      </c>
      <c r="U155" s="139"/>
      <c r="V155" s="155" t="b">
        <f t="shared" si="474"/>
        <v>0</v>
      </c>
      <c r="W155" s="139"/>
      <c r="X155" s="155" t="b">
        <f t="shared" si="475"/>
        <v>0</v>
      </c>
      <c r="Y155" s="139"/>
      <c r="Z155" s="155" t="b">
        <f t="shared" si="476"/>
        <v>0</v>
      </c>
      <c r="AA155" s="113">
        <f t="shared" si="477"/>
        <v>0</v>
      </c>
      <c r="AB155" s="114" t="str">
        <f t="shared" si="478"/>
        <v>Débil</v>
      </c>
      <c r="AC155" s="165"/>
      <c r="AD155" s="153" t="str">
        <f t="shared" si="479"/>
        <v>Débil</v>
      </c>
      <c r="AE155" s="115" t="str">
        <f t="shared" si="480"/>
        <v>0</v>
      </c>
      <c r="AF155" s="567"/>
      <c r="AG155" s="569"/>
      <c r="AH155" s="571"/>
      <c r="AI155" s="572"/>
      <c r="AJ155" s="573"/>
      <c r="AK155" s="573"/>
      <c r="AL155" s="573"/>
      <c r="AM155" s="572"/>
      <c r="AN155" s="575"/>
      <c r="AO155" s="575"/>
      <c r="AP155" s="576"/>
      <c r="AQ155" s="577"/>
      <c r="AR155" s="577"/>
      <c r="AS155" s="578"/>
    </row>
    <row r="156" spans="2:45" ht="30" x14ac:dyDescent="0.25">
      <c r="B156" s="580"/>
      <c r="C156" s="516"/>
      <c r="D156" s="565" t="str">
        <f>'3-IDENTIFICACIÓN DEL RIESGO'!G156</f>
        <v>Riesgo 4</v>
      </c>
      <c r="E156" s="565"/>
      <c r="F156" s="168"/>
      <c r="G156" s="168"/>
      <c r="H156" s="168"/>
      <c r="I156" s="168"/>
      <c r="J156" s="168"/>
      <c r="K156" s="168"/>
      <c r="L156" s="168"/>
      <c r="M156" s="164"/>
      <c r="N156" s="155" t="b">
        <f t="shared" si="470"/>
        <v>0</v>
      </c>
      <c r="O156" s="139"/>
      <c r="P156" s="155" t="b">
        <f t="shared" si="471"/>
        <v>0</v>
      </c>
      <c r="Q156" s="139"/>
      <c r="R156" s="155" t="b">
        <f t="shared" si="472"/>
        <v>0</v>
      </c>
      <c r="S156" s="139"/>
      <c r="T156" s="155" t="b">
        <f t="shared" si="473"/>
        <v>0</v>
      </c>
      <c r="U156" s="139"/>
      <c r="V156" s="155" t="b">
        <f t="shared" si="474"/>
        <v>0</v>
      </c>
      <c r="W156" s="139"/>
      <c r="X156" s="155" t="b">
        <f t="shared" si="475"/>
        <v>0</v>
      </c>
      <c r="Y156" s="139"/>
      <c r="Z156" s="155" t="b">
        <f t="shared" si="476"/>
        <v>0</v>
      </c>
      <c r="AA156" s="113">
        <f t="shared" si="477"/>
        <v>0</v>
      </c>
      <c r="AB156" s="114" t="str">
        <f t="shared" si="478"/>
        <v>Débil</v>
      </c>
      <c r="AC156" s="165"/>
      <c r="AD156" s="153" t="str">
        <f t="shared" si="479"/>
        <v>Débil</v>
      </c>
      <c r="AE156" s="115" t="str">
        <f t="shared" si="480"/>
        <v>0</v>
      </c>
      <c r="AF156" s="566"/>
      <c r="AG156" s="568" t="e">
        <f t="shared" ref="AG156" si="530">(AE156+AE157)/AF156</f>
        <v>#DIV/0!</v>
      </c>
      <c r="AH156" s="570" t="e">
        <f t="shared" ref="AH156" si="531">IF(AG156&lt;50,"Débil",IF(AG156&lt;=99,"Moderado",IF(AG156=100,"Fuerte",IF(AG156="","ERROR"))))</f>
        <v>#DIV/0!</v>
      </c>
      <c r="AI156" s="572"/>
      <c r="AJ156" s="573" t="e">
        <f t="shared" ref="AJ156" si="532">IF(AH156="Débil",0,IF(AND(AH156="Moderado",AI156="Directamente"),1,IF(AND(AH156="Moderado",AI156="No disminuye"),0,IF(AND(AH156="Fuerte",AI156="Directamente"),2,IF(AND(AH156="Fuerte",AI156="No disminuye"),0)))))</f>
        <v>#DIV/0!</v>
      </c>
      <c r="AK156" s="573" t="e">
        <f>('4-VALORACIÓN DEL RIESGO'!H83-AJ156)</f>
        <v>#DIV/0!</v>
      </c>
      <c r="AL156" s="573" t="e">
        <f t="shared" ref="AL156" si="533">IF(AK156=5,"Casi Seguro",IF(AK156=4,"Probable",IF(AK156=3,"Posible",IF(AK156=2,"Improbable",IF(AK156=1,"Rara Vez",IF(AK156=0,"Rara Vez",IF(AK156&lt;0,"Rara Vez")))))))</f>
        <v>#DIV/0!</v>
      </c>
      <c r="AM156" s="572"/>
      <c r="AN156" s="574" t="e">
        <f t="shared" ref="AN156" si="534">IF(AH156="Débil",0,IF(AND(AH156="Moderado",AM156="Directamente"),1,IF(AND(AH156="Moderado",AM156="Indirectamente"),0,IF(AND(AH156="Moderado",AM156="No disminuye"),0,IF(AND(AH156="Fuerte",AM156="Directamente"),2,IF(AND(AH156="Fuerte",AM156="Indirectamente"),1,IF(AND(AH156="Fuerte",AM156="No disminuye"),0)))))))</f>
        <v>#DIV/0!</v>
      </c>
      <c r="AO156" s="574" t="e">
        <f>('4-VALORACIÓN DEL RIESGO'!AD83-AN156)</f>
        <v>#DIV/0!</v>
      </c>
      <c r="AP156" s="576" t="e">
        <f t="shared" ref="AP156" si="535">IF(AO156=5,"Catastrófico",IF(AO156=4,"Mayor",IF(AO156=3,"Moderado",IF(AO156=2,"Moderado",IF(AO156=1,"Moderado")))))</f>
        <v>#DIV/0!</v>
      </c>
      <c r="AQ156" s="577" t="e">
        <f t="shared" ref="AQ156" si="536">IF(OR(AND(AP156="Moderado",AL156="Rara Vez"),AND(AP156="Moderado",AL156="Improbable")),"Moderado",IF(OR(AND(AP156="Mayor",AL156="Improbable"),AND(AP156="Mayor",AL156="Rara Vez"),AND(AP156="Moderado",AL156="Probable"),AND(AP156="Moderado",AL156="Posible")),"Alto",IF(OR(AND(AP156="Moderado",AL156="Casi Seguro"),AND(AP156="Mayor",AL156="Posible"),AND(AP156="Mayor",AL156="Probable"),AND(AP156="Mayor",AL156="Casi Seguro")),"Extremo",IF(AP156="Catastrófico","Extremo"))))</f>
        <v>#DIV/0!</v>
      </c>
      <c r="AR156" s="577"/>
      <c r="AS156" s="578" t="s">
        <v>425</v>
      </c>
    </row>
    <row r="157" spans="2:45" ht="30.75" thickBot="1" x14ac:dyDescent="0.3">
      <c r="B157" s="580"/>
      <c r="C157" s="516"/>
      <c r="D157" s="565"/>
      <c r="E157" s="565"/>
      <c r="F157" s="168"/>
      <c r="G157" s="168"/>
      <c r="H157" s="168"/>
      <c r="I157" s="168"/>
      <c r="J157" s="168"/>
      <c r="K157" s="168"/>
      <c r="L157" s="168"/>
      <c r="M157" s="164"/>
      <c r="N157" s="155" t="b">
        <f t="shared" si="470"/>
        <v>0</v>
      </c>
      <c r="O157" s="139"/>
      <c r="P157" s="155" t="b">
        <f t="shared" si="471"/>
        <v>0</v>
      </c>
      <c r="Q157" s="139"/>
      <c r="R157" s="155" t="b">
        <f t="shared" si="472"/>
        <v>0</v>
      </c>
      <c r="S157" s="139"/>
      <c r="T157" s="155" t="b">
        <f t="shared" si="473"/>
        <v>0</v>
      </c>
      <c r="U157" s="139"/>
      <c r="V157" s="155" t="b">
        <f t="shared" si="474"/>
        <v>0</v>
      </c>
      <c r="W157" s="139"/>
      <c r="X157" s="155" t="b">
        <f t="shared" si="475"/>
        <v>0</v>
      </c>
      <c r="Y157" s="139"/>
      <c r="Z157" s="155" t="b">
        <f t="shared" si="476"/>
        <v>0</v>
      </c>
      <c r="AA157" s="113">
        <f t="shared" si="477"/>
        <v>0</v>
      </c>
      <c r="AB157" s="114" t="str">
        <f t="shared" si="478"/>
        <v>Débil</v>
      </c>
      <c r="AC157" s="165"/>
      <c r="AD157" s="153" t="str">
        <f t="shared" si="479"/>
        <v>Débil</v>
      </c>
      <c r="AE157" s="115" t="str">
        <f t="shared" si="480"/>
        <v>0</v>
      </c>
      <c r="AF157" s="567"/>
      <c r="AG157" s="569"/>
      <c r="AH157" s="571"/>
      <c r="AI157" s="572"/>
      <c r="AJ157" s="573"/>
      <c r="AK157" s="573"/>
      <c r="AL157" s="573"/>
      <c r="AM157" s="572"/>
      <c r="AN157" s="575"/>
      <c r="AO157" s="575"/>
      <c r="AP157" s="576"/>
      <c r="AQ157" s="577"/>
      <c r="AR157" s="577"/>
      <c r="AS157" s="578"/>
    </row>
    <row r="158" spans="2:45" ht="30" x14ac:dyDescent="0.25">
      <c r="B158" s="580"/>
      <c r="C158" s="516"/>
      <c r="D158" s="565" t="str">
        <f>'3-IDENTIFICACIÓN DEL RIESGO'!G158</f>
        <v>Riesgo 5</v>
      </c>
      <c r="E158" s="565"/>
      <c r="F158" s="168"/>
      <c r="G158" s="168"/>
      <c r="H158" s="168"/>
      <c r="I158" s="168"/>
      <c r="J158" s="168"/>
      <c r="K158" s="168"/>
      <c r="L158" s="168"/>
      <c r="M158" s="164"/>
      <c r="N158" s="155" t="b">
        <f t="shared" si="470"/>
        <v>0</v>
      </c>
      <c r="O158" s="139"/>
      <c r="P158" s="155" t="b">
        <f t="shared" si="471"/>
        <v>0</v>
      </c>
      <c r="Q158" s="139"/>
      <c r="R158" s="155" t="b">
        <f t="shared" si="472"/>
        <v>0</v>
      </c>
      <c r="S158" s="139"/>
      <c r="T158" s="155" t="b">
        <f t="shared" si="473"/>
        <v>0</v>
      </c>
      <c r="U158" s="139"/>
      <c r="V158" s="155" t="b">
        <f t="shared" si="474"/>
        <v>0</v>
      </c>
      <c r="W158" s="139"/>
      <c r="X158" s="155" t="b">
        <f t="shared" si="475"/>
        <v>0</v>
      </c>
      <c r="Y158" s="139"/>
      <c r="Z158" s="155" t="b">
        <f t="shared" si="476"/>
        <v>0</v>
      </c>
      <c r="AA158" s="113">
        <f t="shared" si="477"/>
        <v>0</v>
      </c>
      <c r="AB158" s="114" t="str">
        <f t="shared" si="478"/>
        <v>Débil</v>
      </c>
      <c r="AC158" s="165"/>
      <c r="AD158" s="153" t="str">
        <f t="shared" si="479"/>
        <v>Débil</v>
      </c>
      <c r="AE158" s="115" t="str">
        <f t="shared" si="480"/>
        <v>0</v>
      </c>
      <c r="AF158" s="566"/>
      <c r="AG158" s="568" t="e">
        <f t="shared" ref="AG158" si="537">(AE158+AE159)/AF158</f>
        <v>#DIV/0!</v>
      </c>
      <c r="AH158" s="570" t="e">
        <f t="shared" ref="AH158" si="538">IF(AG158&lt;50,"Débil",IF(AG158&lt;=99,"Moderado",IF(AG158=100,"Fuerte",IF(AG158="","ERROR"))))</f>
        <v>#DIV/0!</v>
      </c>
      <c r="AI158" s="572"/>
      <c r="AJ158" s="573" t="e">
        <f t="shared" ref="AJ158" si="539">IF(AH158="Débil",0,IF(AND(AH158="Moderado",AI158="Directamente"),1,IF(AND(AH158="Moderado",AI158="No disminuye"),0,IF(AND(AH158="Fuerte",AI158="Directamente"),2,IF(AND(AH158="Fuerte",AI158="No disminuye"),0)))))</f>
        <v>#DIV/0!</v>
      </c>
      <c r="AK158" s="573" t="e">
        <f>('4-VALORACIÓN DEL RIESGO'!H84-AJ158)</f>
        <v>#DIV/0!</v>
      </c>
      <c r="AL158" s="573" t="e">
        <f t="shared" ref="AL158" si="540">IF(AK158=5,"Casi Seguro",IF(AK158=4,"Probable",IF(AK158=3,"Posible",IF(AK158=2,"Improbable",IF(AK158=1,"Rara Vez",IF(AK158=0,"Rara Vez",IF(AK158&lt;0,"Rara Vez")))))))</f>
        <v>#DIV/0!</v>
      </c>
      <c r="AM158" s="572"/>
      <c r="AN158" s="574" t="e">
        <f t="shared" ref="AN158" si="541">IF(AH158="Débil",0,IF(AND(AH158="Moderado",AM158="Directamente"),1,IF(AND(AH158="Moderado",AM158="Indirectamente"),0,IF(AND(AH158="Moderado",AM158="No disminuye"),0,IF(AND(AH158="Fuerte",AM158="Directamente"),2,IF(AND(AH158="Fuerte",AM158="Indirectamente"),1,IF(AND(AH158="Fuerte",AM158="No disminuye"),0)))))))</f>
        <v>#DIV/0!</v>
      </c>
      <c r="AO158" s="574" t="e">
        <f>('4-VALORACIÓN DEL RIESGO'!AD84-AN158)</f>
        <v>#DIV/0!</v>
      </c>
      <c r="AP158" s="576" t="e">
        <f t="shared" ref="AP158" si="542">IF(AO158=5,"Catastrófico",IF(AO158=4,"Mayor",IF(AO158=3,"Moderado",IF(AO158=2,"Moderado",IF(AO158=1,"Moderado")))))</f>
        <v>#DIV/0!</v>
      </c>
      <c r="AQ158" s="577" t="e">
        <f t="shared" ref="AQ158" si="543">IF(OR(AND(AP158="Moderado",AL158="Rara Vez"),AND(AP158="Moderado",AL158="Improbable")),"Moderado",IF(OR(AND(AP158="Mayor",AL158="Improbable"),AND(AP158="Mayor",AL158="Rara Vez"),AND(AP158="Moderado",AL158="Probable"),AND(AP158="Moderado",AL158="Posible")),"Alto",IF(OR(AND(AP158="Moderado",AL158="Casi Seguro"),AND(AP158="Mayor",AL158="Posible"),AND(AP158="Mayor",AL158="Probable"),AND(AP158="Mayor",AL158="Casi Seguro")),"Extremo",IF(AP158="Catastrófico","Extremo"))))</f>
        <v>#DIV/0!</v>
      </c>
      <c r="AR158" s="577"/>
      <c r="AS158" s="578" t="s">
        <v>425</v>
      </c>
    </row>
    <row r="159" spans="2:45" ht="30.75" thickBot="1" x14ac:dyDescent="0.3">
      <c r="B159" s="581"/>
      <c r="C159" s="517"/>
      <c r="D159" s="565"/>
      <c r="E159" s="565"/>
      <c r="F159" s="168"/>
      <c r="G159" s="168"/>
      <c r="H159" s="168"/>
      <c r="I159" s="168"/>
      <c r="J159" s="168"/>
      <c r="K159" s="168"/>
      <c r="L159" s="168"/>
      <c r="M159" s="164"/>
      <c r="N159" s="155" t="b">
        <f t="shared" si="470"/>
        <v>0</v>
      </c>
      <c r="O159" s="139"/>
      <c r="P159" s="155" t="b">
        <f t="shared" si="471"/>
        <v>0</v>
      </c>
      <c r="Q159" s="139"/>
      <c r="R159" s="155" t="b">
        <f t="shared" si="472"/>
        <v>0</v>
      </c>
      <c r="S159" s="139"/>
      <c r="T159" s="155" t="b">
        <f t="shared" si="473"/>
        <v>0</v>
      </c>
      <c r="U159" s="139"/>
      <c r="V159" s="155" t="b">
        <f t="shared" si="474"/>
        <v>0</v>
      </c>
      <c r="W159" s="139"/>
      <c r="X159" s="155" t="b">
        <f t="shared" si="475"/>
        <v>0</v>
      </c>
      <c r="Y159" s="139"/>
      <c r="Z159" s="155" t="b">
        <f t="shared" si="476"/>
        <v>0</v>
      </c>
      <c r="AA159" s="113">
        <f t="shared" si="477"/>
        <v>0</v>
      </c>
      <c r="AB159" s="114" t="str">
        <f t="shared" si="478"/>
        <v>Débil</v>
      </c>
      <c r="AC159" s="165"/>
      <c r="AD159" s="153" t="str">
        <f t="shared" si="479"/>
        <v>Débil</v>
      </c>
      <c r="AE159" s="115" t="str">
        <f t="shared" si="480"/>
        <v>0</v>
      </c>
      <c r="AF159" s="567"/>
      <c r="AG159" s="569"/>
      <c r="AH159" s="571"/>
      <c r="AI159" s="572"/>
      <c r="AJ159" s="573"/>
      <c r="AK159" s="573"/>
      <c r="AL159" s="573"/>
      <c r="AM159" s="572"/>
      <c r="AN159" s="575"/>
      <c r="AO159" s="575"/>
      <c r="AP159" s="576"/>
      <c r="AQ159" s="577"/>
      <c r="AR159" s="577"/>
      <c r="AS159" s="578"/>
    </row>
    <row r="160" spans="2:45" ht="63.75" x14ac:dyDescent="0.25">
      <c r="B160" s="459" t="str">
        <f>'3-IDENTIFICACIÓN DEL RIESGO'!B160</f>
        <v>Gestión Financiera</v>
      </c>
      <c r="C160" s="460" t="str">
        <f>'3-IDENTIFICACIÓN DEL RIESGO'!E160</f>
        <v xml:space="preserve">1. Secretaría General.
2. Subdirección Administrativa y Financiera.
3. Subdirección de Administracion de Tierras de la Nación.
4. Oficina de Planeación </v>
      </c>
      <c r="D160" s="565" t="str">
        <f>'3-IDENTIFICACIÓN DEL RIESGO'!G160</f>
        <v>Constitución de pagos realizados por la Agencia Nacional de Tierras, sin el cumplimiento de requisitos legales, presupuestales y contables, en beneficio de un particular.</v>
      </c>
      <c r="E160" s="565"/>
      <c r="F160" s="168" t="s">
        <v>856</v>
      </c>
      <c r="G160" s="168" t="s">
        <v>643</v>
      </c>
      <c r="H160" s="168" t="s">
        <v>857</v>
      </c>
      <c r="I160" s="168" t="s">
        <v>858</v>
      </c>
      <c r="J160" s="168" t="s">
        <v>859</v>
      </c>
      <c r="K160" s="168" t="s">
        <v>860</v>
      </c>
      <c r="L160" s="168" t="s">
        <v>861</v>
      </c>
      <c r="M160" s="164" t="s">
        <v>186</v>
      </c>
      <c r="N160" s="155">
        <f t="shared" si="470"/>
        <v>15</v>
      </c>
      <c r="O160" s="139" t="s">
        <v>187</v>
      </c>
      <c r="P160" s="155">
        <f t="shared" si="471"/>
        <v>15</v>
      </c>
      <c r="Q160" s="139" t="s">
        <v>188</v>
      </c>
      <c r="R160" s="155">
        <f t="shared" si="472"/>
        <v>15</v>
      </c>
      <c r="S160" s="139" t="s">
        <v>192</v>
      </c>
      <c r="T160" s="155">
        <f t="shared" si="473"/>
        <v>10</v>
      </c>
      <c r="U160" s="139" t="s">
        <v>189</v>
      </c>
      <c r="V160" s="155">
        <f t="shared" si="474"/>
        <v>15</v>
      </c>
      <c r="W160" s="139" t="s">
        <v>190</v>
      </c>
      <c r="X160" s="155">
        <f t="shared" si="475"/>
        <v>15</v>
      </c>
      <c r="Y160" s="139" t="s">
        <v>191</v>
      </c>
      <c r="Z160" s="155">
        <f t="shared" si="476"/>
        <v>10</v>
      </c>
      <c r="AA160" s="113">
        <f t="shared" si="477"/>
        <v>95</v>
      </c>
      <c r="AB160" s="114" t="str">
        <f t="shared" si="478"/>
        <v>Moderado</v>
      </c>
      <c r="AC160" s="165" t="s">
        <v>64</v>
      </c>
      <c r="AD160" s="153" t="str">
        <f t="shared" si="479"/>
        <v>Moderado</v>
      </c>
      <c r="AE160" s="115" t="str">
        <f t="shared" si="480"/>
        <v>50</v>
      </c>
      <c r="AF160" s="566">
        <v>1</v>
      </c>
      <c r="AG160" s="568">
        <f t="shared" ref="AG160" si="544">(AE160+AE161)/AF160</f>
        <v>50</v>
      </c>
      <c r="AH160" s="570" t="str">
        <f t="shared" ref="AH160" si="545">IF(AG160&lt;50,"Débil",IF(AG160&lt;=99,"Moderado",IF(AG160=100,"Fuerte",IF(AG160="","ERROR"))))</f>
        <v>Moderado</v>
      </c>
      <c r="AI160" s="572" t="s">
        <v>92</v>
      </c>
      <c r="AJ160" s="573">
        <f t="shared" ref="AJ160" si="546">IF(AH160="Débil",0,IF(AND(AH160="Moderado",AI160="Directamente"),1,IF(AND(AH160="Moderado",AI160="No disminuye"),0,IF(AND(AH160="Fuerte",AI160="Directamente"),2,IF(AND(AH160="Fuerte",AI160="No disminuye"),0)))))</f>
        <v>1</v>
      </c>
      <c r="AK160" s="573">
        <f>('4-VALORACIÓN DEL RIESGO'!H85-AJ160)</f>
        <v>0</v>
      </c>
      <c r="AL160" s="573" t="str">
        <f t="shared" ref="AL160" si="547">IF(AK160=5,"Casi Seguro",IF(AK160=4,"Probable",IF(AK160=3,"Posible",IF(AK160=2,"Improbable",IF(AK160=1,"Rara Vez",IF(AK160=0,"Rara Vez",IF(AK160&lt;0,"Rara Vez")))))))</f>
        <v>Rara Vez</v>
      </c>
      <c r="AM160" s="572" t="s">
        <v>92</v>
      </c>
      <c r="AN160" s="574">
        <f t="shared" ref="AN160" si="548">IF(AH160="Débil",0,IF(AND(AH160="Moderado",AM160="Directamente"),1,IF(AND(AH160="Moderado",AM160="Indirectamente"),0,IF(AND(AH160="Moderado",AM160="No disminuye"),0,IF(AND(AH160="Fuerte",AM160="Directamente"),2,IF(AND(AH160="Fuerte",AM160="Indirectamente"),1,IF(AND(AH160="Fuerte",AM160="No disminuye"),0)))))))</f>
        <v>1</v>
      </c>
      <c r="AO160" s="574">
        <f>('4-VALORACIÓN DEL RIESGO'!AD85-AN160)</f>
        <v>4</v>
      </c>
      <c r="AP160" s="576" t="str">
        <f t="shared" ref="AP160" si="549">IF(AO160=5,"Catastrófico",IF(AO160=4,"Mayor",IF(AO160=3,"Moderado",IF(AO160=2,"Moderado",IF(AO160=1,"Moderado")))))</f>
        <v>Mayor</v>
      </c>
      <c r="AQ160" s="577" t="str">
        <f t="shared" ref="AQ160" si="550">IF(OR(AND(AP160="Moderado",AL160="Rara Vez"),AND(AP160="Moderado",AL160="Improbable")),"Moderado",IF(OR(AND(AP160="Mayor",AL160="Improbable"),AND(AP160="Mayor",AL160="Rara Vez"),AND(AP160="Moderado",AL160="Probable"),AND(AP160="Moderado",AL160="Posible")),"Alto",IF(OR(AND(AP160="Moderado",AL160="Casi Seguro"),AND(AP160="Mayor",AL160="Posible"),AND(AP160="Mayor",AL160="Probable"),AND(AP160="Mayor",AL160="Casi Seguro")),"Extremo",IF(AP160="Catastrófico","Extremo"))))</f>
        <v>Alto</v>
      </c>
      <c r="AR160" s="577"/>
      <c r="AS160" s="578" t="s">
        <v>425</v>
      </c>
    </row>
    <row r="161" spans="2:45" ht="30.75" thickBot="1" x14ac:dyDescent="0.3">
      <c r="B161" s="459"/>
      <c r="C161" s="460"/>
      <c r="D161" s="565"/>
      <c r="E161" s="565"/>
      <c r="F161" s="168"/>
      <c r="G161" s="168"/>
      <c r="H161" s="168"/>
      <c r="I161" s="168"/>
      <c r="J161" s="168"/>
      <c r="K161" s="168"/>
      <c r="L161" s="168"/>
      <c r="M161" s="164"/>
      <c r="N161" s="155" t="b">
        <f t="shared" si="470"/>
        <v>0</v>
      </c>
      <c r="O161" s="139"/>
      <c r="P161" s="155" t="b">
        <f t="shared" si="471"/>
        <v>0</v>
      </c>
      <c r="Q161" s="139"/>
      <c r="R161" s="155" t="b">
        <f t="shared" si="472"/>
        <v>0</v>
      </c>
      <c r="S161" s="139"/>
      <c r="T161" s="155" t="b">
        <f t="shared" si="473"/>
        <v>0</v>
      </c>
      <c r="U161" s="139"/>
      <c r="V161" s="155" t="b">
        <f t="shared" si="474"/>
        <v>0</v>
      </c>
      <c r="W161" s="139"/>
      <c r="X161" s="155" t="b">
        <f t="shared" si="475"/>
        <v>0</v>
      </c>
      <c r="Y161" s="139"/>
      <c r="Z161" s="155" t="b">
        <f t="shared" si="476"/>
        <v>0</v>
      </c>
      <c r="AA161" s="113">
        <f t="shared" si="477"/>
        <v>0</v>
      </c>
      <c r="AB161" s="114" t="str">
        <f t="shared" si="478"/>
        <v>Débil</v>
      </c>
      <c r="AC161" s="165"/>
      <c r="AD161" s="153" t="str">
        <f t="shared" si="479"/>
        <v>Débil</v>
      </c>
      <c r="AE161" s="115" t="str">
        <f t="shared" si="480"/>
        <v>0</v>
      </c>
      <c r="AF161" s="567"/>
      <c r="AG161" s="569"/>
      <c r="AH161" s="571"/>
      <c r="AI161" s="572"/>
      <c r="AJ161" s="573"/>
      <c r="AK161" s="573"/>
      <c r="AL161" s="573"/>
      <c r="AM161" s="572"/>
      <c r="AN161" s="575"/>
      <c r="AO161" s="575"/>
      <c r="AP161" s="576"/>
      <c r="AQ161" s="577"/>
      <c r="AR161" s="577"/>
      <c r="AS161" s="578"/>
    </row>
    <row r="162" spans="2:45" ht="30" x14ac:dyDescent="0.25">
      <c r="B162" s="459"/>
      <c r="C162" s="460"/>
      <c r="D162" s="565" t="str">
        <f>'3-IDENTIFICACIÓN DEL RIESGO'!G162</f>
        <v>Riesgo 2</v>
      </c>
      <c r="E162" s="565"/>
      <c r="F162" s="168"/>
      <c r="G162" s="168"/>
      <c r="H162" s="168"/>
      <c r="I162" s="168"/>
      <c r="J162" s="168"/>
      <c r="K162" s="168"/>
      <c r="L162" s="168"/>
      <c r="M162" s="164"/>
      <c r="N162" s="155" t="b">
        <f t="shared" si="470"/>
        <v>0</v>
      </c>
      <c r="O162" s="139"/>
      <c r="P162" s="155" t="b">
        <f t="shared" si="471"/>
        <v>0</v>
      </c>
      <c r="Q162" s="139"/>
      <c r="R162" s="155" t="b">
        <f t="shared" si="472"/>
        <v>0</v>
      </c>
      <c r="S162" s="139"/>
      <c r="T162" s="155" t="b">
        <f t="shared" si="473"/>
        <v>0</v>
      </c>
      <c r="U162" s="139"/>
      <c r="V162" s="155" t="b">
        <f t="shared" si="474"/>
        <v>0</v>
      </c>
      <c r="W162" s="139"/>
      <c r="X162" s="155" t="b">
        <f t="shared" si="475"/>
        <v>0</v>
      </c>
      <c r="Y162" s="139"/>
      <c r="Z162" s="155" t="b">
        <f t="shared" si="476"/>
        <v>0</v>
      </c>
      <c r="AA162" s="113">
        <f t="shared" si="477"/>
        <v>0</v>
      </c>
      <c r="AB162" s="114" t="str">
        <f t="shared" si="478"/>
        <v>Débil</v>
      </c>
      <c r="AC162" s="165"/>
      <c r="AD162" s="153" t="str">
        <f t="shared" si="479"/>
        <v>Débil</v>
      </c>
      <c r="AE162" s="115" t="str">
        <f t="shared" si="480"/>
        <v>0</v>
      </c>
      <c r="AF162" s="566"/>
      <c r="AG162" s="568" t="e">
        <f t="shared" ref="AG162" si="551">(AE162+AE163)/AF162</f>
        <v>#DIV/0!</v>
      </c>
      <c r="AH162" s="570" t="e">
        <f t="shared" ref="AH162" si="552">IF(AG162&lt;50,"Débil",IF(AG162&lt;=99,"Moderado",IF(AG162=100,"Fuerte",IF(AG162="","ERROR"))))</f>
        <v>#DIV/0!</v>
      </c>
      <c r="AI162" s="572"/>
      <c r="AJ162" s="573" t="e">
        <f t="shared" ref="AJ162" si="553">IF(AH162="Débil",0,IF(AND(AH162="Moderado",AI162="Directamente"),1,IF(AND(AH162="Moderado",AI162="No disminuye"),0,IF(AND(AH162="Fuerte",AI162="Directamente"),2,IF(AND(AH162="Fuerte",AI162="No disminuye"),0)))))</f>
        <v>#DIV/0!</v>
      </c>
      <c r="AK162" s="573" t="e">
        <f>('4-VALORACIÓN DEL RIESGO'!H86-AJ162)</f>
        <v>#DIV/0!</v>
      </c>
      <c r="AL162" s="573" t="e">
        <f t="shared" ref="AL162" si="554">IF(AK162=5,"Casi Seguro",IF(AK162=4,"Probable",IF(AK162=3,"Posible",IF(AK162=2,"Improbable",IF(AK162=1,"Rara Vez",IF(AK162=0,"Rara Vez",IF(AK162&lt;0,"Rara Vez")))))))</f>
        <v>#DIV/0!</v>
      </c>
      <c r="AM162" s="572"/>
      <c r="AN162" s="574" t="e">
        <f t="shared" ref="AN162" si="555">IF(AH162="Débil",0,IF(AND(AH162="Moderado",AM162="Directamente"),1,IF(AND(AH162="Moderado",AM162="Indirectamente"),0,IF(AND(AH162="Moderado",AM162="No disminuye"),0,IF(AND(AH162="Fuerte",AM162="Directamente"),2,IF(AND(AH162="Fuerte",AM162="Indirectamente"),1,IF(AND(AH162="Fuerte",AM162="No disminuye"),0)))))))</f>
        <v>#DIV/0!</v>
      </c>
      <c r="AO162" s="574" t="e">
        <f>('4-VALORACIÓN DEL RIESGO'!AD86-AN162)</f>
        <v>#DIV/0!</v>
      </c>
      <c r="AP162" s="576" t="e">
        <f t="shared" ref="AP162" si="556">IF(AO162=5,"Catastrófico",IF(AO162=4,"Mayor",IF(AO162=3,"Moderado",IF(AO162=2,"Moderado",IF(AO162=1,"Moderado")))))</f>
        <v>#DIV/0!</v>
      </c>
      <c r="AQ162" s="577" t="e">
        <f t="shared" ref="AQ162" si="557">IF(OR(AND(AP162="Moderado",AL162="Rara Vez"),AND(AP162="Moderado",AL162="Improbable")),"Moderado",IF(OR(AND(AP162="Mayor",AL162="Improbable"),AND(AP162="Mayor",AL162="Rara Vez"),AND(AP162="Moderado",AL162="Probable"),AND(AP162="Moderado",AL162="Posible")),"Alto",IF(OR(AND(AP162="Moderado",AL162="Casi Seguro"),AND(AP162="Mayor",AL162="Posible"),AND(AP162="Mayor",AL162="Probable"),AND(AP162="Mayor",AL162="Casi Seguro")),"Extremo",IF(AP162="Catastrófico","Extremo"))))</f>
        <v>#DIV/0!</v>
      </c>
      <c r="AR162" s="577"/>
      <c r="AS162" s="578" t="s">
        <v>425</v>
      </c>
    </row>
    <row r="163" spans="2:45" ht="30.75" thickBot="1" x14ac:dyDescent="0.3">
      <c r="B163" s="459"/>
      <c r="C163" s="460"/>
      <c r="D163" s="565"/>
      <c r="E163" s="565"/>
      <c r="F163" s="168"/>
      <c r="G163" s="168"/>
      <c r="H163" s="168"/>
      <c r="I163" s="168"/>
      <c r="J163" s="168"/>
      <c r="K163" s="168"/>
      <c r="L163" s="168"/>
      <c r="M163" s="164"/>
      <c r="N163" s="155" t="b">
        <f t="shared" si="470"/>
        <v>0</v>
      </c>
      <c r="O163" s="139"/>
      <c r="P163" s="155" t="b">
        <f t="shared" si="471"/>
        <v>0</v>
      </c>
      <c r="Q163" s="139"/>
      <c r="R163" s="155" t="b">
        <f t="shared" si="472"/>
        <v>0</v>
      </c>
      <c r="S163" s="139"/>
      <c r="T163" s="155" t="b">
        <f t="shared" si="473"/>
        <v>0</v>
      </c>
      <c r="U163" s="139"/>
      <c r="V163" s="155" t="b">
        <f t="shared" si="474"/>
        <v>0</v>
      </c>
      <c r="W163" s="139"/>
      <c r="X163" s="155" t="b">
        <f t="shared" si="475"/>
        <v>0</v>
      </c>
      <c r="Y163" s="139"/>
      <c r="Z163" s="155" t="b">
        <f t="shared" si="476"/>
        <v>0</v>
      </c>
      <c r="AA163" s="113">
        <f t="shared" si="477"/>
        <v>0</v>
      </c>
      <c r="AB163" s="114" t="str">
        <f t="shared" si="478"/>
        <v>Débil</v>
      </c>
      <c r="AC163" s="165"/>
      <c r="AD163" s="153" t="str">
        <f t="shared" si="479"/>
        <v>Débil</v>
      </c>
      <c r="AE163" s="115" t="str">
        <f t="shared" si="480"/>
        <v>0</v>
      </c>
      <c r="AF163" s="567"/>
      <c r="AG163" s="569"/>
      <c r="AH163" s="571"/>
      <c r="AI163" s="572"/>
      <c r="AJ163" s="573"/>
      <c r="AK163" s="573"/>
      <c r="AL163" s="573"/>
      <c r="AM163" s="572"/>
      <c r="AN163" s="575"/>
      <c r="AO163" s="575"/>
      <c r="AP163" s="576"/>
      <c r="AQ163" s="577"/>
      <c r="AR163" s="577"/>
      <c r="AS163" s="578"/>
    </row>
    <row r="164" spans="2:45" ht="30" x14ac:dyDescent="0.25">
      <c r="B164" s="459"/>
      <c r="C164" s="460"/>
      <c r="D164" s="565" t="str">
        <f>'3-IDENTIFICACIÓN DEL RIESGO'!G164</f>
        <v>Riesgo 3</v>
      </c>
      <c r="E164" s="565"/>
      <c r="F164" s="168"/>
      <c r="G164" s="168"/>
      <c r="H164" s="168"/>
      <c r="I164" s="168"/>
      <c r="J164" s="168"/>
      <c r="K164" s="168"/>
      <c r="L164" s="168"/>
      <c r="M164" s="164"/>
      <c r="N164" s="155" t="b">
        <f t="shared" si="470"/>
        <v>0</v>
      </c>
      <c r="O164" s="139"/>
      <c r="P164" s="155" t="b">
        <f t="shared" si="471"/>
        <v>0</v>
      </c>
      <c r="Q164" s="139"/>
      <c r="R164" s="155" t="b">
        <f t="shared" si="472"/>
        <v>0</v>
      </c>
      <c r="S164" s="139"/>
      <c r="T164" s="155" t="b">
        <f t="shared" si="473"/>
        <v>0</v>
      </c>
      <c r="U164" s="139"/>
      <c r="V164" s="155" t="b">
        <f t="shared" si="474"/>
        <v>0</v>
      </c>
      <c r="W164" s="139"/>
      <c r="X164" s="155" t="b">
        <f t="shared" si="475"/>
        <v>0</v>
      </c>
      <c r="Y164" s="139"/>
      <c r="Z164" s="155" t="b">
        <f t="shared" si="476"/>
        <v>0</v>
      </c>
      <c r="AA164" s="113">
        <f t="shared" si="477"/>
        <v>0</v>
      </c>
      <c r="AB164" s="114" t="str">
        <f t="shared" si="478"/>
        <v>Débil</v>
      </c>
      <c r="AC164" s="165"/>
      <c r="AD164" s="153" t="str">
        <f t="shared" si="479"/>
        <v>Débil</v>
      </c>
      <c r="AE164" s="115" t="str">
        <f t="shared" si="480"/>
        <v>0</v>
      </c>
      <c r="AF164" s="566"/>
      <c r="AG164" s="568" t="e">
        <f t="shared" ref="AG164" si="558">(AE164+AE165)/AF164</f>
        <v>#DIV/0!</v>
      </c>
      <c r="AH164" s="570" t="e">
        <f t="shared" ref="AH164" si="559">IF(AG164&lt;50,"Débil",IF(AG164&lt;=99,"Moderado",IF(AG164=100,"Fuerte",IF(AG164="","ERROR"))))</f>
        <v>#DIV/0!</v>
      </c>
      <c r="AI164" s="572"/>
      <c r="AJ164" s="573" t="e">
        <f t="shared" ref="AJ164" si="560">IF(AH164="Débil",0,IF(AND(AH164="Moderado",AI164="Directamente"),1,IF(AND(AH164="Moderado",AI164="No disminuye"),0,IF(AND(AH164="Fuerte",AI164="Directamente"),2,IF(AND(AH164="Fuerte",AI164="No disminuye"),0)))))</f>
        <v>#DIV/0!</v>
      </c>
      <c r="AK164" s="573" t="e">
        <f>('4-VALORACIÓN DEL RIESGO'!H87-AJ164)</f>
        <v>#DIV/0!</v>
      </c>
      <c r="AL164" s="573" t="e">
        <f t="shared" ref="AL164" si="561">IF(AK164=5,"Casi Seguro",IF(AK164=4,"Probable",IF(AK164=3,"Posible",IF(AK164=2,"Improbable",IF(AK164=1,"Rara Vez",IF(AK164=0,"Rara Vez",IF(AK164&lt;0,"Rara Vez")))))))</f>
        <v>#DIV/0!</v>
      </c>
      <c r="AM164" s="572"/>
      <c r="AN164" s="574" t="e">
        <f t="shared" ref="AN164" si="562">IF(AH164="Débil",0,IF(AND(AH164="Moderado",AM164="Directamente"),1,IF(AND(AH164="Moderado",AM164="Indirectamente"),0,IF(AND(AH164="Moderado",AM164="No disminuye"),0,IF(AND(AH164="Fuerte",AM164="Directamente"),2,IF(AND(AH164="Fuerte",AM164="Indirectamente"),1,IF(AND(AH164="Fuerte",AM164="No disminuye"),0)))))))</f>
        <v>#DIV/0!</v>
      </c>
      <c r="AO164" s="574" t="e">
        <f>('4-VALORACIÓN DEL RIESGO'!AD87-AN164)</f>
        <v>#DIV/0!</v>
      </c>
      <c r="AP164" s="576" t="e">
        <f t="shared" ref="AP164" si="563">IF(AO164=5,"Catastrófico",IF(AO164=4,"Mayor",IF(AO164=3,"Moderado",IF(AO164=2,"Moderado",IF(AO164=1,"Moderado")))))</f>
        <v>#DIV/0!</v>
      </c>
      <c r="AQ164" s="577" t="e">
        <f t="shared" ref="AQ164" si="564">IF(OR(AND(AP164="Moderado",AL164="Rara Vez"),AND(AP164="Moderado",AL164="Improbable")),"Moderado",IF(OR(AND(AP164="Mayor",AL164="Improbable"),AND(AP164="Mayor",AL164="Rara Vez"),AND(AP164="Moderado",AL164="Probable"),AND(AP164="Moderado",AL164="Posible")),"Alto",IF(OR(AND(AP164="Moderado",AL164="Casi Seguro"),AND(AP164="Mayor",AL164="Posible"),AND(AP164="Mayor",AL164="Probable"),AND(AP164="Mayor",AL164="Casi Seguro")),"Extremo",IF(AP164="Catastrófico","Extremo"))))</f>
        <v>#DIV/0!</v>
      </c>
      <c r="AR164" s="577"/>
      <c r="AS164" s="578" t="s">
        <v>425</v>
      </c>
    </row>
    <row r="165" spans="2:45" ht="30.75" thickBot="1" x14ac:dyDescent="0.3">
      <c r="B165" s="459"/>
      <c r="C165" s="460"/>
      <c r="D165" s="565"/>
      <c r="E165" s="565"/>
      <c r="F165" s="168"/>
      <c r="G165" s="168"/>
      <c r="H165" s="168"/>
      <c r="I165" s="168"/>
      <c r="J165" s="168"/>
      <c r="K165" s="168"/>
      <c r="L165" s="168"/>
      <c r="M165" s="164"/>
      <c r="N165" s="155" t="b">
        <f t="shared" si="470"/>
        <v>0</v>
      </c>
      <c r="O165" s="139"/>
      <c r="P165" s="155" t="b">
        <f t="shared" si="471"/>
        <v>0</v>
      </c>
      <c r="Q165" s="139"/>
      <c r="R165" s="155" t="b">
        <f t="shared" si="472"/>
        <v>0</v>
      </c>
      <c r="S165" s="139"/>
      <c r="T165" s="155" t="b">
        <f t="shared" si="473"/>
        <v>0</v>
      </c>
      <c r="U165" s="139"/>
      <c r="V165" s="155" t="b">
        <f t="shared" si="474"/>
        <v>0</v>
      </c>
      <c r="W165" s="139"/>
      <c r="X165" s="155" t="b">
        <f t="shared" si="475"/>
        <v>0</v>
      </c>
      <c r="Y165" s="139"/>
      <c r="Z165" s="155" t="b">
        <f t="shared" si="476"/>
        <v>0</v>
      </c>
      <c r="AA165" s="113">
        <f t="shared" si="477"/>
        <v>0</v>
      </c>
      <c r="AB165" s="114" t="str">
        <f t="shared" si="478"/>
        <v>Débil</v>
      </c>
      <c r="AC165" s="165"/>
      <c r="AD165" s="153" t="str">
        <f t="shared" si="479"/>
        <v>Débil</v>
      </c>
      <c r="AE165" s="115" t="str">
        <f t="shared" si="480"/>
        <v>0</v>
      </c>
      <c r="AF165" s="567"/>
      <c r="AG165" s="569"/>
      <c r="AH165" s="571"/>
      <c r="AI165" s="572"/>
      <c r="AJ165" s="573"/>
      <c r="AK165" s="573"/>
      <c r="AL165" s="573"/>
      <c r="AM165" s="572"/>
      <c r="AN165" s="575"/>
      <c r="AO165" s="575"/>
      <c r="AP165" s="576"/>
      <c r="AQ165" s="577"/>
      <c r="AR165" s="577"/>
      <c r="AS165" s="578"/>
    </row>
    <row r="166" spans="2:45" ht="30" x14ac:dyDescent="0.25">
      <c r="B166" s="459"/>
      <c r="C166" s="460"/>
      <c r="D166" s="565" t="str">
        <f>'3-IDENTIFICACIÓN DEL RIESGO'!G166</f>
        <v>Riesgo 4</v>
      </c>
      <c r="E166" s="565"/>
      <c r="F166" s="168"/>
      <c r="G166" s="168"/>
      <c r="H166" s="168"/>
      <c r="I166" s="168"/>
      <c r="J166" s="168"/>
      <c r="K166" s="168"/>
      <c r="L166" s="168"/>
      <c r="M166" s="164"/>
      <c r="N166" s="155" t="b">
        <f t="shared" si="470"/>
        <v>0</v>
      </c>
      <c r="O166" s="139"/>
      <c r="P166" s="155" t="b">
        <f t="shared" si="471"/>
        <v>0</v>
      </c>
      <c r="Q166" s="139"/>
      <c r="R166" s="155" t="b">
        <f t="shared" si="472"/>
        <v>0</v>
      </c>
      <c r="S166" s="139"/>
      <c r="T166" s="155" t="b">
        <f t="shared" si="473"/>
        <v>0</v>
      </c>
      <c r="U166" s="139"/>
      <c r="V166" s="155" t="b">
        <f t="shared" si="474"/>
        <v>0</v>
      </c>
      <c r="W166" s="139"/>
      <c r="X166" s="155" t="b">
        <f t="shared" si="475"/>
        <v>0</v>
      </c>
      <c r="Y166" s="139"/>
      <c r="Z166" s="155" t="b">
        <f t="shared" si="476"/>
        <v>0</v>
      </c>
      <c r="AA166" s="113">
        <f t="shared" si="477"/>
        <v>0</v>
      </c>
      <c r="AB166" s="114" t="str">
        <f t="shared" si="478"/>
        <v>Débil</v>
      </c>
      <c r="AC166" s="165"/>
      <c r="AD166" s="153" t="str">
        <f t="shared" si="479"/>
        <v>Débil</v>
      </c>
      <c r="AE166" s="115" t="str">
        <f t="shared" si="480"/>
        <v>0</v>
      </c>
      <c r="AF166" s="566"/>
      <c r="AG166" s="568" t="e">
        <f t="shared" ref="AG166" si="565">(AE166+AE167)/AF166</f>
        <v>#DIV/0!</v>
      </c>
      <c r="AH166" s="570" t="e">
        <f t="shared" ref="AH166" si="566">IF(AG166&lt;50,"Débil",IF(AG166&lt;=99,"Moderado",IF(AG166=100,"Fuerte",IF(AG166="","ERROR"))))</f>
        <v>#DIV/0!</v>
      </c>
      <c r="AI166" s="572"/>
      <c r="AJ166" s="573" t="e">
        <f t="shared" ref="AJ166" si="567">IF(AH166="Débil",0,IF(AND(AH166="Moderado",AI166="Directamente"),1,IF(AND(AH166="Moderado",AI166="No disminuye"),0,IF(AND(AH166="Fuerte",AI166="Directamente"),2,IF(AND(AH166="Fuerte",AI166="No disminuye"),0)))))</f>
        <v>#DIV/0!</v>
      </c>
      <c r="AK166" s="573" t="e">
        <f>('4-VALORACIÓN DEL RIESGO'!H88-AJ166)</f>
        <v>#DIV/0!</v>
      </c>
      <c r="AL166" s="573" t="e">
        <f t="shared" ref="AL166" si="568">IF(AK166=5,"Casi Seguro",IF(AK166=4,"Probable",IF(AK166=3,"Posible",IF(AK166=2,"Improbable",IF(AK166=1,"Rara Vez",IF(AK166=0,"Rara Vez",IF(AK166&lt;0,"Rara Vez")))))))</f>
        <v>#DIV/0!</v>
      </c>
      <c r="AM166" s="572"/>
      <c r="AN166" s="574" t="e">
        <f t="shared" ref="AN166" si="569">IF(AH166="Débil",0,IF(AND(AH166="Moderado",AM166="Directamente"),1,IF(AND(AH166="Moderado",AM166="Indirectamente"),0,IF(AND(AH166="Moderado",AM166="No disminuye"),0,IF(AND(AH166="Fuerte",AM166="Directamente"),2,IF(AND(AH166="Fuerte",AM166="Indirectamente"),1,IF(AND(AH166="Fuerte",AM166="No disminuye"),0)))))))</f>
        <v>#DIV/0!</v>
      </c>
      <c r="AO166" s="574" t="e">
        <f>('4-VALORACIÓN DEL RIESGO'!AD88-AN166)</f>
        <v>#DIV/0!</v>
      </c>
      <c r="AP166" s="576" t="e">
        <f t="shared" ref="AP166" si="570">IF(AO166=5,"Catastrófico",IF(AO166=4,"Mayor",IF(AO166=3,"Moderado",IF(AO166=2,"Moderado",IF(AO166=1,"Moderado")))))</f>
        <v>#DIV/0!</v>
      </c>
      <c r="AQ166" s="577" t="e">
        <f t="shared" ref="AQ166" si="571">IF(OR(AND(AP166="Moderado",AL166="Rara Vez"),AND(AP166="Moderado",AL166="Improbable")),"Moderado",IF(OR(AND(AP166="Mayor",AL166="Improbable"),AND(AP166="Mayor",AL166="Rara Vez"),AND(AP166="Moderado",AL166="Probable"),AND(AP166="Moderado",AL166="Posible")),"Alto",IF(OR(AND(AP166="Moderado",AL166="Casi Seguro"),AND(AP166="Mayor",AL166="Posible"),AND(AP166="Mayor",AL166="Probable"),AND(AP166="Mayor",AL166="Casi Seguro")),"Extremo",IF(AP166="Catastrófico","Extremo"))))</f>
        <v>#DIV/0!</v>
      </c>
      <c r="AR166" s="577"/>
      <c r="AS166" s="578" t="s">
        <v>425</v>
      </c>
    </row>
    <row r="167" spans="2:45" ht="30.75" thickBot="1" x14ac:dyDescent="0.3">
      <c r="B167" s="459"/>
      <c r="C167" s="460"/>
      <c r="D167" s="565"/>
      <c r="E167" s="565"/>
      <c r="F167" s="168"/>
      <c r="G167" s="168"/>
      <c r="H167" s="168"/>
      <c r="I167" s="168"/>
      <c r="J167" s="168"/>
      <c r="K167" s="168"/>
      <c r="L167" s="168"/>
      <c r="M167" s="164"/>
      <c r="N167" s="155" t="b">
        <f t="shared" si="470"/>
        <v>0</v>
      </c>
      <c r="O167" s="139"/>
      <c r="P167" s="155" t="b">
        <f t="shared" si="471"/>
        <v>0</v>
      </c>
      <c r="Q167" s="139"/>
      <c r="R167" s="155" t="b">
        <f t="shared" si="472"/>
        <v>0</v>
      </c>
      <c r="S167" s="139"/>
      <c r="T167" s="155" t="b">
        <f t="shared" si="473"/>
        <v>0</v>
      </c>
      <c r="U167" s="139"/>
      <c r="V167" s="155" t="b">
        <f t="shared" si="474"/>
        <v>0</v>
      </c>
      <c r="W167" s="139"/>
      <c r="X167" s="155" t="b">
        <f t="shared" si="475"/>
        <v>0</v>
      </c>
      <c r="Y167" s="139"/>
      <c r="Z167" s="155" t="b">
        <f t="shared" si="476"/>
        <v>0</v>
      </c>
      <c r="AA167" s="113">
        <f t="shared" si="477"/>
        <v>0</v>
      </c>
      <c r="AB167" s="114" t="str">
        <f t="shared" si="478"/>
        <v>Débil</v>
      </c>
      <c r="AC167" s="165"/>
      <c r="AD167" s="153" t="str">
        <f t="shared" si="479"/>
        <v>Débil</v>
      </c>
      <c r="AE167" s="115" t="str">
        <f t="shared" si="480"/>
        <v>0</v>
      </c>
      <c r="AF167" s="567"/>
      <c r="AG167" s="569"/>
      <c r="AH167" s="571"/>
      <c r="AI167" s="572"/>
      <c r="AJ167" s="573"/>
      <c r="AK167" s="573"/>
      <c r="AL167" s="573"/>
      <c r="AM167" s="572"/>
      <c r="AN167" s="575"/>
      <c r="AO167" s="575"/>
      <c r="AP167" s="576"/>
      <c r="AQ167" s="577"/>
      <c r="AR167" s="577"/>
      <c r="AS167" s="578"/>
    </row>
    <row r="168" spans="2:45" ht="30" x14ac:dyDescent="0.25">
      <c r="B168" s="459"/>
      <c r="C168" s="460"/>
      <c r="D168" s="565" t="str">
        <f>'3-IDENTIFICACIÓN DEL RIESGO'!G168</f>
        <v>Riesgo 5</v>
      </c>
      <c r="E168" s="565"/>
      <c r="F168" s="168"/>
      <c r="G168" s="168"/>
      <c r="H168" s="168"/>
      <c r="I168" s="168"/>
      <c r="J168" s="168"/>
      <c r="K168" s="168"/>
      <c r="L168" s="168"/>
      <c r="M168" s="164"/>
      <c r="N168" s="155" t="b">
        <f t="shared" si="470"/>
        <v>0</v>
      </c>
      <c r="O168" s="139"/>
      <c r="P168" s="155" t="b">
        <f t="shared" si="471"/>
        <v>0</v>
      </c>
      <c r="Q168" s="139"/>
      <c r="R168" s="155" t="b">
        <f t="shared" si="472"/>
        <v>0</v>
      </c>
      <c r="S168" s="139"/>
      <c r="T168" s="155" t="b">
        <f t="shared" si="473"/>
        <v>0</v>
      </c>
      <c r="U168" s="139"/>
      <c r="V168" s="155" t="b">
        <f t="shared" si="474"/>
        <v>0</v>
      </c>
      <c r="W168" s="139"/>
      <c r="X168" s="155" t="b">
        <f t="shared" si="475"/>
        <v>0</v>
      </c>
      <c r="Y168" s="139"/>
      <c r="Z168" s="155" t="b">
        <f t="shared" si="476"/>
        <v>0</v>
      </c>
      <c r="AA168" s="113">
        <f t="shared" si="477"/>
        <v>0</v>
      </c>
      <c r="AB168" s="114" t="str">
        <f t="shared" si="478"/>
        <v>Débil</v>
      </c>
      <c r="AC168" s="165"/>
      <c r="AD168" s="153" t="str">
        <f t="shared" si="479"/>
        <v>Débil</v>
      </c>
      <c r="AE168" s="115" t="str">
        <f t="shared" si="480"/>
        <v>0</v>
      </c>
      <c r="AF168" s="566"/>
      <c r="AG168" s="568" t="e">
        <f t="shared" ref="AG168" si="572">(AE168+AE169)/AF168</f>
        <v>#DIV/0!</v>
      </c>
      <c r="AH168" s="570" t="e">
        <f t="shared" ref="AH168" si="573">IF(AG168&lt;50,"Débil",IF(AG168&lt;=99,"Moderado",IF(AG168=100,"Fuerte",IF(AG168="","ERROR"))))</f>
        <v>#DIV/0!</v>
      </c>
      <c r="AI168" s="572"/>
      <c r="AJ168" s="573" t="e">
        <f t="shared" ref="AJ168" si="574">IF(AH168="Débil",0,IF(AND(AH168="Moderado",AI168="Directamente"),1,IF(AND(AH168="Moderado",AI168="No disminuye"),0,IF(AND(AH168="Fuerte",AI168="Directamente"),2,IF(AND(AH168="Fuerte",AI168="No disminuye"),0)))))</f>
        <v>#DIV/0!</v>
      </c>
      <c r="AK168" s="573" t="e">
        <f>('4-VALORACIÓN DEL RIESGO'!H89-AJ168)</f>
        <v>#DIV/0!</v>
      </c>
      <c r="AL168" s="573" t="e">
        <f t="shared" ref="AL168" si="575">IF(AK168=5,"Casi Seguro",IF(AK168=4,"Probable",IF(AK168=3,"Posible",IF(AK168=2,"Improbable",IF(AK168=1,"Rara Vez",IF(AK168=0,"Rara Vez",IF(AK168&lt;0,"Rara Vez")))))))</f>
        <v>#DIV/0!</v>
      </c>
      <c r="AM168" s="572"/>
      <c r="AN168" s="574" t="e">
        <f t="shared" ref="AN168" si="576">IF(AH168="Débil",0,IF(AND(AH168="Moderado",AM168="Directamente"),1,IF(AND(AH168="Moderado",AM168="Indirectamente"),0,IF(AND(AH168="Moderado",AM168="No disminuye"),0,IF(AND(AH168="Fuerte",AM168="Directamente"),2,IF(AND(AH168="Fuerte",AM168="Indirectamente"),1,IF(AND(AH168="Fuerte",AM168="No disminuye"),0)))))))</f>
        <v>#DIV/0!</v>
      </c>
      <c r="AO168" s="574" t="e">
        <f>('4-VALORACIÓN DEL RIESGO'!AD89-AN168)</f>
        <v>#DIV/0!</v>
      </c>
      <c r="AP168" s="576" t="e">
        <f t="shared" ref="AP168" si="577">IF(AO168=5,"Catastrófico",IF(AO168=4,"Mayor",IF(AO168=3,"Moderado",IF(AO168=2,"Moderado",IF(AO168=1,"Moderado")))))</f>
        <v>#DIV/0!</v>
      </c>
      <c r="AQ168" s="577" t="e">
        <f t="shared" ref="AQ168" si="578">IF(OR(AND(AP168="Moderado",AL168="Rara Vez"),AND(AP168="Moderado",AL168="Improbable")),"Moderado",IF(OR(AND(AP168="Mayor",AL168="Improbable"),AND(AP168="Mayor",AL168="Rara Vez"),AND(AP168="Moderado",AL168="Probable"),AND(AP168="Moderado",AL168="Posible")),"Alto",IF(OR(AND(AP168="Moderado",AL168="Casi Seguro"),AND(AP168="Mayor",AL168="Posible"),AND(AP168="Mayor",AL168="Probable"),AND(AP168="Mayor",AL168="Casi Seguro")),"Extremo",IF(AP168="Catastrófico","Extremo"))))</f>
        <v>#DIV/0!</v>
      </c>
      <c r="AR168" s="577"/>
      <c r="AS168" s="578" t="s">
        <v>425</v>
      </c>
    </row>
    <row r="169" spans="2:45" ht="30.75" thickBot="1" x14ac:dyDescent="0.3">
      <c r="B169" s="459"/>
      <c r="C169" s="460"/>
      <c r="D169" s="565"/>
      <c r="E169" s="565"/>
      <c r="F169" s="168"/>
      <c r="G169" s="168"/>
      <c r="H169" s="168"/>
      <c r="I169" s="168"/>
      <c r="J169" s="168"/>
      <c r="K169" s="168"/>
      <c r="L169" s="168"/>
      <c r="M169" s="164"/>
      <c r="N169" s="155" t="b">
        <f t="shared" si="470"/>
        <v>0</v>
      </c>
      <c r="O169" s="139"/>
      <c r="P169" s="155" t="b">
        <f t="shared" si="471"/>
        <v>0</v>
      </c>
      <c r="Q169" s="139"/>
      <c r="R169" s="155" t="b">
        <f>IF(Q169="Oportuna",15,IF(Q169="Inoportuna",0))</f>
        <v>0</v>
      </c>
      <c r="S169" s="139"/>
      <c r="T169" s="155" t="b">
        <f t="shared" si="473"/>
        <v>0</v>
      </c>
      <c r="U169" s="139"/>
      <c r="V169" s="155" t="b">
        <f t="shared" si="474"/>
        <v>0</v>
      </c>
      <c r="W169" s="139"/>
      <c r="X169" s="155" t="b">
        <f t="shared" si="475"/>
        <v>0</v>
      </c>
      <c r="Y169" s="139"/>
      <c r="Z169" s="155" t="b">
        <f t="shared" si="476"/>
        <v>0</v>
      </c>
      <c r="AA169" s="113">
        <f t="shared" si="477"/>
        <v>0</v>
      </c>
      <c r="AB169" s="114" t="str">
        <f t="shared" si="478"/>
        <v>Débil</v>
      </c>
      <c r="AC169" s="165"/>
      <c r="AD169" s="153" t="str">
        <f t="shared" si="479"/>
        <v>Débil</v>
      </c>
      <c r="AE169" s="115" t="str">
        <f t="shared" si="480"/>
        <v>0</v>
      </c>
      <c r="AF169" s="567"/>
      <c r="AG169" s="569"/>
      <c r="AH169" s="571"/>
      <c r="AI169" s="572"/>
      <c r="AJ169" s="573"/>
      <c r="AK169" s="573"/>
      <c r="AL169" s="573"/>
      <c r="AM169" s="572"/>
      <c r="AN169" s="575"/>
      <c r="AO169" s="575"/>
      <c r="AP169" s="576"/>
      <c r="AQ169" s="577"/>
      <c r="AR169" s="577"/>
      <c r="AS169" s="578"/>
    </row>
    <row r="170" spans="2:45" ht="38.25" x14ac:dyDescent="0.25">
      <c r="B170" s="459" t="str">
        <f>'3-IDENTIFICACIÓN DEL RIESGO'!B170</f>
        <v>Seguimiento, Evaluación y Mejora</v>
      </c>
      <c r="C170" s="460" t="str">
        <f>'3-IDENTIFICACIÓN DEL RIESGO'!E170</f>
        <v xml:space="preserve">1. Oficina de Control Interno.
2. Oficina de Planeación.
3. Oficina del Inspector de Gestión de Tierras.
4. Secretaría General
</v>
      </c>
      <c r="D170" s="565" t="str">
        <f>'3-IDENTIFICACIÓN DEL RIESGO'!G170</f>
        <v>Modificar, alterar u omitir información relevante en los informes emitidos por la Oficina de Control Interno a fin de beneficiar a terceros</v>
      </c>
      <c r="E170" s="565"/>
      <c r="F170" s="168" t="s">
        <v>862</v>
      </c>
      <c r="G170" s="168" t="s">
        <v>622</v>
      </c>
      <c r="H170" s="168" t="s">
        <v>863</v>
      </c>
      <c r="I170" s="168" t="s">
        <v>864</v>
      </c>
      <c r="J170" s="168" t="s">
        <v>865</v>
      </c>
      <c r="K170" s="168" t="s">
        <v>866</v>
      </c>
      <c r="L170" s="168" t="s">
        <v>867</v>
      </c>
      <c r="M170" s="164" t="s">
        <v>186</v>
      </c>
      <c r="N170" s="155">
        <f t="shared" ref="N170:N179" si="579">IF(M170="Asignado",15,IF(M170="NO asignado",0))</f>
        <v>15</v>
      </c>
      <c r="O170" s="139" t="s">
        <v>872</v>
      </c>
      <c r="P170" s="155">
        <f t="shared" ref="P170:P179" si="580">IF(O170="Adecuado",15,IF(O170="Inadecuado",0))</f>
        <v>15</v>
      </c>
      <c r="Q170" s="139" t="s">
        <v>188</v>
      </c>
      <c r="R170" s="155">
        <f t="shared" ref="R170:R178" si="581">IF(Q170="Oportuna",15,IF(Q170="Inoportuna",0))</f>
        <v>15</v>
      </c>
      <c r="S170" s="139" t="s">
        <v>61</v>
      </c>
      <c r="T170" s="155">
        <f t="shared" ref="T170:T179" si="582">IF(S170="Prevenir",15,IF(S170="Detectar",10,IF(S170="No es un control",0)))</f>
        <v>15</v>
      </c>
      <c r="U170" s="139" t="s">
        <v>189</v>
      </c>
      <c r="V170" s="155">
        <f t="shared" ref="V170:V179" si="583">IF(U170="Confiable",15,IF(U170="No confiable",0))</f>
        <v>15</v>
      </c>
      <c r="W170" s="139" t="s">
        <v>876</v>
      </c>
      <c r="X170" s="155">
        <f t="shared" ref="X170:X179" si="584">IF(W170="Se investigan oportunamente",15,IF(W170="No se investigan oportunamente",0))</f>
        <v>15</v>
      </c>
      <c r="Y170" s="139" t="s">
        <v>877</v>
      </c>
      <c r="Z170" s="155">
        <f t="shared" ref="Z170:Z179" si="585">IF(Y170="Completa",10,IF(Y170="Incompleta",5,IF(Y170="No existe",0)))</f>
        <v>10</v>
      </c>
      <c r="AA170" s="113">
        <f t="shared" ref="AA170:AA179" si="586">N170+P170+R170+T170+V170+X170+Z170</f>
        <v>100</v>
      </c>
      <c r="AB170" s="114" t="str">
        <f t="shared" ref="AB170:AB179" si="587">IF(AA170&lt;86,"Débil",(IF(AA170&lt;96,"Moderado","Fuerte")))</f>
        <v>Fuerte</v>
      </c>
      <c r="AC170" s="165" t="s">
        <v>64</v>
      </c>
      <c r="AD170" s="153" t="str">
        <f t="shared" ref="AD170:AD179" si="588">IF(OR(AND(AB170="Fuerte",AC170="Moderado"),AND(AB170="Moderado",AC170="Fuerte"),AND(AB170="Moderado",AC170="Moderado")),"Moderado",IF(OR(AND(AB170="Fuerte",AC170="Débil"),AND(AB170="Moderado",AC170="Débil"),AND(AB170="Débil")),"Débil",IF(AND(AB170="Fuerte",AC170="Fuerte"),"Fuerte")))</f>
        <v>Fuerte</v>
      </c>
      <c r="AE170" s="115" t="str">
        <f t="shared" ref="AE170:AE179" si="589">IF(AD170="Fuerte","100",IF(AD170="Moderado","50",IF(AD170="Débil","0")))</f>
        <v>100</v>
      </c>
      <c r="AF170" s="566">
        <v>2</v>
      </c>
      <c r="AG170" s="568">
        <f t="shared" ref="AG170" si="590">(AE170+AE171)/AF170</f>
        <v>100</v>
      </c>
      <c r="AH170" s="570" t="str">
        <f t="shared" ref="AH170" si="591">IF(AG170&lt;50,"Débil",IF(AG170&lt;=99,"Moderado",IF(AG170=100,"Fuerte",IF(AG170="","ERROR"))))</f>
        <v>Fuerte</v>
      </c>
      <c r="AI170" s="572" t="s">
        <v>92</v>
      </c>
      <c r="AJ170" s="573">
        <f t="shared" ref="AJ170" si="592">IF(AH170="Débil",0,IF(AND(AH170="Moderado",AI170="Directamente"),1,IF(AND(AH170="Moderado",AI170="No disminuye"),0,IF(AND(AH170="Fuerte",AI170="Directamente"),2,IF(AND(AH170="Fuerte",AI170="No disminuye"),0)))))</f>
        <v>2</v>
      </c>
      <c r="AK170" s="573">
        <f>('4-VALORACIÓN DEL RIESGO'!H90-AJ170)</f>
        <v>-1</v>
      </c>
      <c r="AL170" s="573" t="str">
        <f t="shared" ref="AL170" si="593">IF(AK170=5,"Casi Seguro",IF(AK170=4,"Probable",IF(AK170=3,"Posible",IF(AK170=2,"Improbable",IF(AK170=1,"Rara Vez",IF(AK170=0,"Rara Vez",IF(AK170&lt;0,"Rara Vez")))))))</f>
        <v>Rara Vez</v>
      </c>
      <c r="AM170" s="572" t="s">
        <v>92</v>
      </c>
      <c r="AN170" s="574">
        <f t="shared" ref="AN170" si="594">IF(AH170="Débil",0,IF(AND(AH170="Moderado",AM170="Directamente"),1,IF(AND(AH170="Moderado",AM170="Indirectamente"),0,IF(AND(AH170="Moderado",AM170="No disminuye"),0,IF(AND(AH170="Fuerte",AM170="Directamente"),2,IF(AND(AH170="Fuerte",AM170="Indirectamente"),1,IF(AND(AH170="Fuerte",AM170="No disminuye"),0)))))))</f>
        <v>2</v>
      </c>
      <c r="AO170" s="574">
        <f>('4-VALORACIÓN DEL RIESGO'!AD90-AN170)</f>
        <v>2</v>
      </c>
      <c r="AP170" s="576" t="str">
        <f t="shared" ref="AP170" si="595">IF(AO170=5,"Catastrófico",IF(AO170=4,"Mayor",IF(AO170=3,"Moderado",IF(AO170=2,"Moderado",IF(AO170=1,"Moderado")))))</f>
        <v>Moderado</v>
      </c>
      <c r="AQ170" s="577" t="str">
        <f t="shared" ref="AQ170" si="596">IF(OR(AND(AP170="Moderado",AL170="Rara Vez"),AND(AP170="Moderado",AL170="Improbable")),"Moderado",IF(OR(AND(AP170="Mayor",AL170="Improbable"),AND(AP170="Mayor",AL170="Rara Vez"),AND(AP170="Moderado",AL170="Probable"),AND(AP170="Moderado",AL170="Posible")),"Alto",IF(OR(AND(AP170="Moderado",AL170="Casi Seguro"),AND(AP170="Mayor",AL170="Posible"),AND(AP170="Mayor",AL170="Probable"),AND(AP170="Mayor",AL170="Casi Seguro")),"Extremo",IF(AP170="Catastrófico","Extremo"))))</f>
        <v>Moderado</v>
      </c>
      <c r="AR170" s="577"/>
      <c r="AS170" s="578" t="s">
        <v>425</v>
      </c>
    </row>
    <row r="171" spans="2:45" ht="30.75" thickBot="1" x14ac:dyDescent="0.3">
      <c r="B171" s="459"/>
      <c r="C171" s="460"/>
      <c r="D171" s="565"/>
      <c r="E171" s="565"/>
      <c r="F171" s="168" t="s">
        <v>862</v>
      </c>
      <c r="G171" s="168" t="s">
        <v>622</v>
      </c>
      <c r="H171" s="168" t="s">
        <v>868</v>
      </c>
      <c r="I171" s="168" t="s">
        <v>869</v>
      </c>
      <c r="J171" s="168" t="s">
        <v>865</v>
      </c>
      <c r="K171" s="168" t="s">
        <v>870</v>
      </c>
      <c r="L171" s="168" t="s">
        <v>871</v>
      </c>
      <c r="M171" s="164" t="s">
        <v>694</v>
      </c>
      <c r="N171" s="155">
        <f t="shared" si="579"/>
        <v>15</v>
      </c>
      <c r="O171" s="139" t="s">
        <v>872</v>
      </c>
      <c r="P171" s="155">
        <f t="shared" si="580"/>
        <v>15</v>
      </c>
      <c r="Q171" s="139" t="s">
        <v>873</v>
      </c>
      <c r="R171" s="155">
        <f t="shared" si="581"/>
        <v>15</v>
      </c>
      <c r="S171" s="139" t="s">
        <v>874</v>
      </c>
      <c r="T171" s="155">
        <f t="shared" si="582"/>
        <v>15</v>
      </c>
      <c r="U171" s="139" t="s">
        <v>875</v>
      </c>
      <c r="V171" s="155">
        <f t="shared" si="583"/>
        <v>15</v>
      </c>
      <c r="W171" s="139" t="s">
        <v>876</v>
      </c>
      <c r="X171" s="155">
        <f t="shared" si="584"/>
        <v>15</v>
      </c>
      <c r="Y171" s="139" t="s">
        <v>877</v>
      </c>
      <c r="Z171" s="155">
        <f t="shared" si="585"/>
        <v>10</v>
      </c>
      <c r="AA171" s="113">
        <f t="shared" si="586"/>
        <v>100</v>
      </c>
      <c r="AB171" s="114" t="str">
        <f t="shared" si="587"/>
        <v>Fuerte</v>
      </c>
      <c r="AC171" s="165" t="s">
        <v>64</v>
      </c>
      <c r="AD171" s="153" t="str">
        <f t="shared" si="588"/>
        <v>Fuerte</v>
      </c>
      <c r="AE171" s="115" t="str">
        <f t="shared" si="589"/>
        <v>100</v>
      </c>
      <c r="AF171" s="567"/>
      <c r="AG171" s="569"/>
      <c r="AH171" s="571"/>
      <c r="AI171" s="572"/>
      <c r="AJ171" s="573"/>
      <c r="AK171" s="573"/>
      <c r="AL171" s="573"/>
      <c r="AM171" s="572"/>
      <c r="AN171" s="575"/>
      <c r="AO171" s="575"/>
      <c r="AP171" s="576"/>
      <c r="AQ171" s="577"/>
      <c r="AR171" s="577"/>
      <c r="AS171" s="578"/>
    </row>
    <row r="172" spans="2:45" ht="30" x14ac:dyDescent="0.25">
      <c r="B172" s="459"/>
      <c r="C172" s="460"/>
      <c r="D172" s="565" t="str">
        <f>'3-IDENTIFICACIÓN DEL RIESGO'!G172</f>
        <v>Riesgo 2</v>
      </c>
      <c r="E172" s="565"/>
      <c r="F172" s="168"/>
      <c r="G172" s="168"/>
      <c r="H172" s="168"/>
      <c r="I172" s="168"/>
      <c r="J172" s="168"/>
      <c r="K172" s="168"/>
      <c r="L172" s="168"/>
      <c r="M172" s="164"/>
      <c r="N172" s="155" t="b">
        <f t="shared" si="579"/>
        <v>0</v>
      </c>
      <c r="O172" s="139"/>
      <c r="P172" s="155" t="b">
        <f t="shared" si="580"/>
        <v>0</v>
      </c>
      <c r="Q172" s="139"/>
      <c r="R172" s="155" t="b">
        <f t="shared" si="581"/>
        <v>0</v>
      </c>
      <c r="S172" s="139"/>
      <c r="T172" s="155" t="b">
        <f t="shared" si="582"/>
        <v>0</v>
      </c>
      <c r="U172" s="139"/>
      <c r="V172" s="155" t="b">
        <f t="shared" si="583"/>
        <v>0</v>
      </c>
      <c r="W172" s="139"/>
      <c r="X172" s="155" t="b">
        <f t="shared" si="584"/>
        <v>0</v>
      </c>
      <c r="Y172" s="139"/>
      <c r="Z172" s="155" t="b">
        <f t="shared" si="585"/>
        <v>0</v>
      </c>
      <c r="AA172" s="113">
        <f t="shared" si="586"/>
        <v>0</v>
      </c>
      <c r="AB172" s="114" t="str">
        <f t="shared" si="587"/>
        <v>Débil</v>
      </c>
      <c r="AC172" s="165"/>
      <c r="AD172" s="153" t="str">
        <f t="shared" si="588"/>
        <v>Débil</v>
      </c>
      <c r="AE172" s="115" t="str">
        <f t="shared" si="589"/>
        <v>0</v>
      </c>
      <c r="AF172" s="566"/>
      <c r="AG172" s="568" t="e">
        <f t="shared" ref="AG172" si="597">(AE172+AE173)/AF172</f>
        <v>#DIV/0!</v>
      </c>
      <c r="AH172" s="570" t="e">
        <f t="shared" ref="AH172" si="598">IF(AG172&lt;50,"Débil",IF(AG172&lt;=99,"Moderado",IF(AG172=100,"Fuerte",IF(AG172="","ERROR"))))</f>
        <v>#DIV/0!</v>
      </c>
      <c r="AI172" s="572"/>
      <c r="AJ172" s="573" t="e">
        <f t="shared" ref="AJ172" si="599">IF(AH172="Débil",0,IF(AND(AH172="Moderado",AI172="Directamente"),1,IF(AND(AH172="Moderado",AI172="No disminuye"),0,IF(AND(AH172="Fuerte",AI172="Directamente"),2,IF(AND(AH172="Fuerte",AI172="No disminuye"),0)))))</f>
        <v>#DIV/0!</v>
      </c>
      <c r="AK172" s="573" t="e">
        <f>('4-VALORACIÓN DEL RIESGO'!H91-AJ172)</f>
        <v>#DIV/0!</v>
      </c>
      <c r="AL172" s="573" t="e">
        <f t="shared" ref="AL172" si="600">IF(AK172=5,"Casi Seguro",IF(AK172=4,"Probable",IF(AK172=3,"Posible",IF(AK172=2,"Improbable",IF(AK172=1,"Rara Vez",IF(AK172=0,"Rara Vez",IF(AK172&lt;0,"Rara Vez")))))))</f>
        <v>#DIV/0!</v>
      </c>
      <c r="AM172" s="572"/>
      <c r="AN172" s="574" t="e">
        <f t="shared" ref="AN172" si="601">IF(AH172="Débil",0,IF(AND(AH172="Moderado",AM172="Directamente"),1,IF(AND(AH172="Moderado",AM172="Indirectamente"),0,IF(AND(AH172="Moderado",AM172="No disminuye"),0,IF(AND(AH172="Fuerte",AM172="Directamente"),2,IF(AND(AH172="Fuerte",AM172="Indirectamente"),1,IF(AND(AH172="Fuerte",AM172="No disminuye"),0)))))))</f>
        <v>#DIV/0!</v>
      </c>
      <c r="AO172" s="574" t="e">
        <f>('4-VALORACIÓN DEL RIESGO'!AD91-AN172)</f>
        <v>#DIV/0!</v>
      </c>
      <c r="AP172" s="576" t="e">
        <f>IF(AO172=5,"Catastrófico",IF(AO172=4,"Mayor",IF(AO172=3,"Moderado",IF(AO172=2,"Moderado",IF(AO172=1,"Moderado")))))</f>
        <v>#DIV/0!</v>
      </c>
      <c r="AQ172" s="577" t="e">
        <f t="shared" ref="AQ172" si="602">IF(OR(AND(AP172="Moderado",AL172="Rara Vez"),AND(AP172="Moderado",AL172="Improbable")),"Moderado",IF(OR(AND(AP172="Mayor",AL172="Improbable"),AND(AP172="Mayor",AL172="Rara Vez"),AND(AP172="Moderado",AL172="Probable"),AND(AP172="Moderado",AL172="Posible")),"Alto",IF(OR(AND(AP172="Moderado",AL172="Casi Seguro"),AND(AP172="Mayor",AL172="Posible"),AND(AP172="Mayor",AL172="Probable"),AND(AP172="Mayor",AL172="Casi Seguro")),"Extremo",IF(AP172="Catastrófico","Extremo"))))</f>
        <v>#DIV/0!</v>
      </c>
      <c r="AR172" s="577"/>
      <c r="AS172" s="578" t="s">
        <v>425</v>
      </c>
    </row>
    <row r="173" spans="2:45" ht="30.75" thickBot="1" x14ac:dyDescent="0.3">
      <c r="B173" s="459"/>
      <c r="C173" s="460"/>
      <c r="D173" s="565"/>
      <c r="E173" s="565"/>
      <c r="F173" s="168"/>
      <c r="G173" s="168"/>
      <c r="H173" s="168"/>
      <c r="I173" s="168"/>
      <c r="J173" s="168"/>
      <c r="K173" s="168"/>
      <c r="L173" s="168"/>
      <c r="M173" s="164"/>
      <c r="N173" s="155" t="b">
        <f t="shared" si="579"/>
        <v>0</v>
      </c>
      <c r="O173" s="139"/>
      <c r="P173" s="155" t="b">
        <f t="shared" si="580"/>
        <v>0</v>
      </c>
      <c r="Q173" s="139"/>
      <c r="R173" s="155" t="b">
        <f t="shared" si="581"/>
        <v>0</v>
      </c>
      <c r="S173" s="139"/>
      <c r="T173" s="155" t="b">
        <f t="shared" si="582"/>
        <v>0</v>
      </c>
      <c r="U173" s="139"/>
      <c r="V173" s="155" t="b">
        <f t="shared" si="583"/>
        <v>0</v>
      </c>
      <c r="W173" s="139"/>
      <c r="X173" s="155" t="b">
        <f t="shared" si="584"/>
        <v>0</v>
      </c>
      <c r="Y173" s="139"/>
      <c r="Z173" s="155" t="b">
        <f t="shared" si="585"/>
        <v>0</v>
      </c>
      <c r="AA173" s="113">
        <f t="shared" si="586"/>
        <v>0</v>
      </c>
      <c r="AB173" s="114" t="str">
        <f t="shared" si="587"/>
        <v>Débil</v>
      </c>
      <c r="AC173" s="165"/>
      <c r="AD173" s="153" t="str">
        <f t="shared" si="588"/>
        <v>Débil</v>
      </c>
      <c r="AE173" s="115" t="str">
        <f t="shared" si="589"/>
        <v>0</v>
      </c>
      <c r="AF173" s="567"/>
      <c r="AG173" s="569"/>
      <c r="AH173" s="571"/>
      <c r="AI173" s="572"/>
      <c r="AJ173" s="573"/>
      <c r="AK173" s="573"/>
      <c r="AL173" s="573"/>
      <c r="AM173" s="572"/>
      <c r="AN173" s="575"/>
      <c r="AO173" s="575"/>
      <c r="AP173" s="576"/>
      <c r="AQ173" s="577"/>
      <c r="AR173" s="577"/>
      <c r="AS173" s="578"/>
    </row>
    <row r="174" spans="2:45" ht="30" x14ac:dyDescent="0.25">
      <c r="B174" s="459"/>
      <c r="C174" s="460"/>
      <c r="D174" s="565" t="str">
        <f>'3-IDENTIFICACIÓN DEL RIESGO'!G174</f>
        <v>Riesgo 3</v>
      </c>
      <c r="E174" s="565"/>
      <c r="F174" s="168"/>
      <c r="G174" s="168"/>
      <c r="H174" s="168"/>
      <c r="I174" s="168"/>
      <c r="J174" s="168"/>
      <c r="K174" s="168"/>
      <c r="L174" s="168"/>
      <c r="M174" s="164"/>
      <c r="N174" s="155" t="b">
        <f t="shared" si="579"/>
        <v>0</v>
      </c>
      <c r="O174" s="139"/>
      <c r="P174" s="155" t="b">
        <f t="shared" si="580"/>
        <v>0</v>
      </c>
      <c r="Q174" s="139"/>
      <c r="R174" s="155" t="b">
        <f t="shared" si="581"/>
        <v>0</v>
      </c>
      <c r="S174" s="139"/>
      <c r="T174" s="155" t="b">
        <f t="shared" si="582"/>
        <v>0</v>
      </c>
      <c r="U174" s="139"/>
      <c r="V174" s="155" t="b">
        <f t="shared" si="583"/>
        <v>0</v>
      </c>
      <c r="W174" s="139"/>
      <c r="X174" s="155" t="b">
        <f t="shared" si="584"/>
        <v>0</v>
      </c>
      <c r="Y174" s="139"/>
      <c r="Z174" s="155" t="b">
        <f t="shared" si="585"/>
        <v>0</v>
      </c>
      <c r="AA174" s="113">
        <f t="shared" si="586"/>
        <v>0</v>
      </c>
      <c r="AB174" s="114" t="str">
        <f t="shared" si="587"/>
        <v>Débil</v>
      </c>
      <c r="AC174" s="165"/>
      <c r="AD174" s="153" t="str">
        <f t="shared" si="588"/>
        <v>Débil</v>
      </c>
      <c r="AE174" s="115" t="str">
        <f t="shared" si="589"/>
        <v>0</v>
      </c>
      <c r="AF174" s="566"/>
      <c r="AG174" s="568" t="e">
        <f t="shared" ref="AG174" si="603">(AE174+AE175)/AF174</f>
        <v>#DIV/0!</v>
      </c>
      <c r="AH174" s="570" t="e">
        <f t="shared" ref="AH174" si="604">IF(AG174&lt;50,"Débil",IF(AG174&lt;=99,"Moderado",IF(AG174=100,"Fuerte",IF(AG174="","ERROR"))))</f>
        <v>#DIV/0!</v>
      </c>
      <c r="AI174" s="572"/>
      <c r="AJ174" s="573" t="e">
        <f t="shared" ref="AJ174" si="605">IF(AH174="Débil",0,IF(AND(AH174="Moderado",AI174="Directamente"),1,IF(AND(AH174="Moderado",AI174="No disminuye"),0,IF(AND(AH174="Fuerte",AI174="Directamente"),2,IF(AND(AH174="Fuerte",AI174="No disminuye"),0)))))</f>
        <v>#DIV/0!</v>
      </c>
      <c r="AK174" s="573" t="e">
        <f>('4-VALORACIÓN DEL RIESGO'!H92-AJ174)</f>
        <v>#DIV/0!</v>
      </c>
      <c r="AL174" s="573" t="e">
        <f t="shared" ref="AL174" si="606">IF(AK174=5,"Casi Seguro",IF(AK174=4,"Probable",IF(AK174=3,"Posible",IF(AK174=2,"Improbable",IF(AK174=1,"Rara Vez",IF(AK174=0,"Rara Vez",IF(AK174&lt;0,"Rara Vez")))))))</f>
        <v>#DIV/0!</v>
      </c>
      <c r="AM174" s="572"/>
      <c r="AN174" s="574" t="e">
        <f t="shared" ref="AN174" si="607">IF(AH174="Débil",0,IF(AND(AH174="Moderado",AM174="Directamente"),1,IF(AND(AH174="Moderado",AM174="Indirectamente"),0,IF(AND(AH174="Moderado",AM174="No disminuye"),0,IF(AND(AH174="Fuerte",AM174="Directamente"),2,IF(AND(AH174="Fuerte",AM174="Indirectamente"),1,IF(AND(AH174="Fuerte",AM174="No disminuye"),0)))))))</f>
        <v>#DIV/0!</v>
      </c>
      <c r="AO174" s="574" t="e">
        <f>('4-VALORACIÓN DEL RIESGO'!AD92-AN174)</f>
        <v>#DIV/0!</v>
      </c>
      <c r="AP174" s="576" t="e">
        <f t="shared" ref="AP174" si="608">IF(AO174=5,"Catastrófico",IF(AO174=4,"Mayor",IF(AO174=3,"Moderado",IF(AO174=2,"Moderado",IF(AO174=1,"Moderado")))))</f>
        <v>#DIV/0!</v>
      </c>
      <c r="AQ174" s="577" t="e">
        <f t="shared" ref="AQ174" si="609">IF(OR(AND(AP174="Moderado",AL174="Rara Vez"),AND(AP174="Moderado",AL174="Improbable")),"Moderado",IF(OR(AND(AP174="Mayor",AL174="Improbable"),AND(AP174="Mayor",AL174="Rara Vez"),AND(AP174="Moderado",AL174="Probable"),AND(AP174="Moderado",AL174="Posible")),"Alto",IF(OR(AND(AP174="Moderado",AL174="Casi Seguro"),AND(AP174="Mayor",AL174="Posible"),AND(AP174="Mayor",AL174="Probable"),AND(AP174="Mayor",AL174="Casi Seguro")),"Extremo",IF(AP174="Catastrófico","Extremo"))))</f>
        <v>#DIV/0!</v>
      </c>
      <c r="AR174" s="577"/>
      <c r="AS174" s="578" t="s">
        <v>425</v>
      </c>
    </row>
    <row r="175" spans="2:45" ht="30.75" thickBot="1" x14ac:dyDescent="0.3">
      <c r="B175" s="459"/>
      <c r="C175" s="460"/>
      <c r="D175" s="565"/>
      <c r="E175" s="565"/>
      <c r="F175" s="168"/>
      <c r="G175" s="168"/>
      <c r="H175" s="168"/>
      <c r="I175" s="168"/>
      <c r="J175" s="168"/>
      <c r="K175" s="168"/>
      <c r="L175" s="168"/>
      <c r="M175" s="164"/>
      <c r="N175" s="155" t="b">
        <f t="shared" si="579"/>
        <v>0</v>
      </c>
      <c r="O175" s="139"/>
      <c r="P175" s="155" t="b">
        <f t="shared" si="580"/>
        <v>0</v>
      </c>
      <c r="Q175" s="139"/>
      <c r="R175" s="155" t="b">
        <f t="shared" si="581"/>
        <v>0</v>
      </c>
      <c r="S175" s="139"/>
      <c r="T175" s="155" t="b">
        <f t="shared" si="582"/>
        <v>0</v>
      </c>
      <c r="U175" s="139"/>
      <c r="V175" s="155" t="b">
        <f t="shared" si="583"/>
        <v>0</v>
      </c>
      <c r="W175" s="139"/>
      <c r="X175" s="155" t="b">
        <f t="shared" si="584"/>
        <v>0</v>
      </c>
      <c r="Y175" s="139"/>
      <c r="Z175" s="155" t="b">
        <f t="shared" si="585"/>
        <v>0</v>
      </c>
      <c r="AA175" s="113">
        <f t="shared" si="586"/>
        <v>0</v>
      </c>
      <c r="AB175" s="114" t="str">
        <f t="shared" si="587"/>
        <v>Débil</v>
      </c>
      <c r="AC175" s="165"/>
      <c r="AD175" s="153" t="str">
        <f t="shared" si="588"/>
        <v>Débil</v>
      </c>
      <c r="AE175" s="115" t="str">
        <f t="shared" si="589"/>
        <v>0</v>
      </c>
      <c r="AF175" s="567"/>
      <c r="AG175" s="569"/>
      <c r="AH175" s="571"/>
      <c r="AI175" s="572"/>
      <c r="AJ175" s="573"/>
      <c r="AK175" s="573"/>
      <c r="AL175" s="573"/>
      <c r="AM175" s="572"/>
      <c r="AN175" s="575"/>
      <c r="AO175" s="575"/>
      <c r="AP175" s="576"/>
      <c r="AQ175" s="577"/>
      <c r="AR175" s="577"/>
      <c r="AS175" s="578"/>
    </row>
    <row r="176" spans="2:45" ht="30" x14ac:dyDescent="0.25">
      <c r="B176" s="459"/>
      <c r="C176" s="460"/>
      <c r="D176" s="565" t="str">
        <f>'3-IDENTIFICACIÓN DEL RIESGO'!G176</f>
        <v>Riesgo 4</v>
      </c>
      <c r="E176" s="565"/>
      <c r="F176" s="168"/>
      <c r="G176" s="168"/>
      <c r="H176" s="168"/>
      <c r="I176" s="168"/>
      <c r="J176" s="168"/>
      <c r="K176" s="168"/>
      <c r="L176" s="168"/>
      <c r="M176" s="164"/>
      <c r="N176" s="155" t="b">
        <f t="shared" si="579"/>
        <v>0</v>
      </c>
      <c r="O176" s="139"/>
      <c r="P176" s="155" t="b">
        <f t="shared" si="580"/>
        <v>0</v>
      </c>
      <c r="Q176" s="139"/>
      <c r="R176" s="155" t="b">
        <f t="shared" si="581"/>
        <v>0</v>
      </c>
      <c r="S176" s="139"/>
      <c r="T176" s="155" t="b">
        <f t="shared" si="582"/>
        <v>0</v>
      </c>
      <c r="U176" s="139"/>
      <c r="V176" s="155" t="b">
        <f t="shared" si="583"/>
        <v>0</v>
      </c>
      <c r="W176" s="139"/>
      <c r="X176" s="155" t="b">
        <f t="shared" si="584"/>
        <v>0</v>
      </c>
      <c r="Y176" s="139"/>
      <c r="Z176" s="155" t="b">
        <f t="shared" si="585"/>
        <v>0</v>
      </c>
      <c r="AA176" s="113">
        <f t="shared" si="586"/>
        <v>0</v>
      </c>
      <c r="AB176" s="114" t="str">
        <f t="shared" si="587"/>
        <v>Débil</v>
      </c>
      <c r="AC176" s="165"/>
      <c r="AD176" s="153" t="str">
        <f t="shared" si="588"/>
        <v>Débil</v>
      </c>
      <c r="AE176" s="115" t="str">
        <f t="shared" si="589"/>
        <v>0</v>
      </c>
      <c r="AF176" s="566"/>
      <c r="AG176" s="568" t="e">
        <f t="shared" ref="AG176" si="610">(AE176+AE177)/AF176</f>
        <v>#DIV/0!</v>
      </c>
      <c r="AH176" s="570" t="e">
        <f t="shared" ref="AH176" si="611">IF(AG176&lt;50,"Débil",IF(AG176&lt;=99,"Moderado",IF(AG176=100,"Fuerte",IF(AG176="","ERROR"))))</f>
        <v>#DIV/0!</v>
      </c>
      <c r="AI176" s="572"/>
      <c r="AJ176" s="573" t="e">
        <f t="shared" ref="AJ176" si="612">IF(AH176="Débil",0,IF(AND(AH176="Moderado",AI176="Directamente"),1,IF(AND(AH176="Moderado",AI176="No disminuye"),0,IF(AND(AH176="Fuerte",AI176="Directamente"),2,IF(AND(AH176="Fuerte",AI176="No disminuye"),0)))))</f>
        <v>#DIV/0!</v>
      </c>
      <c r="AK176" s="573" t="e">
        <f>('4-VALORACIÓN DEL RIESGO'!H93-AJ176)</f>
        <v>#DIV/0!</v>
      </c>
      <c r="AL176" s="573" t="e">
        <f t="shared" ref="AL176" si="613">IF(AK176=5,"Casi Seguro",IF(AK176=4,"Probable",IF(AK176=3,"Posible",IF(AK176=2,"Improbable",IF(AK176=1,"Rara Vez",IF(AK176=0,"Rara Vez",IF(AK176&lt;0,"Rara Vez")))))))</f>
        <v>#DIV/0!</v>
      </c>
      <c r="AM176" s="572"/>
      <c r="AN176" s="574" t="e">
        <f t="shared" ref="AN176" si="614">IF(AH176="Débil",0,IF(AND(AH176="Moderado",AM176="Directamente"),1,IF(AND(AH176="Moderado",AM176="Indirectamente"),0,IF(AND(AH176="Moderado",AM176="No disminuye"),0,IF(AND(AH176="Fuerte",AM176="Directamente"),2,IF(AND(AH176="Fuerte",AM176="Indirectamente"),1,IF(AND(AH176="Fuerte",AM176="No disminuye"),0)))))))</f>
        <v>#DIV/0!</v>
      </c>
      <c r="AO176" s="574" t="e">
        <f>('4-VALORACIÓN DEL RIESGO'!AD93-AN176)</f>
        <v>#DIV/0!</v>
      </c>
      <c r="AP176" s="576" t="e">
        <f t="shared" ref="AP176" si="615">IF(AO176=5,"Catastrófico",IF(AO176=4,"Mayor",IF(AO176=3,"Moderado",IF(AO176=2,"Moderado",IF(AO176=1,"Moderado")))))</f>
        <v>#DIV/0!</v>
      </c>
      <c r="AQ176" s="577" t="e">
        <f t="shared" ref="AQ176" si="616">IF(OR(AND(AP176="Moderado",AL176="Rara Vez"),AND(AP176="Moderado",AL176="Improbable")),"Moderado",IF(OR(AND(AP176="Mayor",AL176="Improbable"),AND(AP176="Mayor",AL176="Rara Vez"),AND(AP176="Moderado",AL176="Probable"),AND(AP176="Moderado",AL176="Posible")),"Alto",IF(OR(AND(AP176="Moderado",AL176="Casi Seguro"),AND(AP176="Mayor",AL176="Posible"),AND(AP176="Mayor",AL176="Probable"),AND(AP176="Mayor",AL176="Casi Seguro")),"Extremo",IF(AP176="Catastrófico","Extremo"))))</f>
        <v>#DIV/0!</v>
      </c>
      <c r="AR176" s="577"/>
      <c r="AS176" s="578" t="s">
        <v>425</v>
      </c>
    </row>
    <row r="177" spans="2:45" ht="30.75" thickBot="1" x14ac:dyDescent="0.3">
      <c r="B177" s="459"/>
      <c r="C177" s="460"/>
      <c r="D177" s="565"/>
      <c r="E177" s="565"/>
      <c r="F177" s="168"/>
      <c r="G177" s="168"/>
      <c r="H177" s="168"/>
      <c r="I177" s="168"/>
      <c r="J177" s="168"/>
      <c r="K177" s="168"/>
      <c r="L177" s="168"/>
      <c r="M177" s="164"/>
      <c r="N177" s="155" t="b">
        <f t="shared" si="579"/>
        <v>0</v>
      </c>
      <c r="O177" s="139"/>
      <c r="P177" s="155" t="b">
        <f t="shared" si="580"/>
        <v>0</v>
      </c>
      <c r="Q177" s="139"/>
      <c r="R177" s="155" t="b">
        <f t="shared" si="581"/>
        <v>0</v>
      </c>
      <c r="S177" s="139"/>
      <c r="T177" s="155" t="b">
        <f t="shared" si="582"/>
        <v>0</v>
      </c>
      <c r="U177" s="139"/>
      <c r="V177" s="155" t="b">
        <f t="shared" si="583"/>
        <v>0</v>
      </c>
      <c r="W177" s="139"/>
      <c r="X177" s="155" t="b">
        <f t="shared" si="584"/>
        <v>0</v>
      </c>
      <c r="Y177" s="139"/>
      <c r="Z177" s="155" t="b">
        <f t="shared" si="585"/>
        <v>0</v>
      </c>
      <c r="AA177" s="113">
        <f t="shared" si="586"/>
        <v>0</v>
      </c>
      <c r="AB177" s="114" t="str">
        <f t="shared" si="587"/>
        <v>Débil</v>
      </c>
      <c r="AC177" s="165"/>
      <c r="AD177" s="153" t="str">
        <f t="shared" si="588"/>
        <v>Débil</v>
      </c>
      <c r="AE177" s="115" t="str">
        <f t="shared" si="589"/>
        <v>0</v>
      </c>
      <c r="AF177" s="567"/>
      <c r="AG177" s="569"/>
      <c r="AH177" s="571"/>
      <c r="AI177" s="572"/>
      <c r="AJ177" s="573"/>
      <c r="AK177" s="573"/>
      <c r="AL177" s="573"/>
      <c r="AM177" s="572"/>
      <c r="AN177" s="575"/>
      <c r="AO177" s="575"/>
      <c r="AP177" s="576"/>
      <c r="AQ177" s="577"/>
      <c r="AR177" s="577"/>
      <c r="AS177" s="578"/>
    </row>
    <row r="178" spans="2:45" ht="30" x14ac:dyDescent="0.25">
      <c r="B178" s="459"/>
      <c r="C178" s="460"/>
      <c r="D178" s="565" t="str">
        <f>'3-IDENTIFICACIÓN DEL RIESGO'!G178</f>
        <v>Riesgo 5</v>
      </c>
      <c r="E178" s="565"/>
      <c r="F178" s="168"/>
      <c r="G178" s="168"/>
      <c r="H178" s="168"/>
      <c r="I178" s="168"/>
      <c r="J178" s="168"/>
      <c r="K178" s="168"/>
      <c r="L178" s="168"/>
      <c r="M178" s="164"/>
      <c r="N178" s="155" t="b">
        <f t="shared" si="579"/>
        <v>0</v>
      </c>
      <c r="O178" s="139"/>
      <c r="P178" s="155" t="b">
        <f t="shared" si="580"/>
        <v>0</v>
      </c>
      <c r="Q178" s="139"/>
      <c r="R178" s="155" t="b">
        <f t="shared" si="581"/>
        <v>0</v>
      </c>
      <c r="S178" s="139"/>
      <c r="T178" s="155" t="b">
        <f t="shared" si="582"/>
        <v>0</v>
      </c>
      <c r="U178" s="139"/>
      <c r="V178" s="155" t="b">
        <f t="shared" si="583"/>
        <v>0</v>
      </c>
      <c r="W178" s="139"/>
      <c r="X178" s="155" t="b">
        <f t="shared" si="584"/>
        <v>0</v>
      </c>
      <c r="Y178" s="139"/>
      <c r="Z178" s="155" t="b">
        <f t="shared" si="585"/>
        <v>0</v>
      </c>
      <c r="AA178" s="113">
        <f t="shared" si="586"/>
        <v>0</v>
      </c>
      <c r="AB178" s="114" t="str">
        <f t="shared" si="587"/>
        <v>Débil</v>
      </c>
      <c r="AC178" s="165"/>
      <c r="AD178" s="153" t="str">
        <f t="shared" si="588"/>
        <v>Débil</v>
      </c>
      <c r="AE178" s="115" t="str">
        <f t="shared" si="589"/>
        <v>0</v>
      </c>
      <c r="AF178" s="566"/>
      <c r="AG178" s="568" t="e">
        <f t="shared" ref="AG178" si="617">(AE178+AE179)/AF178</f>
        <v>#DIV/0!</v>
      </c>
      <c r="AH178" s="570" t="e">
        <f t="shared" ref="AH178" si="618">IF(AG178&lt;50,"Débil",IF(AG178&lt;=99,"Moderado",IF(AG178=100,"Fuerte",IF(AG178="","ERROR"))))</f>
        <v>#DIV/0!</v>
      </c>
      <c r="AI178" s="572"/>
      <c r="AJ178" s="573" t="e">
        <f t="shared" ref="AJ178" si="619">IF(AH178="Débil",0,IF(AND(AH178="Moderado",AI178="Directamente"),1,IF(AND(AH178="Moderado",AI178="No disminuye"),0,IF(AND(AH178="Fuerte",AI178="Directamente"),2,IF(AND(AH178="Fuerte",AI178="No disminuye"),0)))))</f>
        <v>#DIV/0!</v>
      </c>
      <c r="AK178" s="573" t="e">
        <f>('4-VALORACIÓN DEL RIESGO'!H94-AJ178)</f>
        <v>#DIV/0!</v>
      </c>
      <c r="AL178" s="573" t="e">
        <f t="shared" ref="AL178" si="620">IF(AK178=5,"Casi Seguro",IF(AK178=4,"Probable",IF(AK178=3,"Posible",IF(AK178=2,"Improbable",IF(AK178=1,"Rara Vez",IF(AK178=0,"Rara Vez",IF(AK178&lt;0,"Rara Vez")))))))</f>
        <v>#DIV/0!</v>
      </c>
      <c r="AM178" s="572"/>
      <c r="AN178" s="574" t="e">
        <f t="shared" ref="AN178" si="621">IF(AH178="Débil",0,IF(AND(AH178="Moderado",AM178="Directamente"),1,IF(AND(AH178="Moderado",AM178="Indirectamente"),0,IF(AND(AH178="Moderado",AM178="No disminuye"),0,IF(AND(AH178="Fuerte",AM178="Directamente"),2,IF(AND(AH178="Fuerte",AM178="Indirectamente"),1,IF(AND(AH178="Fuerte",AM178="No disminuye"),0)))))))</f>
        <v>#DIV/0!</v>
      </c>
      <c r="AO178" s="574" t="e">
        <f>('4-VALORACIÓN DEL RIESGO'!AD94-AN178)</f>
        <v>#DIV/0!</v>
      </c>
      <c r="AP178" s="576" t="e">
        <f t="shared" ref="AP178" si="622">IF(AO178=5,"Catastrófico",IF(AO178=4,"Mayor",IF(AO178=3,"Moderado",IF(AO178=2,"Moderado",IF(AO178=1,"Moderado")))))</f>
        <v>#DIV/0!</v>
      </c>
      <c r="AQ178" s="577" t="e">
        <f t="shared" ref="AQ178" si="623">IF(OR(AND(AP178="Moderado",AL178="Rara Vez"),AND(AP178="Moderado",AL178="Improbable")),"Moderado",IF(OR(AND(AP178="Mayor",AL178="Improbable"),AND(AP178="Mayor",AL178="Rara Vez"),AND(AP178="Moderado",AL178="Probable"),AND(AP178="Moderado",AL178="Posible")),"Alto",IF(OR(AND(AP178="Moderado",AL178="Casi Seguro"),AND(AP178="Mayor",AL178="Posible"),AND(AP178="Mayor",AL178="Probable"),AND(AP178="Mayor",AL178="Casi Seguro")),"Extremo",IF(AP178="Catastrófico","Extremo"))))</f>
        <v>#DIV/0!</v>
      </c>
      <c r="AR178" s="577"/>
      <c r="AS178" s="578" t="s">
        <v>425</v>
      </c>
    </row>
    <row r="179" spans="2:45" ht="30" x14ac:dyDescent="0.25">
      <c r="B179" s="459"/>
      <c r="C179" s="460"/>
      <c r="D179" s="565"/>
      <c r="E179" s="565"/>
      <c r="F179" s="168"/>
      <c r="G179" s="168"/>
      <c r="H179" s="168"/>
      <c r="I179" s="168"/>
      <c r="J179" s="168"/>
      <c r="K179" s="168"/>
      <c r="L179" s="168"/>
      <c r="M179" s="164"/>
      <c r="N179" s="155" t="b">
        <f t="shared" si="579"/>
        <v>0</v>
      </c>
      <c r="O179" s="139"/>
      <c r="P179" s="155" t="b">
        <f t="shared" si="580"/>
        <v>0</v>
      </c>
      <c r="Q179" s="139"/>
      <c r="R179" s="155" t="b">
        <f>IF(Q179="Oportuna",15,IF(Q179="Inoportuna",0))</f>
        <v>0</v>
      </c>
      <c r="S179" s="139"/>
      <c r="T179" s="155" t="b">
        <f t="shared" si="582"/>
        <v>0</v>
      </c>
      <c r="U179" s="139"/>
      <c r="V179" s="155" t="b">
        <f t="shared" si="583"/>
        <v>0</v>
      </c>
      <c r="W179" s="139"/>
      <c r="X179" s="155" t="b">
        <f t="shared" si="584"/>
        <v>0</v>
      </c>
      <c r="Y179" s="139"/>
      <c r="Z179" s="155" t="b">
        <f t="shared" si="585"/>
        <v>0</v>
      </c>
      <c r="AA179" s="113">
        <f t="shared" si="586"/>
        <v>0</v>
      </c>
      <c r="AB179" s="114" t="str">
        <f t="shared" si="587"/>
        <v>Débil</v>
      </c>
      <c r="AC179" s="165"/>
      <c r="AD179" s="153" t="str">
        <f t="shared" si="588"/>
        <v>Débil</v>
      </c>
      <c r="AE179" s="115" t="str">
        <f t="shared" si="589"/>
        <v>0</v>
      </c>
      <c r="AF179" s="567"/>
      <c r="AG179" s="569"/>
      <c r="AH179" s="571"/>
      <c r="AI179" s="572"/>
      <c r="AJ179" s="573"/>
      <c r="AK179" s="573"/>
      <c r="AL179" s="573"/>
      <c r="AM179" s="572"/>
      <c r="AN179" s="575"/>
      <c r="AO179" s="575"/>
      <c r="AP179" s="576"/>
      <c r="AQ179" s="577"/>
      <c r="AR179" s="577"/>
      <c r="AS179" s="578"/>
    </row>
    <row r="180" spans="2:45" ht="18.75" x14ac:dyDescent="0.3">
      <c r="B180" s="86"/>
      <c r="C180" s="78"/>
      <c r="D180" s="78"/>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4"/>
      <c r="AH180" s="74"/>
      <c r="AI180" s="73"/>
      <c r="AJ180" s="73"/>
      <c r="AK180" s="73"/>
      <c r="AL180" s="73"/>
      <c r="AM180" s="73"/>
      <c r="AN180" s="73"/>
      <c r="AO180" s="73"/>
      <c r="AP180" s="73"/>
      <c r="AQ180" s="4"/>
      <c r="AR180" s="4"/>
      <c r="AS180" s="87"/>
    </row>
    <row r="181" spans="2:45" ht="66.75" customHeight="1" x14ac:dyDescent="0.25">
      <c r="B181" s="86"/>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116"/>
      <c r="AH181" s="116"/>
      <c r="AI181" s="4"/>
      <c r="AJ181" s="4"/>
      <c r="AK181" s="4"/>
      <c r="AL181" s="4"/>
      <c r="AM181" s="4"/>
      <c r="AN181" s="4"/>
      <c r="AO181" s="4"/>
      <c r="AP181" s="4"/>
      <c r="AQ181" s="4"/>
      <c r="AR181" s="4"/>
      <c r="AS181" s="87"/>
    </row>
    <row r="182" spans="2:45" ht="42.75" customHeight="1" thickBot="1" x14ac:dyDescent="0.3">
      <c r="B182" s="91"/>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117"/>
      <c r="AH182" s="117"/>
      <c r="AI182" s="92"/>
      <c r="AJ182" s="92"/>
      <c r="AK182" s="92"/>
      <c r="AL182" s="92"/>
      <c r="AM182" s="92"/>
      <c r="AN182" s="92"/>
      <c r="AO182" s="92"/>
      <c r="AP182" s="92"/>
      <c r="AQ182" s="92"/>
      <c r="AR182" s="92"/>
      <c r="AS182" s="93"/>
    </row>
    <row r="183" spans="2:45" ht="15.75" thickTop="1" x14ac:dyDescent="0.25"/>
  </sheetData>
  <sheetProtection algorithmName="SHA-512" hashValue="0RBCzcBVNyslWs0MzgCImxKi+D0srwlsOPuQYOorMxxnJLGplxg3AWMaZa8N6ZExa93ZXuOIjpmaQfgEoQ+bCA==" saltValue="v3f0eNIkDxw8tRFDkiFvNg==" spinCount="100000" sheet="1" objects="1" scenarios="1" formatCells="0" formatColumns="0" formatRows="0"/>
  <dataConsolidate/>
  <mergeCells count="1260">
    <mergeCell ref="AH20:AH21"/>
    <mergeCell ref="AI14:AI15"/>
    <mergeCell ref="AI16:AI17"/>
    <mergeCell ref="AQ18:AR19"/>
    <mergeCell ref="AS18:AS19"/>
    <mergeCell ref="AI20:AI21"/>
    <mergeCell ref="AL20:AL21"/>
    <mergeCell ref="AM20:AM21"/>
    <mergeCell ref="AP20:AP21"/>
    <mergeCell ref="AQ20:AR21"/>
    <mergeCell ref="AS20:AS21"/>
    <mergeCell ref="AJ9:AJ11"/>
    <mergeCell ref="AK9:AK11"/>
    <mergeCell ref="AJ12:AJ13"/>
    <mergeCell ref="AK12:AK13"/>
    <mergeCell ref="AJ14:AJ15"/>
    <mergeCell ref="AQ12:AR13"/>
    <mergeCell ref="AS12:AS13"/>
    <mergeCell ref="AL14:AL15"/>
    <mergeCell ref="AM14:AM15"/>
    <mergeCell ref="AP14:AP15"/>
    <mergeCell ref="AQ14:AR15"/>
    <mergeCell ref="AS14:AS15"/>
    <mergeCell ref="AL16:AL17"/>
    <mergeCell ref="AM16:AM17"/>
    <mergeCell ref="AP16:AP17"/>
    <mergeCell ref="AQ16:AR17"/>
    <mergeCell ref="AQ98:AR99"/>
    <mergeCell ref="AS98:AS99"/>
    <mergeCell ref="B22:B31"/>
    <mergeCell ref="AS42:AS43"/>
    <mergeCell ref="AS30:AS31"/>
    <mergeCell ref="AI30:AI31"/>
    <mergeCell ref="AS16:AS17"/>
    <mergeCell ref="AI18:AI19"/>
    <mergeCell ref="AL18:AL19"/>
    <mergeCell ref="AF9:AF11"/>
    <mergeCell ref="AF12:AF13"/>
    <mergeCell ref="AF14:AF15"/>
    <mergeCell ref="AF16:AF17"/>
    <mergeCell ref="AF18:AF19"/>
    <mergeCell ref="AF20:AF21"/>
    <mergeCell ref="AS9:AS11"/>
    <mergeCell ref="AJ20:AJ21"/>
    <mergeCell ref="AK20:AK21"/>
    <mergeCell ref="AN9:AN11"/>
    <mergeCell ref="AO9:AO11"/>
    <mergeCell ref="AN12:AN13"/>
    <mergeCell ref="AO12:AO13"/>
    <mergeCell ref="AN14:AN15"/>
    <mergeCell ref="AO14:AO15"/>
    <mergeCell ref="AN16:AN17"/>
    <mergeCell ref="AO16:AO17"/>
    <mergeCell ref="AN18:AN19"/>
    <mergeCell ref="AO18:AO19"/>
    <mergeCell ref="AN20:AN21"/>
    <mergeCell ref="AO20:AO21"/>
    <mergeCell ref="AG14:AG15"/>
    <mergeCell ref="AH14:AH15"/>
    <mergeCell ref="D42:E43"/>
    <mergeCell ref="B9:B11"/>
    <mergeCell ref="C9:C11"/>
    <mergeCell ref="D9:E11"/>
    <mergeCell ref="F10:F11"/>
    <mergeCell ref="AL42:AL43"/>
    <mergeCell ref="AM42:AM43"/>
    <mergeCell ref="AQ42:AR43"/>
    <mergeCell ref="AP42:AP43"/>
    <mergeCell ref="H10:H11"/>
    <mergeCell ref="I10:I11"/>
    <mergeCell ref="AI9:AI11"/>
    <mergeCell ref="AP9:AP11"/>
    <mergeCell ref="AQ9:AR11"/>
    <mergeCell ref="AH42:AH43"/>
    <mergeCell ref="B42:B51"/>
    <mergeCell ref="C42:C51"/>
    <mergeCell ref="F9:L9"/>
    <mergeCell ref="AQ30:AR31"/>
    <mergeCell ref="L10:L11"/>
    <mergeCell ref="B12:B21"/>
    <mergeCell ref="C12:C21"/>
    <mergeCell ref="D12:E13"/>
    <mergeCell ref="D14:E15"/>
    <mergeCell ref="D16:E17"/>
    <mergeCell ref="D18:E19"/>
    <mergeCell ref="D20:E21"/>
    <mergeCell ref="AG16:AG17"/>
    <mergeCell ref="AH16:AH17"/>
    <mergeCell ref="AG18:AG19"/>
    <mergeCell ref="AH18:AH19"/>
    <mergeCell ref="AG20:AG21"/>
    <mergeCell ref="G10:G11"/>
    <mergeCell ref="AD9:AE10"/>
    <mergeCell ref="AG9:AH10"/>
    <mergeCell ref="AS4:AS5"/>
    <mergeCell ref="D5:E5"/>
    <mergeCell ref="F5:AP5"/>
    <mergeCell ref="B6:AS6"/>
    <mergeCell ref="B7:AS7"/>
    <mergeCell ref="B2:C5"/>
    <mergeCell ref="D2:E2"/>
    <mergeCell ref="F2:AP2"/>
    <mergeCell ref="AQ2:AR2"/>
    <mergeCell ref="D3:E3"/>
    <mergeCell ref="F3:AP3"/>
    <mergeCell ref="AQ3:AR3"/>
    <mergeCell ref="D4:E4"/>
    <mergeCell ref="F4:AP4"/>
    <mergeCell ref="AQ4:AR5"/>
    <mergeCell ref="J10:J11"/>
    <mergeCell ref="K10:K11"/>
    <mergeCell ref="M9:AB9"/>
    <mergeCell ref="AL9:AL11"/>
    <mergeCell ref="AM9:AM11"/>
    <mergeCell ref="AC10:AC11"/>
    <mergeCell ref="B8:AC8"/>
    <mergeCell ref="AD8:AS8"/>
    <mergeCell ref="AF30:AF31"/>
    <mergeCell ref="AF32:AF33"/>
    <mergeCell ref="AF34:AF35"/>
    <mergeCell ref="AF36:AF37"/>
    <mergeCell ref="AF38:AF39"/>
    <mergeCell ref="AF40:AF41"/>
    <mergeCell ref="AF42:AF43"/>
    <mergeCell ref="AL30:AL31"/>
    <mergeCell ref="AM30:AM31"/>
    <mergeCell ref="AG98:AG99"/>
    <mergeCell ref="AH98:AH99"/>
    <mergeCell ref="AI84:AI85"/>
    <mergeCell ref="AL84:AL85"/>
    <mergeCell ref="AG84:AG85"/>
    <mergeCell ref="AH84:AH85"/>
    <mergeCell ref="AH48:AH49"/>
    <mergeCell ref="AG50:AG51"/>
    <mergeCell ref="AH50:AH51"/>
    <mergeCell ref="AG52:AG53"/>
    <mergeCell ref="AH52:AH53"/>
    <mergeCell ref="AI98:AI99"/>
    <mergeCell ref="AL98:AL99"/>
    <mergeCell ref="AM98:AM99"/>
    <mergeCell ref="AF62:AF63"/>
    <mergeCell ref="AF64:AF65"/>
    <mergeCell ref="AF66:AF67"/>
    <mergeCell ref="AF68:AF69"/>
    <mergeCell ref="AF70:AF71"/>
    <mergeCell ref="AF72:AF73"/>
    <mergeCell ref="AF74:AF75"/>
    <mergeCell ref="AF76:AF77"/>
    <mergeCell ref="AF78:AF79"/>
    <mergeCell ref="AG12:AG13"/>
    <mergeCell ref="AH12:AH13"/>
    <mergeCell ref="AI12:AI13"/>
    <mergeCell ref="AL12:AL13"/>
    <mergeCell ref="AM12:AM13"/>
    <mergeCell ref="AP12:AP13"/>
    <mergeCell ref="AM18:AM19"/>
    <mergeCell ref="AP18:AP19"/>
    <mergeCell ref="AK14:AK15"/>
    <mergeCell ref="AJ16:AJ17"/>
    <mergeCell ref="AK16:AK17"/>
    <mergeCell ref="AJ18:AJ19"/>
    <mergeCell ref="AK18:AK19"/>
    <mergeCell ref="M10:N10"/>
    <mergeCell ref="O10:P10"/>
    <mergeCell ref="W10:X10"/>
    <mergeCell ref="Q10:R10"/>
    <mergeCell ref="S10:T10"/>
    <mergeCell ref="U10:V10"/>
    <mergeCell ref="B32:B41"/>
    <mergeCell ref="C32:C41"/>
    <mergeCell ref="D32:E33"/>
    <mergeCell ref="D34:E35"/>
    <mergeCell ref="D36:E37"/>
    <mergeCell ref="D38:E39"/>
    <mergeCell ref="D40:E41"/>
    <mergeCell ref="D22:E23"/>
    <mergeCell ref="D24:E25"/>
    <mergeCell ref="D26:E27"/>
    <mergeCell ref="D28:E29"/>
    <mergeCell ref="D30:E31"/>
    <mergeCell ref="B72:B89"/>
    <mergeCell ref="AH30:AH31"/>
    <mergeCell ref="AP30:AP31"/>
    <mergeCell ref="AI42:AI43"/>
    <mergeCell ref="Y10:Z10"/>
    <mergeCell ref="AA10:AA11"/>
    <mergeCell ref="AB10:AB11"/>
    <mergeCell ref="AG30:AG31"/>
    <mergeCell ref="AG42:AG43"/>
    <mergeCell ref="C22:C31"/>
    <mergeCell ref="B62:B71"/>
    <mergeCell ref="C62:C71"/>
    <mergeCell ref="D84:E85"/>
    <mergeCell ref="B52:B61"/>
    <mergeCell ref="C52:C61"/>
    <mergeCell ref="C72:C89"/>
    <mergeCell ref="AF22:AF23"/>
    <mergeCell ref="AF24:AF25"/>
    <mergeCell ref="AF26:AF27"/>
    <mergeCell ref="AF28:AF29"/>
    <mergeCell ref="D62:E63"/>
    <mergeCell ref="D64:E65"/>
    <mergeCell ref="D66:E67"/>
    <mergeCell ref="D68:E69"/>
    <mergeCell ref="D70:E71"/>
    <mergeCell ref="D72:E73"/>
    <mergeCell ref="D74:E75"/>
    <mergeCell ref="D76:E77"/>
    <mergeCell ref="D78:E79"/>
    <mergeCell ref="D48:E49"/>
    <mergeCell ref="D50:E51"/>
    <mergeCell ref="D44:E45"/>
    <mergeCell ref="D46:E47"/>
    <mergeCell ref="D52:E53"/>
    <mergeCell ref="D54:E55"/>
    <mergeCell ref="D56:E57"/>
    <mergeCell ref="D58:E59"/>
    <mergeCell ref="D60:E61"/>
    <mergeCell ref="B110:B119"/>
    <mergeCell ref="C110:C119"/>
    <mergeCell ref="D110:E111"/>
    <mergeCell ref="D112:E113"/>
    <mergeCell ref="D114:E115"/>
    <mergeCell ref="D116:E117"/>
    <mergeCell ref="D118:E119"/>
    <mergeCell ref="D120:E121"/>
    <mergeCell ref="D122:E123"/>
    <mergeCell ref="D80:E81"/>
    <mergeCell ref="D82:E83"/>
    <mergeCell ref="D86:E87"/>
    <mergeCell ref="D88:E89"/>
    <mergeCell ref="D90:E91"/>
    <mergeCell ref="D92:E93"/>
    <mergeCell ref="D94:E95"/>
    <mergeCell ref="D96:E97"/>
    <mergeCell ref="B100:B109"/>
    <mergeCell ref="C100:C109"/>
    <mergeCell ref="D100:E101"/>
    <mergeCell ref="D102:E103"/>
    <mergeCell ref="D104:E105"/>
    <mergeCell ref="D106:E107"/>
    <mergeCell ref="D108:E109"/>
    <mergeCell ref="B90:B99"/>
    <mergeCell ref="C90:C99"/>
    <mergeCell ref="D98:E99"/>
    <mergeCell ref="B120:B129"/>
    <mergeCell ref="C120:C129"/>
    <mergeCell ref="D124:E125"/>
    <mergeCell ref="D126:E127"/>
    <mergeCell ref="D128:E129"/>
    <mergeCell ref="D148:E149"/>
    <mergeCell ref="D150:E151"/>
    <mergeCell ref="D152:E153"/>
    <mergeCell ref="D154:E155"/>
    <mergeCell ref="D156:E157"/>
    <mergeCell ref="D158:E159"/>
    <mergeCell ref="B160:B169"/>
    <mergeCell ref="C160:C169"/>
    <mergeCell ref="D160:E161"/>
    <mergeCell ref="D162:E163"/>
    <mergeCell ref="D164:E165"/>
    <mergeCell ref="D166:E167"/>
    <mergeCell ref="D168:E169"/>
    <mergeCell ref="D130:E131"/>
    <mergeCell ref="D132:E133"/>
    <mergeCell ref="D134:E135"/>
    <mergeCell ref="D136:E137"/>
    <mergeCell ref="D138:E139"/>
    <mergeCell ref="D140:E141"/>
    <mergeCell ref="D142:E143"/>
    <mergeCell ref="D144:E145"/>
    <mergeCell ref="D146:E147"/>
    <mergeCell ref="B150:B159"/>
    <mergeCell ref="C150:C159"/>
    <mergeCell ref="B140:B149"/>
    <mergeCell ref="C140:C149"/>
    <mergeCell ref="B130:B139"/>
    <mergeCell ref="C130:C139"/>
    <mergeCell ref="AF44:AF45"/>
    <mergeCell ref="AF46:AF47"/>
    <mergeCell ref="AF48:AF49"/>
    <mergeCell ref="AF50:AF51"/>
    <mergeCell ref="AF52:AF53"/>
    <mergeCell ref="AF54:AF55"/>
    <mergeCell ref="AF56:AF57"/>
    <mergeCell ref="AF58:AF59"/>
    <mergeCell ref="AF60:AF61"/>
    <mergeCell ref="AF98:AF99"/>
    <mergeCell ref="AF100:AF101"/>
    <mergeCell ref="AF102:AF103"/>
    <mergeCell ref="AF104:AF105"/>
    <mergeCell ref="AF106:AF107"/>
    <mergeCell ref="AF108:AF109"/>
    <mergeCell ref="AF110:AF111"/>
    <mergeCell ref="AF112:AF113"/>
    <mergeCell ref="AF114:AF115"/>
    <mergeCell ref="AF80:AF81"/>
    <mergeCell ref="AF82:AF83"/>
    <mergeCell ref="AF84:AF85"/>
    <mergeCell ref="AF86:AF87"/>
    <mergeCell ref="AF88:AF89"/>
    <mergeCell ref="AF90:AF91"/>
    <mergeCell ref="AF92:AF93"/>
    <mergeCell ref="AF94:AF95"/>
    <mergeCell ref="AF96:AF97"/>
    <mergeCell ref="AF134:AF135"/>
    <mergeCell ref="AF136:AF137"/>
    <mergeCell ref="AF138:AF139"/>
    <mergeCell ref="AF140:AF141"/>
    <mergeCell ref="AF142:AF143"/>
    <mergeCell ref="AF144:AF145"/>
    <mergeCell ref="AF146:AF147"/>
    <mergeCell ref="AF148:AF149"/>
    <mergeCell ref="AF150:AF151"/>
    <mergeCell ref="AF116:AF117"/>
    <mergeCell ref="AF118:AF119"/>
    <mergeCell ref="AF120:AF121"/>
    <mergeCell ref="AF122:AF123"/>
    <mergeCell ref="AF124:AF125"/>
    <mergeCell ref="AF126:AF127"/>
    <mergeCell ref="AF128:AF129"/>
    <mergeCell ref="AF130:AF131"/>
    <mergeCell ref="AF132:AF133"/>
    <mergeCell ref="AF168:AF169"/>
    <mergeCell ref="AG22:AG23"/>
    <mergeCell ref="AG24:AG25"/>
    <mergeCell ref="AH22:AH23"/>
    <mergeCell ref="AH24:AH25"/>
    <mergeCell ref="AG26:AG27"/>
    <mergeCell ref="AH26:AH27"/>
    <mergeCell ref="AG28:AG29"/>
    <mergeCell ref="AH28:AH29"/>
    <mergeCell ref="AG32:AG33"/>
    <mergeCell ref="AH32:AH33"/>
    <mergeCell ref="AG34:AG35"/>
    <mergeCell ref="AH34:AH35"/>
    <mergeCell ref="AG36:AG37"/>
    <mergeCell ref="AH36:AH37"/>
    <mergeCell ref="AG38:AG39"/>
    <mergeCell ref="AH38:AH39"/>
    <mergeCell ref="AG40:AG41"/>
    <mergeCell ref="AH40:AH41"/>
    <mergeCell ref="AG44:AG45"/>
    <mergeCell ref="AH44:AH45"/>
    <mergeCell ref="AG46:AG47"/>
    <mergeCell ref="AH46:AH47"/>
    <mergeCell ref="AG48:AG49"/>
    <mergeCell ref="AF152:AF153"/>
    <mergeCell ref="AF154:AF155"/>
    <mergeCell ref="AF156:AF157"/>
    <mergeCell ref="AF158:AF159"/>
    <mergeCell ref="AF160:AF161"/>
    <mergeCell ref="AF162:AF163"/>
    <mergeCell ref="AF164:AF165"/>
    <mergeCell ref="AF166:AF167"/>
    <mergeCell ref="AG64:AG65"/>
    <mergeCell ref="AH64:AH65"/>
    <mergeCell ref="AG66:AG67"/>
    <mergeCell ref="AH66:AH67"/>
    <mergeCell ref="AG68:AG69"/>
    <mergeCell ref="AH68:AH69"/>
    <mergeCell ref="AG70:AG71"/>
    <mergeCell ref="AH70:AH71"/>
    <mergeCell ref="AG72:AG73"/>
    <mergeCell ref="AH72:AH73"/>
    <mergeCell ref="AG54:AG55"/>
    <mergeCell ref="AH54:AH55"/>
    <mergeCell ref="AG56:AG57"/>
    <mergeCell ref="AH56:AH57"/>
    <mergeCell ref="AG58:AG59"/>
    <mergeCell ref="AH58:AH59"/>
    <mergeCell ref="AG60:AG61"/>
    <mergeCell ref="AH60:AH61"/>
    <mergeCell ref="AG62:AG63"/>
    <mergeCell ref="AH62:AH63"/>
    <mergeCell ref="AG86:AG87"/>
    <mergeCell ref="AH86:AH87"/>
    <mergeCell ref="AG88:AG89"/>
    <mergeCell ref="AH88:AH89"/>
    <mergeCell ref="AG90:AG91"/>
    <mergeCell ref="AH90:AH91"/>
    <mergeCell ref="AG92:AG93"/>
    <mergeCell ref="AH92:AH93"/>
    <mergeCell ref="AG94:AG95"/>
    <mergeCell ref="AH94:AH95"/>
    <mergeCell ref="AG74:AG75"/>
    <mergeCell ref="AH74:AH75"/>
    <mergeCell ref="AG76:AG77"/>
    <mergeCell ref="AH76:AH77"/>
    <mergeCell ref="AG78:AG79"/>
    <mergeCell ref="AH78:AH79"/>
    <mergeCell ref="AG80:AG81"/>
    <mergeCell ref="AH80:AH81"/>
    <mergeCell ref="AG82:AG83"/>
    <mergeCell ref="AH82:AH83"/>
    <mergeCell ref="AG108:AG109"/>
    <mergeCell ref="AH108:AH109"/>
    <mergeCell ref="AG110:AG111"/>
    <mergeCell ref="AH110:AH111"/>
    <mergeCell ref="AG112:AG113"/>
    <mergeCell ref="AH112:AH113"/>
    <mergeCell ref="AG114:AG115"/>
    <mergeCell ref="AH114:AH115"/>
    <mergeCell ref="AG116:AG117"/>
    <mergeCell ref="AH116:AH117"/>
    <mergeCell ref="AG96:AG97"/>
    <mergeCell ref="AH96:AH97"/>
    <mergeCell ref="AG100:AG101"/>
    <mergeCell ref="AH100:AH101"/>
    <mergeCell ref="AG102:AG103"/>
    <mergeCell ref="AH102:AH103"/>
    <mergeCell ref="AG104:AG105"/>
    <mergeCell ref="AH104:AH105"/>
    <mergeCell ref="AG106:AG107"/>
    <mergeCell ref="AH106:AH107"/>
    <mergeCell ref="AG128:AG129"/>
    <mergeCell ref="AH128:AH129"/>
    <mergeCell ref="AG130:AG131"/>
    <mergeCell ref="AH130:AH131"/>
    <mergeCell ref="AG132:AG133"/>
    <mergeCell ref="AH132:AH133"/>
    <mergeCell ref="AG134:AG135"/>
    <mergeCell ref="AH134:AH135"/>
    <mergeCell ref="AG136:AG137"/>
    <mergeCell ref="AH136:AH137"/>
    <mergeCell ref="AG118:AG119"/>
    <mergeCell ref="AH118:AH119"/>
    <mergeCell ref="AG120:AG121"/>
    <mergeCell ref="AH120:AH121"/>
    <mergeCell ref="AG122:AG123"/>
    <mergeCell ref="AH122:AH123"/>
    <mergeCell ref="AG124:AG125"/>
    <mergeCell ref="AH124:AH125"/>
    <mergeCell ref="AG126:AG127"/>
    <mergeCell ref="AH126:AH127"/>
    <mergeCell ref="AG166:AG167"/>
    <mergeCell ref="AH166:AH167"/>
    <mergeCell ref="AG148:AG149"/>
    <mergeCell ref="AH148:AH149"/>
    <mergeCell ref="AG150:AG151"/>
    <mergeCell ref="AH150:AH151"/>
    <mergeCell ref="AG152:AG153"/>
    <mergeCell ref="AH152:AH153"/>
    <mergeCell ref="AG154:AG155"/>
    <mergeCell ref="AH154:AH155"/>
    <mergeCell ref="AG156:AG157"/>
    <mergeCell ref="AH156:AH157"/>
    <mergeCell ref="AG138:AG139"/>
    <mergeCell ref="AH138:AH139"/>
    <mergeCell ref="AG140:AG141"/>
    <mergeCell ref="AH140:AH141"/>
    <mergeCell ref="AG142:AG143"/>
    <mergeCell ref="AH142:AH143"/>
    <mergeCell ref="AG144:AG145"/>
    <mergeCell ref="AH144:AH145"/>
    <mergeCell ref="AG146:AG147"/>
    <mergeCell ref="AH146:AH147"/>
    <mergeCell ref="AG168:AG169"/>
    <mergeCell ref="AH168:AH169"/>
    <mergeCell ref="AI22:AI23"/>
    <mergeCell ref="AI24:AI25"/>
    <mergeCell ref="AI26:AI27"/>
    <mergeCell ref="AI28:AI29"/>
    <mergeCell ref="AI32:AI33"/>
    <mergeCell ref="AI34:AI35"/>
    <mergeCell ref="AI36:AI37"/>
    <mergeCell ref="AI38:AI39"/>
    <mergeCell ref="AI40:AI41"/>
    <mergeCell ref="AI44:AI45"/>
    <mergeCell ref="AI46:AI47"/>
    <mergeCell ref="AI48:AI49"/>
    <mergeCell ref="AI50:AI51"/>
    <mergeCell ref="AI52:AI53"/>
    <mergeCell ref="AI54:AI55"/>
    <mergeCell ref="AI56:AI57"/>
    <mergeCell ref="AI58:AI59"/>
    <mergeCell ref="AI60:AI61"/>
    <mergeCell ref="AI62:AI63"/>
    <mergeCell ref="AI64:AI65"/>
    <mergeCell ref="AI66:AI67"/>
    <mergeCell ref="AI68:AI69"/>
    <mergeCell ref="AG158:AG159"/>
    <mergeCell ref="AH158:AH159"/>
    <mergeCell ref="AG160:AG161"/>
    <mergeCell ref="AH160:AH161"/>
    <mergeCell ref="AG162:AG163"/>
    <mergeCell ref="AH162:AH163"/>
    <mergeCell ref="AG164:AG165"/>
    <mergeCell ref="AH164:AH165"/>
    <mergeCell ref="AI122:AI123"/>
    <mergeCell ref="AI124:AI125"/>
    <mergeCell ref="AI126:AI127"/>
    <mergeCell ref="AI90:AI91"/>
    <mergeCell ref="AI92:AI93"/>
    <mergeCell ref="AI94:AI95"/>
    <mergeCell ref="AI96:AI97"/>
    <mergeCell ref="AI100:AI101"/>
    <mergeCell ref="AI102:AI103"/>
    <mergeCell ref="AI104:AI105"/>
    <mergeCell ref="AI106:AI107"/>
    <mergeCell ref="AI108:AI109"/>
    <mergeCell ref="AI70:AI71"/>
    <mergeCell ref="AI72:AI73"/>
    <mergeCell ref="AI74:AI75"/>
    <mergeCell ref="AI76:AI77"/>
    <mergeCell ref="AI78:AI79"/>
    <mergeCell ref="AI80:AI81"/>
    <mergeCell ref="AI82:AI83"/>
    <mergeCell ref="AI86:AI87"/>
    <mergeCell ref="AI88:AI89"/>
    <mergeCell ref="AI166:AI167"/>
    <mergeCell ref="AI168:AI169"/>
    <mergeCell ref="AJ22:AJ23"/>
    <mergeCell ref="AK22:AK23"/>
    <mergeCell ref="AJ24:AJ25"/>
    <mergeCell ref="AK24:AK25"/>
    <mergeCell ref="AJ26:AJ27"/>
    <mergeCell ref="AK26:AK27"/>
    <mergeCell ref="AJ30:AJ31"/>
    <mergeCell ref="AK30:AK31"/>
    <mergeCell ref="AJ32:AJ33"/>
    <mergeCell ref="AK32:AK33"/>
    <mergeCell ref="AJ34:AJ35"/>
    <mergeCell ref="AK34:AK35"/>
    <mergeCell ref="AJ40:AJ41"/>
    <mergeCell ref="AK40:AK41"/>
    <mergeCell ref="AJ46:AJ47"/>
    <mergeCell ref="AK46:AK47"/>
    <mergeCell ref="AJ52:AJ53"/>
    <mergeCell ref="AK52:AK53"/>
    <mergeCell ref="AJ56:AJ57"/>
    <mergeCell ref="AK56:AK57"/>
    <mergeCell ref="AJ60:AJ61"/>
    <mergeCell ref="AI146:AI147"/>
    <mergeCell ref="AI148:AI149"/>
    <mergeCell ref="AI150:AI151"/>
    <mergeCell ref="AI152:AI153"/>
    <mergeCell ref="AI154:AI155"/>
    <mergeCell ref="AI156:AI157"/>
    <mergeCell ref="AI158:AI159"/>
    <mergeCell ref="AI160:AI161"/>
    <mergeCell ref="AI162:AI163"/>
    <mergeCell ref="AJ28:AJ29"/>
    <mergeCell ref="AK28:AK29"/>
    <mergeCell ref="AL28:AL29"/>
    <mergeCell ref="AM22:AM23"/>
    <mergeCell ref="AP22:AP23"/>
    <mergeCell ref="AQ22:AR23"/>
    <mergeCell ref="AM24:AM25"/>
    <mergeCell ref="AP24:AP25"/>
    <mergeCell ref="AO24:AO25"/>
    <mergeCell ref="AQ24:AR25"/>
    <mergeCell ref="AM26:AM27"/>
    <mergeCell ref="AP26:AP27"/>
    <mergeCell ref="AQ26:AR27"/>
    <mergeCell ref="AM28:AM29"/>
    <mergeCell ref="AP28:AP29"/>
    <mergeCell ref="AQ28:AR29"/>
    <mergeCell ref="AI164:AI165"/>
    <mergeCell ref="AI128:AI129"/>
    <mergeCell ref="AI130:AI131"/>
    <mergeCell ref="AI132:AI133"/>
    <mergeCell ref="AI134:AI135"/>
    <mergeCell ref="AI136:AI137"/>
    <mergeCell ref="AI138:AI139"/>
    <mergeCell ref="AI140:AI141"/>
    <mergeCell ref="AI142:AI143"/>
    <mergeCell ref="AI144:AI145"/>
    <mergeCell ref="AI110:AI111"/>
    <mergeCell ref="AI112:AI113"/>
    <mergeCell ref="AI114:AI115"/>
    <mergeCell ref="AI116:AI117"/>
    <mergeCell ref="AI118:AI119"/>
    <mergeCell ref="AI120:AI121"/>
    <mergeCell ref="AS38:AS39"/>
    <mergeCell ref="AN34:AN35"/>
    <mergeCell ref="AO34:AO35"/>
    <mergeCell ref="AN36:AN37"/>
    <mergeCell ref="AO36:AO37"/>
    <mergeCell ref="AL32:AL33"/>
    <mergeCell ref="AM32:AM33"/>
    <mergeCell ref="AP32:AP33"/>
    <mergeCell ref="AQ32:AR33"/>
    <mergeCell ref="AS22:AS23"/>
    <mergeCell ref="AS24:AS25"/>
    <mergeCell ref="AS26:AS27"/>
    <mergeCell ref="AS28:AS29"/>
    <mergeCell ref="AS32:AS33"/>
    <mergeCell ref="AO22:AO23"/>
    <mergeCell ref="AN22:AN23"/>
    <mergeCell ref="AN24:AN25"/>
    <mergeCell ref="AN26:AN27"/>
    <mergeCell ref="AO26:AO27"/>
    <mergeCell ref="AN28:AN29"/>
    <mergeCell ref="AO28:AO29"/>
    <mergeCell ref="AN30:AN31"/>
    <mergeCell ref="AO30:AO31"/>
    <mergeCell ref="AN32:AN33"/>
    <mergeCell ref="AO32:AO33"/>
    <mergeCell ref="AL22:AL23"/>
    <mergeCell ref="AL24:AL25"/>
    <mergeCell ref="AL26:AL27"/>
    <mergeCell ref="AL40:AL41"/>
    <mergeCell ref="AM40:AM41"/>
    <mergeCell ref="AP40:AP41"/>
    <mergeCell ref="AQ40:AR41"/>
    <mergeCell ref="AS40:AS41"/>
    <mergeCell ref="AJ42:AJ43"/>
    <mergeCell ref="AK42:AK43"/>
    <mergeCell ref="AJ44:AJ45"/>
    <mergeCell ref="AK44:AK45"/>
    <mergeCell ref="AL44:AL45"/>
    <mergeCell ref="AM44:AM45"/>
    <mergeCell ref="AP44:AP45"/>
    <mergeCell ref="AQ44:AR45"/>
    <mergeCell ref="AS44:AS45"/>
    <mergeCell ref="AL34:AL35"/>
    <mergeCell ref="AM34:AM35"/>
    <mergeCell ref="AP34:AP35"/>
    <mergeCell ref="AQ34:AR35"/>
    <mergeCell ref="AS34:AS35"/>
    <mergeCell ref="AJ36:AJ37"/>
    <mergeCell ref="AK36:AK37"/>
    <mergeCell ref="AL36:AL37"/>
    <mergeCell ref="AM36:AM37"/>
    <mergeCell ref="AP36:AP37"/>
    <mergeCell ref="AQ36:AR37"/>
    <mergeCell ref="AS36:AS37"/>
    <mergeCell ref="AJ38:AJ39"/>
    <mergeCell ref="AK38:AK39"/>
    <mergeCell ref="AL38:AL39"/>
    <mergeCell ref="AM38:AM39"/>
    <mergeCell ref="AP38:AP39"/>
    <mergeCell ref="AQ38:AR39"/>
    <mergeCell ref="AL46:AL47"/>
    <mergeCell ref="AM46:AM47"/>
    <mergeCell ref="AP46:AP47"/>
    <mergeCell ref="AQ46:AR47"/>
    <mergeCell ref="AS46:AS47"/>
    <mergeCell ref="AJ48:AJ49"/>
    <mergeCell ref="AK48:AK49"/>
    <mergeCell ref="AJ50:AJ51"/>
    <mergeCell ref="AK50:AK51"/>
    <mergeCell ref="AL48:AL49"/>
    <mergeCell ref="AM48:AM49"/>
    <mergeCell ref="AP48:AP49"/>
    <mergeCell ref="AQ48:AR49"/>
    <mergeCell ref="AS48:AS49"/>
    <mergeCell ref="AL50:AL51"/>
    <mergeCell ref="AM50:AM51"/>
    <mergeCell ref="AP50:AP51"/>
    <mergeCell ref="AQ50:AR51"/>
    <mergeCell ref="AS50:AS51"/>
    <mergeCell ref="AN48:AN49"/>
    <mergeCell ref="AO48:AO49"/>
    <mergeCell ref="AN50:AN51"/>
    <mergeCell ref="AO50:AO51"/>
    <mergeCell ref="AL56:AL57"/>
    <mergeCell ref="AM56:AM57"/>
    <mergeCell ref="AP56:AP57"/>
    <mergeCell ref="AO56:AO57"/>
    <mergeCell ref="AQ56:AR57"/>
    <mergeCell ref="AS56:AS57"/>
    <mergeCell ref="AJ58:AJ59"/>
    <mergeCell ref="AK58:AK59"/>
    <mergeCell ref="AL58:AL59"/>
    <mergeCell ref="AM58:AM59"/>
    <mergeCell ref="AP58:AP59"/>
    <mergeCell ref="AQ58:AR59"/>
    <mergeCell ref="AS58:AS59"/>
    <mergeCell ref="AN56:AN57"/>
    <mergeCell ref="AN58:AN59"/>
    <mergeCell ref="AO58:AO59"/>
    <mergeCell ref="AL52:AL53"/>
    <mergeCell ref="AM52:AM53"/>
    <mergeCell ref="AP52:AP53"/>
    <mergeCell ref="AQ52:AR53"/>
    <mergeCell ref="AS52:AS53"/>
    <mergeCell ref="AJ54:AJ55"/>
    <mergeCell ref="AK54:AK55"/>
    <mergeCell ref="AL54:AL55"/>
    <mergeCell ref="AM54:AM55"/>
    <mergeCell ref="AP54:AP55"/>
    <mergeCell ref="AQ54:AR55"/>
    <mergeCell ref="AS54:AS55"/>
    <mergeCell ref="AN52:AN53"/>
    <mergeCell ref="AO52:AO53"/>
    <mergeCell ref="AN54:AN55"/>
    <mergeCell ref="AO54:AO55"/>
    <mergeCell ref="AK60:AK61"/>
    <mergeCell ref="AL60:AL61"/>
    <mergeCell ref="AM60:AM61"/>
    <mergeCell ref="AP60:AP61"/>
    <mergeCell ref="AQ60:AR61"/>
    <mergeCell ref="AS60:AS61"/>
    <mergeCell ref="AJ62:AJ63"/>
    <mergeCell ref="AK62:AK63"/>
    <mergeCell ref="AL62:AL63"/>
    <mergeCell ref="AM62:AM63"/>
    <mergeCell ref="AP62:AP63"/>
    <mergeCell ref="AQ62:AR63"/>
    <mergeCell ref="AS62:AS63"/>
    <mergeCell ref="AN60:AN61"/>
    <mergeCell ref="AO60:AO61"/>
    <mergeCell ref="AN62:AN63"/>
    <mergeCell ref="AO62:AO63"/>
    <mergeCell ref="AJ64:AJ65"/>
    <mergeCell ref="AK64:AK65"/>
    <mergeCell ref="AL64:AL65"/>
    <mergeCell ref="AM64:AM65"/>
    <mergeCell ref="AP64:AP65"/>
    <mergeCell ref="AQ64:AR65"/>
    <mergeCell ref="AS64:AS65"/>
    <mergeCell ref="AJ66:AJ67"/>
    <mergeCell ref="AK66:AK67"/>
    <mergeCell ref="AL66:AL67"/>
    <mergeCell ref="AM66:AM67"/>
    <mergeCell ref="AP66:AP67"/>
    <mergeCell ref="AQ66:AR67"/>
    <mergeCell ref="AS66:AS67"/>
    <mergeCell ref="AJ68:AJ69"/>
    <mergeCell ref="AK68:AK69"/>
    <mergeCell ref="AL68:AL69"/>
    <mergeCell ref="AM68:AM69"/>
    <mergeCell ref="AP68:AP69"/>
    <mergeCell ref="AQ68:AR69"/>
    <mergeCell ref="AS68:AS69"/>
    <mergeCell ref="AN64:AN65"/>
    <mergeCell ref="AO64:AO65"/>
    <mergeCell ref="AN66:AN67"/>
    <mergeCell ref="AO66:AO67"/>
    <mergeCell ref="AN68:AN69"/>
    <mergeCell ref="AO68:AO69"/>
    <mergeCell ref="AJ74:AJ75"/>
    <mergeCell ref="AK74:AK75"/>
    <mergeCell ref="AL74:AL75"/>
    <mergeCell ref="AM74:AM75"/>
    <mergeCell ref="AP74:AP75"/>
    <mergeCell ref="AQ74:AR75"/>
    <mergeCell ref="AS74:AS75"/>
    <mergeCell ref="AJ76:AJ77"/>
    <mergeCell ref="AK76:AK77"/>
    <mergeCell ref="AL76:AL77"/>
    <mergeCell ref="AM76:AM77"/>
    <mergeCell ref="AP76:AP77"/>
    <mergeCell ref="AQ76:AR77"/>
    <mergeCell ref="AS76:AS77"/>
    <mergeCell ref="AN76:AN77"/>
    <mergeCell ref="AO76:AO77"/>
    <mergeCell ref="AJ70:AJ71"/>
    <mergeCell ref="AK70:AK71"/>
    <mergeCell ref="AL70:AL71"/>
    <mergeCell ref="AM70:AM71"/>
    <mergeCell ref="AP70:AP71"/>
    <mergeCell ref="AQ70:AR71"/>
    <mergeCell ref="AS70:AS71"/>
    <mergeCell ref="AJ72:AJ73"/>
    <mergeCell ref="AK72:AK73"/>
    <mergeCell ref="AL72:AL73"/>
    <mergeCell ref="AM72:AM73"/>
    <mergeCell ref="AP72:AP73"/>
    <mergeCell ref="AQ72:AR73"/>
    <mergeCell ref="AS72:AS73"/>
    <mergeCell ref="AN70:AN71"/>
    <mergeCell ref="AO70:AO71"/>
    <mergeCell ref="AJ78:AJ79"/>
    <mergeCell ref="AK78:AK79"/>
    <mergeCell ref="AL78:AL79"/>
    <mergeCell ref="AM78:AM79"/>
    <mergeCell ref="AP78:AP79"/>
    <mergeCell ref="AQ78:AR79"/>
    <mergeCell ref="AS78:AS79"/>
    <mergeCell ref="AJ80:AJ81"/>
    <mergeCell ref="AK80:AK81"/>
    <mergeCell ref="AL80:AL81"/>
    <mergeCell ref="AM80:AM81"/>
    <mergeCell ref="AP80:AP81"/>
    <mergeCell ref="AO80:AO81"/>
    <mergeCell ref="AQ80:AR81"/>
    <mergeCell ref="AS80:AS81"/>
    <mergeCell ref="AN78:AN79"/>
    <mergeCell ref="AO78:AO79"/>
    <mergeCell ref="AN80:AN81"/>
    <mergeCell ref="AJ82:AJ83"/>
    <mergeCell ref="AK82:AK83"/>
    <mergeCell ref="AL82:AL83"/>
    <mergeCell ref="AM82:AM83"/>
    <mergeCell ref="AP82:AP83"/>
    <mergeCell ref="AQ82:AR83"/>
    <mergeCell ref="AS82:AS83"/>
    <mergeCell ref="AJ84:AJ85"/>
    <mergeCell ref="AK84:AK85"/>
    <mergeCell ref="AM84:AM85"/>
    <mergeCell ref="AP84:AP85"/>
    <mergeCell ref="AQ84:AR85"/>
    <mergeCell ref="AS84:AS85"/>
    <mergeCell ref="AN82:AN83"/>
    <mergeCell ref="AO82:AO83"/>
    <mergeCell ref="AN84:AN85"/>
    <mergeCell ref="AO84:AO85"/>
    <mergeCell ref="AJ86:AJ87"/>
    <mergeCell ref="AK86:AK87"/>
    <mergeCell ref="AL86:AL87"/>
    <mergeCell ref="AM86:AM87"/>
    <mergeCell ref="AP86:AP87"/>
    <mergeCell ref="AQ86:AR87"/>
    <mergeCell ref="AS86:AS87"/>
    <mergeCell ref="AJ88:AJ89"/>
    <mergeCell ref="AK88:AK89"/>
    <mergeCell ref="AL88:AL89"/>
    <mergeCell ref="AM88:AM89"/>
    <mergeCell ref="AP88:AP89"/>
    <mergeCell ref="AQ88:AR89"/>
    <mergeCell ref="AS88:AS89"/>
    <mergeCell ref="AN86:AN87"/>
    <mergeCell ref="AO86:AO87"/>
    <mergeCell ref="AN88:AN89"/>
    <mergeCell ref="AO88:AO89"/>
    <mergeCell ref="AJ90:AJ91"/>
    <mergeCell ref="AK90:AK91"/>
    <mergeCell ref="AL90:AL91"/>
    <mergeCell ref="AM90:AM91"/>
    <mergeCell ref="AP90:AP91"/>
    <mergeCell ref="AQ90:AR91"/>
    <mergeCell ref="AS90:AS91"/>
    <mergeCell ref="AJ92:AJ93"/>
    <mergeCell ref="AK92:AK93"/>
    <mergeCell ref="AL92:AL93"/>
    <mergeCell ref="AM92:AM93"/>
    <mergeCell ref="AP92:AP93"/>
    <mergeCell ref="AQ92:AR93"/>
    <mergeCell ref="AS92:AS93"/>
    <mergeCell ref="AN90:AN91"/>
    <mergeCell ref="AO90:AO91"/>
    <mergeCell ref="AN92:AN93"/>
    <mergeCell ref="AO92:AO93"/>
    <mergeCell ref="AJ98:AJ99"/>
    <mergeCell ref="AK98:AK99"/>
    <mergeCell ref="AJ100:AJ101"/>
    <mergeCell ref="AK100:AK101"/>
    <mergeCell ref="AL100:AL101"/>
    <mergeCell ref="AM100:AM101"/>
    <mergeCell ref="AP100:AP101"/>
    <mergeCell ref="AQ100:AR101"/>
    <mergeCell ref="AS100:AS101"/>
    <mergeCell ref="AN98:AN99"/>
    <mergeCell ref="AO98:AO99"/>
    <mergeCell ref="AN100:AN101"/>
    <mergeCell ref="AO100:AO101"/>
    <mergeCell ref="AJ94:AJ95"/>
    <mergeCell ref="AK94:AK95"/>
    <mergeCell ref="AL94:AL95"/>
    <mergeCell ref="AM94:AM95"/>
    <mergeCell ref="AP94:AP95"/>
    <mergeCell ref="AQ94:AR95"/>
    <mergeCell ref="AS94:AS95"/>
    <mergeCell ref="AJ96:AJ97"/>
    <mergeCell ref="AK96:AK97"/>
    <mergeCell ref="AL96:AL97"/>
    <mergeCell ref="AM96:AM97"/>
    <mergeCell ref="AP96:AP97"/>
    <mergeCell ref="AQ96:AR97"/>
    <mergeCell ref="AS96:AS97"/>
    <mergeCell ref="AN94:AN95"/>
    <mergeCell ref="AO94:AO95"/>
    <mergeCell ref="AN96:AN97"/>
    <mergeCell ref="AO96:AO97"/>
    <mergeCell ref="AP98:AP99"/>
    <mergeCell ref="AP110:AP111"/>
    <mergeCell ref="AQ110:AR111"/>
    <mergeCell ref="AS110:AS111"/>
    <mergeCell ref="AN106:AN107"/>
    <mergeCell ref="AO106:AO107"/>
    <mergeCell ref="AJ102:AJ103"/>
    <mergeCell ref="AK102:AK103"/>
    <mergeCell ref="AL102:AL103"/>
    <mergeCell ref="AM102:AM103"/>
    <mergeCell ref="AP102:AP103"/>
    <mergeCell ref="AQ102:AR103"/>
    <mergeCell ref="AS102:AS103"/>
    <mergeCell ref="AJ104:AJ105"/>
    <mergeCell ref="AK104:AK105"/>
    <mergeCell ref="AL104:AL105"/>
    <mergeCell ref="AM104:AM105"/>
    <mergeCell ref="AP104:AP105"/>
    <mergeCell ref="AQ104:AR105"/>
    <mergeCell ref="AS104:AS105"/>
    <mergeCell ref="AN102:AN103"/>
    <mergeCell ref="AO102:AO103"/>
    <mergeCell ref="AN104:AN105"/>
    <mergeCell ref="AO104:AO105"/>
    <mergeCell ref="AN108:AN109"/>
    <mergeCell ref="AO108:AO109"/>
    <mergeCell ref="AN110:AN111"/>
    <mergeCell ref="AO110:AO111"/>
    <mergeCell ref="AJ112:AJ113"/>
    <mergeCell ref="AK112:AK113"/>
    <mergeCell ref="AL112:AL113"/>
    <mergeCell ref="AM112:AM113"/>
    <mergeCell ref="AP112:AP113"/>
    <mergeCell ref="AQ112:AR113"/>
    <mergeCell ref="AS112:AS113"/>
    <mergeCell ref="AJ114:AJ115"/>
    <mergeCell ref="AK114:AK115"/>
    <mergeCell ref="AL114:AL115"/>
    <mergeCell ref="AM114:AM115"/>
    <mergeCell ref="AP114:AP115"/>
    <mergeCell ref="AQ114:AR115"/>
    <mergeCell ref="AS114:AS115"/>
    <mergeCell ref="AJ106:AJ107"/>
    <mergeCell ref="AK106:AK107"/>
    <mergeCell ref="AL106:AL107"/>
    <mergeCell ref="AM106:AM107"/>
    <mergeCell ref="AP106:AP107"/>
    <mergeCell ref="AQ106:AR107"/>
    <mergeCell ref="AS106:AS107"/>
    <mergeCell ref="AJ108:AJ109"/>
    <mergeCell ref="AK108:AK109"/>
    <mergeCell ref="AL108:AL109"/>
    <mergeCell ref="AM108:AM109"/>
    <mergeCell ref="AP108:AP109"/>
    <mergeCell ref="AQ108:AR109"/>
    <mergeCell ref="AS108:AS109"/>
    <mergeCell ref="AJ110:AJ111"/>
    <mergeCell ref="AK110:AK111"/>
    <mergeCell ref="AL110:AL111"/>
    <mergeCell ref="AM110:AM111"/>
    <mergeCell ref="AJ116:AJ117"/>
    <mergeCell ref="AK116:AK117"/>
    <mergeCell ref="AL116:AL117"/>
    <mergeCell ref="AM116:AM117"/>
    <mergeCell ref="AP116:AP117"/>
    <mergeCell ref="AO116:AO117"/>
    <mergeCell ref="AQ116:AR117"/>
    <mergeCell ref="AS116:AS117"/>
    <mergeCell ref="AJ118:AJ119"/>
    <mergeCell ref="AK118:AK119"/>
    <mergeCell ref="AL118:AL119"/>
    <mergeCell ref="AM118:AM119"/>
    <mergeCell ref="AP118:AP119"/>
    <mergeCell ref="AO118:AO119"/>
    <mergeCell ref="AQ118:AR119"/>
    <mergeCell ref="AS118:AS119"/>
    <mergeCell ref="AN118:AN119"/>
    <mergeCell ref="AJ120:AJ121"/>
    <mergeCell ref="AK120:AK121"/>
    <mergeCell ref="AL120:AL121"/>
    <mergeCell ref="AM120:AM121"/>
    <mergeCell ref="AP120:AP121"/>
    <mergeCell ref="AQ120:AR121"/>
    <mergeCell ref="AS120:AS121"/>
    <mergeCell ref="AJ122:AJ123"/>
    <mergeCell ref="AK122:AK123"/>
    <mergeCell ref="AL122:AL123"/>
    <mergeCell ref="AM122:AM123"/>
    <mergeCell ref="AP122:AP123"/>
    <mergeCell ref="AQ122:AR123"/>
    <mergeCell ref="AS122:AS123"/>
    <mergeCell ref="AN120:AN121"/>
    <mergeCell ref="AO120:AO121"/>
    <mergeCell ref="AN122:AN123"/>
    <mergeCell ref="AO122:AO123"/>
    <mergeCell ref="AJ124:AJ125"/>
    <mergeCell ref="AK124:AK125"/>
    <mergeCell ref="AL124:AL125"/>
    <mergeCell ref="AM124:AM125"/>
    <mergeCell ref="AP124:AP125"/>
    <mergeCell ref="AQ124:AR125"/>
    <mergeCell ref="AS124:AS125"/>
    <mergeCell ref="AJ126:AJ127"/>
    <mergeCell ref="AK126:AK127"/>
    <mergeCell ref="AL126:AL127"/>
    <mergeCell ref="AM126:AM127"/>
    <mergeCell ref="AP126:AP127"/>
    <mergeCell ref="AQ126:AR127"/>
    <mergeCell ref="AS126:AS127"/>
    <mergeCell ref="AN124:AN125"/>
    <mergeCell ref="AO124:AO125"/>
    <mergeCell ref="AN126:AN127"/>
    <mergeCell ref="AO126:AO127"/>
    <mergeCell ref="AM136:AM137"/>
    <mergeCell ref="AP136:AP137"/>
    <mergeCell ref="AQ136:AR137"/>
    <mergeCell ref="AS136:AS137"/>
    <mergeCell ref="AJ128:AJ129"/>
    <mergeCell ref="AK128:AK129"/>
    <mergeCell ref="AL128:AL129"/>
    <mergeCell ref="AM128:AM129"/>
    <mergeCell ref="AP128:AP129"/>
    <mergeCell ref="AQ128:AR129"/>
    <mergeCell ref="AS128:AS129"/>
    <mergeCell ref="AJ130:AJ131"/>
    <mergeCell ref="AK130:AK131"/>
    <mergeCell ref="AL130:AL131"/>
    <mergeCell ref="AM130:AM131"/>
    <mergeCell ref="AP130:AP131"/>
    <mergeCell ref="AQ130:AR131"/>
    <mergeCell ref="AS130:AS131"/>
    <mergeCell ref="AN128:AN129"/>
    <mergeCell ref="AO128:AO129"/>
    <mergeCell ref="AN130:AN131"/>
    <mergeCell ref="AO130:AO131"/>
    <mergeCell ref="AJ138:AJ139"/>
    <mergeCell ref="AK138:AK139"/>
    <mergeCell ref="AL138:AL139"/>
    <mergeCell ref="AM138:AM139"/>
    <mergeCell ref="AP138:AP139"/>
    <mergeCell ref="AQ138:AR139"/>
    <mergeCell ref="AS138:AS139"/>
    <mergeCell ref="AJ140:AJ141"/>
    <mergeCell ref="AK140:AK141"/>
    <mergeCell ref="AL140:AL141"/>
    <mergeCell ref="AM140:AM141"/>
    <mergeCell ref="AP140:AP141"/>
    <mergeCell ref="AQ140:AR141"/>
    <mergeCell ref="AS140:AS141"/>
    <mergeCell ref="AJ132:AJ133"/>
    <mergeCell ref="AK132:AK133"/>
    <mergeCell ref="AL132:AL133"/>
    <mergeCell ref="AM132:AM133"/>
    <mergeCell ref="AP132:AP133"/>
    <mergeCell ref="AO132:AO133"/>
    <mergeCell ref="AQ132:AR133"/>
    <mergeCell ref="AS132:AS133"/>
    <mergeCell ref="AJ134:AJ135"/>
    <mergeCell ref="AK134:AK135"/>
    <mergeCell ref="AL134:AL135"/>
    <mergeCell ref="AM134:AM135"/>
    <mergeCell ref="AP134:AP135"/>
    <mergeCell ref="AQ134:AR135"/>
    <mergeCell ref="AS134:AS135"/>
    <mergeCell ref="AJ136:AJ137"/>
    <mergeCell ref="AK136:AK137"/>
    <mergeCell ref="AL136:AL137"/>
    <mergeCell ref="AJ142:AJ143"/>
    <mergeCell ref="AK142:AK143"/>
    <mergeCell ref="AL142:AL143"/>
    <mergeCell ref="AM142:AM143"/>
    <mergeCell ref="AP142:AP143"/>
    <mergeCell ref="AQ142:AR143"/>
    <mergeCell ref="AS142:AS143"/>
    <mergeCell ref="AJ144:AJ145"/>
    <mergeCell ref="AK144:AK145"/>
    <mergeCell ref="AL144:AL145"/>
    <mergeCell ref="AM144:AM145"/>
    <mergeCell ref="AP144:AP145"/>
    <mergeCell ref="AQ144:AR145"/>
    <mergeCell ref="AS144:AS145"/>
    <mergeCell ref="AN142:AN143"/>
    <mergeCell ref="AO142:AO143"/>
    <mergeCell ref="AN144:AN145"/>
    <mergeCell ref="AO144:AO145"/>
    <mergeCell ref="AJ146:AJ147"/>
    <mergeCell ref="AK146:AK147"/>
    <mergeCell ref="AL146:AL147"/>
    <mergeCell ref="AM146:AM147"/>
    <mergeCell ref="AP146:AP147"/>
    <mergeCell ref="AQ146:AR147"/>
    <mergeCell ref="AS146:AS147"/>
    <mergeCell ref="AJ148:AJ149"/>
    <mergeCell ref="AK148:AK149"/>
    <mergeCell ref="AL148:AL149"/>
    <mergeCell ref="AM148:AM149"/>
    <mergeCell ref="AP148:AP149"/>
    <mergeCell ref="AQ148:AR149"/>
    <mergeCell ref="AS148:AS149"/>
    <mergeCell ref="AN146:AN147"/>
    <mergeCell ref="AO146:AO147"/>
    <mergeCell ref="AN148:AN149"/>
    <mergeCell ref="AO148:AO149"/>
    <mergeCell ref="AJ150:AJ151"/>
    <mergeCell ref="AK150:AK151"/>
    <mergeCell ref="AL150:AL151"/>
    <mergeCell ref="AM150:AM151"/>
    <mergeCell ref="AP150:AP151"/>
    <mergeCell ref="AQ150:AR151"/>
    <mergeCell ref="AS150:AS151"/>
    <mergeCell ref="AJ152:AJ153"/>
    <mergeCell ref="AK152:AK153"/>
    <mergeCell ref="AL152:AL153"/>
    <mergeCell ref="AM152:AM153"/>
    <mergeCell ref="AP152:AP153"/>
    <mergeCell ref="AQ152:AR153"/>
    <mergeCell ref="AS152:AS153"/>
    <mergeCell ref="AN150:AN151"/>
    <mergeCell ref="AO150:AO151"/>
    <mergeCell ref="AN152:AN153"/>
    <mergeCell ref="AO152:AO153"/>
    <mergeCell ref="AK160:AK161"/>
    <mergeCell ref="AL158:AL159"/>
    <mergeCell ref="AL160:AL161"/>
    <mergeCell ref="AM158:AM159"/>
    <mergeCell ref="AM160:AM161"/>
    <mergeCell ref="AP158:AP159"/>
    <mergeCell ref="AP160:AP161"/>
    <mergeCell ref="AJ154:AJ155"/>
    <mergeCell ref="AK154:AK155"/>
    <mergeCell ref="AL154:AL155"/>
    <mergeCell ref="AM154:AM155"/>
    <mergeCell ref="AP154:AP155"/>
    <mergeCell ref="AQ154:AR155"/>
    <mergeCell ref="AS154:AS155"/>
    <mergeCell ref="AJ156:AJ157"/>
    <mergeCell ref="AK156:AK157"/>
    <mergeCell ref="AL156:AL157"/>
    <mergeCell ref="AM156:AM157"/>
    <mergeCell ref="AP156:AP157"/>
    <mergeCell ref="AQ156:AR157"/>
    <mergeCell ref="AS156:AS157"/>
    <mergeCell ref="AN154:AN155"/>
    <mergeCell ref="AO154:AO155"/>
    <mergeCell ref="AL168:AL169"/>
    <mergeCell ref="AM168:AM169"/>
    <mergeCell ref="AP168:AP169"/>
    <mergeCell ref="AO168:AO169"/>
    <mergeCell ref="AQ168:AR169"/>
    <mergeCell ref="AS168:AS169"/>
    <mergeCell ref="AQ158:AR159"/>
    <mergeCell ref="AQ160:AR161"/>
    <mergeCell ref="AS158:AS159"/>
    <mergeCell ref="AS160:AS161"/>
    <mergeCell ref="AJ162:AJ163"/>
    <mergeCell ref="AJ164:AJ165"/>
    <mergeCell ref="AK162:AK163"/>
    <mergeCell ref="AK164:AK165"/>
    <mergeCell ref="AL162:AL163"/>
    <mergeCell ref="AL164:AL165"/>
    <mergeCell ref="AM162:AM163"/>
    <mergeCell ref="AM164:AM165"/>
    <mergeCell ref="AP162:AP163"/>
    <mergeCell ref="AP164:AP165"/>
    <mergeCell ref="AO162:AO163"/>
    <mergeCell ref="AQ162:AR163"/>
    <mergeCell ref="AQ164:AR165"/>
    <mergeCell ref="AS162:AS163"/>
    <mergeCell ref="AS164:AS165"/>
    <mergeCell ref="AN158:AN159"/>
    <mergeCell ref="AO158:AO159"/>
    <mergeCell ref="AN160:AN161"/>
    <mergeCell ref="AO160:AO161"/>
    <mergeCell ref="AJ158:AJ159"/>
    <mergeCell ref="AK158:AK159"/>
    <mergeCell ref="AJ160:AJ161"/>
    <mergeCell ref="AN112:AN113"/>
    <mergeCell ref="AO112:AO113"/>
    <mergeCell ref="AN114:AN115"/>
    <mergeCell ref="AO114:AO115"/>
    <mergeCell ref="AN116:AN117"/>
    <mergeCell ref="AN156:AN157"/>
    <mergeCell ref="AO156:AO157"/>
    <mergeCell ref="AN72:AN73"/>
    <mergeCell ref="AO72:AO73"/>
    <mergeCell ref="AN74:AN75"/>
    <mergeCell ref="AO74:AO75"/>
    <mergeCell ref="AN38:AN39"/>
    <mergeCell ref="AO38:AO39"/>
    <mergeCell ref="AN40:AN41"/>
    <mergeCell ref="AO40:AO41"/>
    <mergeCell ref="AN42:AN43"/>
    <mergeCell ref="AO42:AO43"/>
    <mergeCell ref="AN44:AN45"/>
    <mergeCell ref="AO44:AO45"/>
    <mergeCell ref="AN46:AN47"/>
    <mergeCell ref="AO46:AO47"/>
    <mergeCell ref="AM172:AM173"/>
    <mergeCell ref="AN172:AN173"/>
    <mergeCell ref="AO172:AO173"/>
    <mergeCell ref="AP172:AP173"/>
    <mergeCell ref="AQ172:AR173"/>
    <mergeCell ref="AS172:AS173"/>
    <mergeCell ref="D174:E175"/>
    <mergeCell ref="AF174:AF175"/>
    <mergeCell ref="AN166:AN167"/>
    <mergeCell ref="AO166:AO167"/>
    <mergeCell ref="AN168:AN169"/>
    <mergeCell ref="AN132:AN133"/>
    <mergeCell ref="AN134:AN135"/>
    <mergeCell ref="AO134:AO135"/>
    <mergeCell ref="AN136:AN137"/>
    <mergeCell ref="AO136:AO137"/>
    <mergeCell ref="AN138:AN139"/>
    <mergeCell ref="AO138:AO139"/>
    <mergeCell ref="AN140:AN141"/>
    <mergeCell ref="AO140:AO141"/>
    <mergeCell ref="AN162:AN163"/>
    <mergeCell ref="AN164:AN165"/>
    <mergeCell ref="AO164:AO165"/>
    <mergeCell ref="AJ166:AJ167"/>
    <mergeCell ref="AK166:AK167"/>
    <mergeCell ref="AL166:AL167"/>
    <mergeCell ref="AM166:AM167"/>
    <mergeCell ref="AP166:AP167"/>
    <mergeCell ref="AQ166:AR167"/>
    <mergeCell ref="AS166:AS167"/>
    <mergeCell ref="AJ168:AJ169"/>
    <mergeCell ref="AK168:AK169"/>
    <mergeCell ref="AK176:AK177"/>
    <mergeCell ref="AL176:AL177"/>
    <mergeCell ref="AM176:AM177"/>
    <mergeCell ref="AN176:AN177"/>
    <mergeCell ref="AO176:AO177"/>
    <mergeCell ref="AP176:AP177"/>
    <mergeCell ref="AQ176:AR177"/>
    <mergeCell ref="AS176:AS177"/>
    <mergeCell ref="B170:B179"/>
    <mergeCell ref="C170:C179"/>
    <mergeCell ref="D170:E171"/>
    <mergeCell ref="AF170:AF171"/>
    <mergeCell ref="AG170:AG171"/>
    <mergeCell ref="AH170:AH171"/>
    <mergeCell ref="AI170:AI171"/>
    <mergeCell ref="AJ170:AJ171"/>
    <mergeCell ref="AK170:AK171"/>
    <mergeCell ref="AL170:AL171"/>
    <mergeCell ref="AM170:AM171"/>
    <mergeCell ref="AN170:AN171"/>
    <mergeCell ref="AO170:AO171"/>
    <mergeCell ref="AP170:AP171"/>
    <mergeCell ref="AQ170:AR171"/>
    <mergeCell ref="AS170:AS171"/>
    <mergeCell ref="D172:E173"/>
    <mergeCell ref="AF172:AF173"/>
    <mergeCell ref="AG172:AG173"/>
    <mergeCell ref="AH172:AH173"/>
    <mergeCell ref="AI172:AI173"/>
    <mergeCell ref="AJ172:AJ173"/>
    <mergeCell ref="AK172:AK173"/>
    <mergeCell ref="AL172:AL173"/>
    <mergeCell ref="D178:E179"/>
    <mergeCell ref="AF178:AF179"/>
    <mergeCell ref="AG178:AG179"/>
    <mergeCell ref="AH178:AH179"/>
    <mergeCell ref="AI178:AI179"/>
    <mergeCell ref="AJ178:AJ179"/>
    <mergeCell ref="AK178:AK179"/>
    <mergeCell ref="AL178:AL179"/>
    <mergeCell ref="AM178:AM179"/>
    <mergeCell ref="AN178:AN179"/>
    <mergeCell ref="AO178:AO179"/>
    <mergeCell ref="AP178:AP179"/>
    <mergeCell ref="AQ178:AR179"/>
    <mergeCell ref="AS178:AS179"/>
    <mergeCell ref="AG174:AG175"/>
    <mergeCell ref="AH174:AH175"/>
    <mergeCell ref="AI174:AI175"/>
    <mergeCell ref="AJ174:AJ175"/>
    <mergeCell ref="AK174:AK175"/>
    <mergeCell ref="AL174:AL175"/>
    <mergeCell ref="AM174:AM175"/>
    <mergeCell ref="AN174:AN175"/>
    <mergeCell ref="AO174:AO175"/>
    <mergeCell ref="AP174:AP175"/>
    <mergeCell ref="AQ174:AR175"/>
    <mergeCell ref="AS174:AS175"/>
    <mergeCell ref="D176:E177"/>
    <mergeCell ref="AF176:AF177"/>
    <mergeCell ref="AG176:AG177"/>
    <mergeCell ref="AH176:AH177"/>
    <mergeCell ref="AI176:AI177"/>
    <mergeCell ref="AJ176:AJ177"/>
  </mergeCells>
  <conditionalFormatting sqref="AQ12:AR12 AQ14:AR14 AQ16:AR16 AQ18:AR18 AQ20:AR20 AQ22:AR22 AQ24:AR24 AQ26:AR26 AQ28:AR28 AQ30:AR30 AQ32:AR32 AQ34:AR34 AQ36:AR36 AQ38:AR38 AQ40:AR40 AQ42:AR42 AQ44:AR44 AQ46:AR46 AQ48:AR48 AQ50:AR50 AQ52:AR52 AQ54:AR54 AQ56:AR56 AQ58:AR58 AQ60:AR60 AQ62:AR62 AQ64:AR64 AQ66:AR66 AQ68:AR68 AQ70:AR70 AQ72:AR72 AQ74:AR74 AQ76:AR76 AQ78:AR78 AQ80:AR80 AQ82:AR82 AQ84:AR84 AQ86:AR86 AQ88:AR88 AQ90:AR90 AQ92:AR92 AQ94:AR94 AQ96:AR96 AQ98:AR98 AQ100:AR100 AQ102:AR102 AQ104:AR104 AQ106:AR106 AQ108:AR108 AQ110:AR110 AQ112:AR112 AQ114:AR114 AQ116:AR116 AQ118:AR118 AQ120:AR120 AQ122:AR122 AQ124:AR124 AQ126:AR126 AQ128:AR128 AQ130:AR130 AQ132:AR132 AQ134:AR134 AQ136:AR136 AQ138:AR138 AQ140:AR140 AQ142:AR142 AQ144:AR144 AQ146:AR146 AQ148:AR148 AQ150:AR150 AQ152:AR152 AQ154:AR154 AQ156:AR156 AQ158:AR158 AQ160:AR160 AQ162:AR162 AQ164:AR164 AQ166:AR166 AQ168:AR168">
    <cfRule type="containsText" dxfId="17" priority="7" operator="containsText" text="Alto">
      <formula>NOT(ISERROR(SEARCH("Alto",AQ12)))</formula>
    </cfRule>
    <cfRule type="containsText" dxfId="16" priority="8" stopIfTrue="1" operator="containsText" text="Moderado">
      <formula>NOT(ISERROR(SEARCH("Moderado",AQ12)))</formula>
    </cfRule>
    <cfRule type="containsText" dxfId="15" priority="9" operator="containsText" text="Extremo">
      <formula>NOT(ISERROR(SEARCH("Extremo",AQ12)))</formula>
    </cfRule>
  </conditionalFormatting>
  <conditionalFormatting sqref="AQ170:AR170 AQ172:AR172 AQ174:AR174 AQ176:AR176 AQ178:AR178">
    <cfRule type="containsText" dxfId="14" priority="1" operator="containsText" text="Alto">
      <formula>NOT(ISERROR(SEARCH("Alto",AQ170)))</formula>
    </cfRule>
    <cfRule type="containsText" dxfId="13" priority="2" stopIfTrue="1" operator="containsText" text="Moderado">
      <formula>NOT(ISERROR(SEARCH("Moderado",AQ170)))</formula>
    </cfRule>
    <cfRule type="containsText" dxfId="12" priority="3" operator="containsText" text="Extremo">
      <formula>NOT(ISERROR(SEARCH("Extremo",AQ170)))</formula>
    </cfRule>
  </conditionalFormatting>
  <dataValidations count="1">
    <dataValidation showInputMessage="1" showErrorMessage="1" sqref="AJ18:AK18 AJ12:AK12 AJ14:AK14 AJ22:AK22 AJ24:AK24 AJ26:AK26 AJ28:AK28 AJ30:AK30 AJ32:AK32 AJ34:AK34 AJ36:AK36 AJ38:AK38 AJ40:AK40 AJ42:AK42 AJ44:AK44 AJ46:AK46 AJ48:AK48 AJ50:AK50 AJ52:AK52 AJ54:AK54 AJ56:AK56 AJ58:AK58 AJ60:AK60 AJ62:AK62 AJ64:AK64 AJ66:AK66 AJ68:AK68 AJ70:AK70 AJ72:AK72 AJ74:AK74 AJ76:AK76 AJ78:AK78 AJ80:AK80 AJ82:AK82 AJ84:AK84 AJ86:AK86 AJ88:AK88 AJ90:AK90 AJ92:AK92 AJ94:AK94 AJ96:AK96 AJ98:AK98 AJ100:AK100 AJ102:AK102 AJ104:AK104 AJ106:AK106 AJ108:AK108 AJ110:AK110 AJ112:AK112 AJ114:AK114 AJ116:AK116 AJ118:AK118 AJ120:AK120 AJ122:AK122 AJ124:AK124 AJ126:AK126 AJ128:AK128 AJ130:AK130 AJ132:AK132 AJ134:AK134 AJ136:AK136 AJ138:AK138 AJ140:AK140 AJ142:AK142 AJ144:AK144 AJ146:AK146 AJ148:AK148 AJ150:AK150 AJ152:AK152 AJ154:AK154 AJ156:AK156 AJ158:AK158 AJ160:AK160 AJ162:AK162 AJ164:AK164 AJ166:AK166 AJ168:AK168 AJ16:AK16 AJ20:AK20 AJ170:AK170 AJ172:AK172 AJ174:AK174 AJ176:AK176 AJ178:AK178" xr:uid="{00000000-0002-0000-0500-000000000000}"/>
  </dataValidations>
  <pageMargins left="0.7" right="0.7" top="0.75" bottom="0.75" header="0.3" footer="0.3"/>
  <pageSetup paperSize="14"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500-000001000000}">
          <x14:formula1>
            <xm:f>'0 - CALOR'!$K$72:$K$73</xm:f>
          </x14:formula1>
          <xm:sqref>M12:M179</xm:sqref>
        </x14:dataValidation>
        <x14:dataValidation type="list" allowBlank="1" showInputMessage="1" showErrorMessage="1" xr:uid="{00000000-0002-0000-0500-000002000000}">
          <x14:formula1>
            <xm:f>'0 - CALOR'!$K$74:$K$75</xm:f>
          </x14:formula1>
          <xm:sqref>O12:O179</xm:sqref>
        </x14:dataValidation>
        <x14:dataValidation type="list" allowBlank="1" showInputMessage="1" showErrorMessage="1" xr:uid="{00000000-0002-0000-0500-000003000000}">
          <x14:formula1>
            <xm:f>'0 - CALOR'!$K$76:$K$77</xm:f>
          </x14:formula1>
          <xm:sqref>Q12:Q179</xm:sqref>
        </x14:dataValidation>
        <x14:dataValidation type="list" allowBlank="1" showInputMessage="1" showErrorMessage="1" xr:uid="{00000000-0002-0000-0500-000004000000}">
          <x14:formula1>
            <xm:f>'0 - CALOR'!$K$78:$K$80</xm:f>
          </x14:formula1>
          <xm:sqref>S12:S179</xm:sqref>
        </x14:dataValidation>
        <x14:dataValidation type="list" allowBlank="1" showInputMessage="1" showErrorMessage="1" xr:uid="{00000000-0002-0000-0500-000005000000}">
          <x14:formula1>
            <xm:f>'0 - CALOR'!$K$81:$K$82</xm:f>
          </x14:formula1>
          <xm:sqref>U12:U179</xm:sqref>
        </x14:dataValidation>
        <x14:dataValidation type="list" allowBlank="1" showInputMessage="1" showErrorMessage="1" xr:uid="{00000000-0002-0000-0500-000006000000}">
          <x14:formula1>
            <xm:f>'0 - CALOR'!$K$83:$K$84</xm:f>
          </x14:formula1>
          <xm:sqref>W12:W179</xm:sqref>
        </x14:dataValidation>
        <x14:dataValidation type="list" allowBlank="1" showInputMessage="1" showErrorMessage="1" xr:uid="{00000000-0002-0000-0500-000007000000}">
          <x14:formula1>
            <xm:f>'0 - CALOR'!$K$85:$K$87</xm:f>
          </x14:formula1>
          <xm:sqref>Y12:Y179</xm:sqref>
        </x14:dataValidation>
        <x14:dataValidation type="list" allowBlank="1" showInputMessage="1" showErrorMessage="1" xr:uid="{00000000-0002-0000-0500-000008000000}">
          <x14:formula1>
            <xm:f>'0 - CALOR'!$C$72:$C$74</xm:f>
          </x14:formula1>
          <xm:sqref>AC12:AC179</xm:sqref>
        </x14:dataValidation>
        <x14:dataValidation type="list" allowBlank="1" showInputMessage="1" showErrorMessage="1" xr:uid="{00000000-0002-0000-0500-000009000000}">
          <x14:formula1>
            <xm:f>'0 - CALOR'!$N$110:$N$111</xm:f>
          </x14:formula1>
          <xm:sqref>AI12 AI14 AI16 AI18 AI20 AI22 AI24 AI26 AI28 AI30 AI32 AI34 AI36 AI38 AI40 AI42 AI44 AI46 AI48 AI50 AI52 AI54 AI56 AI58 AI60 AI62 AI64 AI66 AI68 AI70 AI72 AI74 AI76 AI78 AI80 AI82 AI84 AI86 AI88 AI90 AI92 AI94 AI96 AI98 AI100 AI102 AI104 AI106 AI108 AI110 AI112 AI114 AI116 AI118 AI120 AI122 AI124 AI126 AI128 AI130 AI132 AI134 AI136 AI138 AI140 AI142 AI144 AI146 AI148 AI150 AI152 AI154 AI156 AI158 AI160 AI162 AI164 AI166 AI168 AI170 AI172 AI174 AI176 AI178</xm:sqref>
        </x14:dataValidation>
        <x14:dataValidation type="list" allowBlank="1" showInputMessage="1" showErrorMessage="1" xr:uid="{00000000-0002-0000-0500-00000A000000}">
          <x14:formula1>
            <xm:f>'0 - CALOR'!$N$113:$N$115</xm:f>
          </x14:formula1>
          <xm:sqref>AM14 AM16 AM18 AM20 AM22 AM24 AM26 AM28 AM30 AM32 AM34 AM36 AM38 AM40 AM42 AM44 AM46 AM48 AM50 AM52 AM54 AM56 AM58 AM60 AM62 AM64 AM66 AM68 AM70 AM72 AM74 AM76 AM78 AM80 AM82 AM84 AM86 AM88 AM90 AM92 AM94 AM96 AM98 AM100 AM102 AM104 AM106 AM108 AM110 AM112 AM114 AM116 AM118 AM120 AM122 AM124 AM126 AM128 AM130 AM132 AM134 AM136 AM138 AM140 AM142 AM144 AM146 AM148 AM150 AM152 AM154 AM156 AM158 AM160 AM162 AM164 AM166 AM168 AM12 AM170 AM172 AM174 AM176 AM178</xm:sqref>
        </x14:dataValidation>
        <x14:dataValidation type="list" allowBlank="1" showInputMessage="1" showErrorMessage="1" xr:uid="{00000000-0002-0000-0500-00000B000000}">
          <x14:formula1>
            <xm:f>'0 - CALOR'!$I$101:$I$103</xm:f>
          </x14:formula1>
          <xm:sqref>AF12:AF179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V1757"/>
  <sheetViews>
    <sheetView tabSelected="1" topLeftCell="N1" zoomScale="60" zoomScaleNormal="60" zoomScalePageLayoutView="70" workbookViewId="0">
      <pane ySplit="3" topLeftCell="A6" activePane="bottomLeft" state="frozen"/>
      <selection activeCell="AB1" sqref="AB1"/>
      <selection pane="bottomLeft" activeCell="AU6" sqref="AU6:AU7"/>
    </sheetView>
  </sheetViews>
  <sheetFormatPr baseColWidth="10" defaultColWidth="9.140625" defaultRowHeight="12.75" x14ac:dyDescent="0.25"/>
  <cols>
    <col min="1" max="1" width="1.85546875" style="118" customWidth="1"/>
    <col min="2" max="2" width="21.28515625" style="118" customWidth="1"/>
    <col min="3" max="3" width="17.140625" style="119" customWidth="1"/>
    <col min="4" max="4" width="54.42578125" style="118" customWidth="1"/>
    <col min="5" max="5" width="15.140625" style="118" customWidth="1"/>
    <col min="6" max="6" width="59" style="118" customWidth="1"/>
    <col min="7" max="7" width="48.140625" style="118" customWidth="1"/>
    <col min="8" max="8" width="4.140625" style="118" customWidth="1"/>
    <col min="9" max="9" width="5.140625" style="118" customWidth="1"/>
    <col min="10" max="11" width="6.140625" style="118" customWidth="1"/>
    <col min="12" max="12" width="15.7109375" style="118" customWidth="1"/>
    <col min="13" max="13" width="99.28515625" style="118" customWidth="1"/>
    <col min="14" max="14" width="41.85546875" style="118" customWidth="1"/>
    <col min="15" max="15" width="52.28515625" style="118" customWidth="1"/>
    <col min="16" max="16" width="33.42578125" style="118" hidden="1" customWidth="1"/>
    <col min="17" max="17" width="50" style="118" hidden="1" customWidth="1"/>
    <col min="18" max="18" width="13.28515625" style="118" hidden="1" customWidth="1"/>
    <col min="19" max="19" width="13.7109375" style="118" hidden="1" customWidth="1"/>
    <col min="20" max="20" width="12.42578125" style="118" hidden="1" customWidth="1"/>
    <col min="21" max="21" width="12.5703125" style="118" hidden="1" customWidth="1"/>
    <col min="22" max="22" width="3.85546875" style="118" hidden="1" customWidth="1"/>
    <col min="23" max="23" width="4.42578125" style="118" hidden="1" customWidth="1"/>
    <col min="24" max="24" width="4.85546875" style="118" hidden="1" customWidth="1"/>
    <col min="25" max="25" width="5.42578125" style="118" hidden="1" customWidth="1"/>
    <col min="26" max="26" width="28.5703125" style="118" hidden="1" customWidth="1"/>
    <col min="27" max="27" width="32.28515625" style="118" hidden="1" customWidth="1"/>
    <col min="28" max="28" width="25.42578125" style="118" hidden="1" customWidth="1"/>
    <col min="29" max="29" width="27.7109375" style="118" hidden="1" customWidth="1"/>
    <col min="30" max="30" width="0" style="118" hidden="1" customWidth="1"/>
    <col min="31" max="31" width="5.28515625" style="118" hidden="1" customWidth="1"/>
    <col min="32" max="33" width="5.85546875" style="118" hidden="1" customWidth="1"/>
    <col min="34" max="34" width="5.140625" style="118" hidden="1" customWidth="1"/>
    <col min="35" max="35" width="5" style="118" hidden="1" customWidth="1"/>
    <col min="36" max="36" width="5.7109375" style="118" hidden="1" customWidth="1"/>
    <col min="37" max="37" width="6" style="118" hidden="1" customWidth="1"/>
    <col min="38" max="38" width="5.28515625" style="118" hidden="1" customWidth="1"/>
    <col min="39" max="39" width="5.7109375" style="118" hidden="1" customWidth="1"/>
    <col min="40" max="40" width="5.28515625" style="118" hidden="1" customWidth="1"/>
    <col min="41" max="41" width="5.7109375" style="118" hidden="1" customWidth="1"/>
    <col min="42" max="42" width="6.28515625" style="118" hidden="1" customWidth="1"/>
    <col min="43" max="43" width="28.85546875" style="118" hidden="1" customWidth="1"/>
    <col min="44" max="44" width="99.85546875" style="118" hidden="1" customWidth="1"/>
    <col min="45" max="45" width="29" style="178" customWidth="1"/>
    <col min="46" max="46" width="82.42578125" style="178" customWidth="1"/>
    <col min="47" max="47" width="21.5703125" style="118" customWidth="1"/>
    <col min="48" max="48" width="80.42578125" style="118" customWidth="1"/>
    <col min="49" max="16384" width="9.140625" style="118"/>
  </cols>
  <sheetData>
    <row r="1" spans="2:48" ht="123" customHeight="1" thickBot="1" x14ac:dyDescent="0.3">
      <c r="B1" s="731" t="s">
        <v>1234</v>
      </c>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c r="AC1" s="732"/>
      <c r="AD1" s="732"/>
      <c r="AE1" s="732"/>
      <c r="AF1" s="732"/>
      <c r="AG1" s="732"/>
      <c r="AH1" s="732"/>
      <c r="AI1" s="732"/>
      <c r="AJ1" s="732"/>
      <c r="AK1" s="732"/>
      <c r="AL1" s="732"/>
      <c r="AM1" s="732"/>
      <c r="AN1" s="732"/>
      <c r="AO1" s="732"/>
      <c r="AP1" s="733"/>
      <c r="AQ1" s="657" t="s">
        <v>1239</v>
      </c>
      <c r="AR1" s="658"/>
      <c r="AS1" s="658"/>
      <c r="AT1" s="658"/>
      <c r="AU1" s="198" t="s">
        <v>1310</v>
      </c>
      <c r="AV1" s="198"/>
    </row>
    <row r="2" spans="2:48" ht="54" customHeight="1" x14ac:dyDescent="0.25">
      <c r="B2" s="736" t="s">
        <v>32</v>
      </c>
      <c r="C2" s="734"/>
      <c r="D2" s="734"/>
      <c r="E2" s="734"/>
      <c r="F2" s="734"/>
      <c r="G2" s="735"/>
      <c r="H2" s="738" t="s">
        <v>30</v>
      </c>
      <c r="I2" s="739"/>
      <c r="J2" s="739"/>
      <c r="K2" s="740"/>
      <c r="L2" s="736" t="s">
        <v>34</v>
      </c>
      <c r="M2" s="734"/>
      <c r="N2" s="734"/>
      <c r="O2" s="734"/>
      <c r="P2" s="734"/>
      <c r="Q2" s="735"/>
      <c r="R2" s="736" t="s">
        <v>38</v>
      </c>
      <c r="S2" s="734"/>
      <c r="T2" s="734"/>
      <c r="U2" s="735"/>
      <c r="V2" s="736" t="s">
        <v>57</v>
      </c>
      <c r="W2" s="734"/>
      <c r="X2" s="734"/>
      <c r="Y2" s="735"/>
      <c r="Z2" s="736" t="s">
        <v>1</v>
      </c>
      <c r="AA2" s="734"/>
      <c r="AB2" s="734"/>
      <c r="AC2" s="735"/>
      <c r="AD2" s="734" t="s">
        <v>44</v>
      </c>
      <c r="AE2" s="734"/>
      <c r="AF2" s="734"/>
      <c r="AG2" s="734"/>
      <c r="AH2" s="734"/>
      <c r="AI2" s="734"/>
      <c r="AJ2" s="734"/>
      <c r="AK2" s="734"/>
      <c r="AL2" s="734"/>
      <c r="AM2" s="734"/>
      <c r="AN2" s="734"/>
      <c r="AO2" s="734"/>
      <c r="AP2" s="735"/>
      <c r="AQ2" s="681" t="s">
        <v>1240</v>
      </c>
      <c r="AR2" s="682"/>
      <c r="AS2" s="745" t="s">
        <v>1235</v>
      </c>
      <c r="AT2" s="745" t="s">
        <v>1237</v>
      </c>
      <c r="AU2" s="745" t="s">
        <v>1236</v>
      </c>
      <c r="AV2" s="745" t="s">
        <v>1238</v>
      </c>
    </row>
    <row r="3" spans="2:48" ht="59.25" customHeight="1" thickBot="1" x14ac:dyDescent="0.3">
      <c r="B3" s="120" t="s">
        <v>3</v>
      </c>
      <c r="C3" s="121" t="s">
        <v>2</v>
      </c>
      <c r="D3" s="121" t="s">
        <v>12</v>
      </c>
      <c r="E3" s="121" t="s">
        <v>13</v>
      </c>
      <c r="F3" s="121" t="s">
        <v>4</v>
      </c>
      <c r="G3" s="122" t="s">
        <v>5</v>
      </c>
      <c r="H3" s="123" t="s">
        <v>60</v>
      </c>
      <c r="I3" s="124" t="s">
        <v>6</v>
      </c>
      <c r="J3" s="124" t="s">
        <v>31</v>
      </c>
      <c r="K3" s="125" t="s">
        <v>0</v>
      </c>
      <c r="L3" s="126" t="s">
        <v>68</v>
      </c>
      <c r="M3" s="127" t="s">
        <v>35</v>
      </c>
      <c r="N3" s="127" t="s">
        <v>69</v>
      </c>
      <c r="O3" s="127" t="s">
        <v>36</v>
      </c>
      <c r="P3" s="127" t="s">
        <v>37</v>
      </c>
      <c r="Q3" s="128" t="s">
        <v>70</v>
      </c>
      <c r="R3" s="126" t="s">
        <v>39</v>
      </c>
      <c r="S3" s="127" t="s">
        <v>40</v>
      </c>
      <c r="T3" s="127" t="s">
        <v>59</v>
      </c>
      <c r="U3" s="128" t="s">
        <v>66</v>
      </c>
      <c r="V3" s="129" t="s">
        <v>60</v>
      </c>
      <c r="W3" s="130" t="s">
        <v>6</v>
      </c>
      <c r="X3" s="130" t="s">
        <v>41</v>
      </c>
      <c r="Y3" s="131" t="s">
        <v>0</v>
      </c>
      <c r="Z3" s="132" t="s">
        <v>62</v>
      </c>
      <c r="AA3" s="121" t="s">
        <v>42</v>
      </c>
      <c r="AB3" s="121" t="s">
        <v>63</v>
      </c>
      <c r="AC3" s="122" t="s">
        <v>43</v>
      </c>
      <c r="AD3" s="133" t="s">
        <v>7</v>
      </c>
      <c r="AE3" s="124" t="s">
        <v>45</v>
      </c>
      <c r="AF3" s="124" t="s">
        <v>46</v>
      </c>
      <c r="AG3" s="124" t="s">
        <v>47</v>
      </c>
      <c r="AH3" s="124" t="s">
        <v>48</v>
      </c>
      <c r="AI3" s="124" t="s">
        <v>49</v>
      </c>
      <c r="AJ3" s="124" t="s">
        <v>50</v>
      </c>
      <c r="AK3" s="124" t="s">
        <v>51</v>
      </c>
      <c r="AL3" s="124" t="s">
        <v>52</v>
      </c>
      <c r="AM3" s="124" t="s">
        <v>53</v>
      </c>
      <c r="AN3" s="124" t="s">
        <v>55</v>
      </c>
      <c r="AO3" s="124" t="s">
        <v>56</v>
      </c>
      <c r="AP3" s="177" t="s">
        <v>54</v>
      </c>
      <c r="AQ3" s="179" t="s">
        <v>1364</v>
      </c>
      <c r="AR3" s="179" t="s">
        <v>1365</v>
      </c>
      <c r="AS3" s="745"/>
      <c r="AT3" s="745"/>
      <c r="AU3" s="745"/>
      <c r="AV3" s="745"/>
    </row>
    <row r="4" spans="2:48" ht="106.5" customHeight="1" x14ac:dyDescent="0.25">
      <c r="B4" s="737" t="str">
        <f>'3-IDENTIFICACIÓN DEL RIESGO'!B12</f>
        <v>Direccionamiento Estratégico</v>
      </c>
      <c r="C4" s="711" t="s">
        <v>998</v>
      </c>
      <c r="D4" s="718" t="str">
        <f>'3-IDENTIFICACIÓN DEL RIESGO'!G12</f>
        <v>Posibilidad de beneficiar a grupos de interés contrarios a los objetivos de la Reforma Rural Integral y del Ordenamiento Social de la Propiedad Rural con la definición de lineamientos estratégicos</v>
      </c>
      <c r="E4" s="718" t="s">
        <v>385</v>
      </c>
      <c r="F4" s="718" t="str">
        <f>'3-IDENTIFICACIÓN DEL RIESGO'!H12</f>
        <v>Injerencia mediática de grupos de interés</v>
      </c>
      <c r="G4" s="718" t="str">
        <f>'3-IDENTIFICACIÓN DEL RIESGO'!L12</f>
        <v xml:space="preserve">Desatención de prioridades PND, Conpes, ODS y posconflicto </v>
      </c>
      <c r="H4" s="716" t="str">
        <f>'4-VALORACIÓN DEL RIESGO'!G11</f>
        <v>Posible</v>
      </c>
      <c r="I4" s="716" t="str">
        <f>'4-VALORACIÓN DEL RIESGO'!AC11</f>
        <v>Catastrófico</v>
      </c>
      <c r="J4" s="716" t="str">
        <f>'4-VALORACIÓN DEL RIESGO'!AE11</f>
        <v>Extremo</v>
      </c>
      <c r="K4" s="716" t="str">
        <f>'4-VALORACIÓN DEL RIESGO'!AF11</f>
        <v>Reducir</v>
      </c>
      <c r="L4" s="711" t="s">
        <v>1031</v>
      </c>
      <c r="M4" s="671" t="str">
        <f>'5-CONTROLES'!L12</f>
        <v>El Consejo Directivo de la ANT aprueba el Plan de Acción Anual Institucional y el Plan Estratégico Cuatrienal de acuerdo a los objetivos de reforma rural integral y de Ordenamiento social de la propiedad rural.</v>
      </c>
      <c r="N4" s="671" t="str">
        <f>'5-CONTROLES'!K12</f>
        <v>Acta de sesión de Consejo Directivo ANT donde se aprueba el Plan de Acción Anual y Plan Estratégico cuatrienal</v>
      </c>
      <c r="O4" s="671" t="str">
        <f>'5-CONTROLES'!F12</f>
        <v>Consejo Directivo de la ANT</v>
      </c>
      <c r="P4" s="671" t="str">
        <f>'5-CONTROLES'!G12</f>
        <v>Anual</v>
      </c>
      <c r="Q4" s="671" t="s">
        <v>1073</v>
      </c>
      <c r="R4" s="671" t="str">
        <f>'5-CONTROLES'!AB12</f>
        <v>Fuerte</v>
      </c>
      <c r="S4" s="671" t="str">
        <f>'5-CONTROLES'!AC12</f>
        <v>Fuerte</v>
      </c>
      <c r="T4" s="671" t="str">
        <f>'5-CONTROLES'!AD12</f>
        <v>Fuerte</v>
      </c>
      <c r="U4" s="671" t="str">
        <f>'5-CONTROLES'!AH12</f>
        <v>Fuerte</v>
      </c>
      <c r="V4" s="722" t="str">
        <f>'5-CONTROLES'!AL12</f>
        <v>Rara Vez</v>
      </c>
      <c r="W4" s="722" t="str">
        <f>'5-CONTROLES'!AP12</f>
        <v>Catastrófico</v>
      </c>
      <c r="X4" s="722" t="str">
        <f>'5-CONTROLES'!AQ12</f>
        <v>Extremo</v>
      </c>
      <c r="Y4" s="722" t="str">
        <f>'5-CONTROLES'!AS12</f>
        <v>Acción preventiva</v>
      </c>
      <c r="Z4" s="200" t="s">
        <v>1105</v>
      </c>
      <c r="AA4" s="201" t="s">
        <v>1108</v>
      </c>
      <c r="AB4" s="201" t="s">
        <v>628</v>
      </c>
      <c r="AC4" s="201" t="s">
        <v>1109</v>
      </c>
      <c r="AD4" s="201">
        <f>+SUM(AE4:AP4)</f>
        <v>1</v>
      </c>
      <c r="AE4" s="201"/>
      <c r="AF4" s="201"/>
      <c r="AG4" s="201">
        <v>1</v>
      </c>
      <c r="AH4" s="201"/>
      <c r="AI4" s="201"/>
      <c r="AJ4" s="201"/>
      <c r="AK4" s="201"/>
      <c r="AL4" s="201"/>
      <c r="AM4" s="201"/>
      <c r="AN4" s="201"/>
      <c r="AO4" s="201"/>
      <c r="AP4" s="202"/>
      <c r="AQ4" s="671" t="s">
        <v>1241</v>
      </c>
      <c r="AR4" s="673" t="s">
        <v>1242</v>
      </c>
      <c r="AS4" s="661" t="s">
        <v>1297</v>
      </c>
      <c r="AT4" s="667" t="s">
        <v>1306</v>
      </c>
      <c r="AU4" s="204" t="s">
        <v>1297</v>
      </c>
      <c r="AV4" s="237" t="s">
        <v>1311</v>
      </c>
    </row>
    <row r="5" spans="2:48" ht="65.25" customHeight="1" x14ac:dyDescent="0.25">
      <c r="B5" s="729"/>
      <c r="C5" s="712"/>
      <c r="D5" s="719"/>
      <c r="E5" s="719"/>
      <c r="F5" s="719"/>
      <c r="G5" s="719"/>
      <c r="H5" s="717"/>
      <c r="I5" s="717"/>
      <c r="J5" s="717"/>
      <c r="K5" s="717"/>
      <c r="L5" s="712"/>
      <c r="M5" s="672"/>
      <c r="N5" s="672"/>
      <c r="O5" s="672"/>
      <c r="P5" s="672"/>
      <c r="Q5" s="672"/>
      <c r="R5" s="672"/>
      <c r="S5" s="672"/>
      <c r="T5" s="672"/>
      <c r="U5" s="672"/>
      <c r="V5" s="723"/>
      <c r="W5" s="723"/>
      <c r="X5" s="723"/>
      <c r="Y5" s="723"/>
      <c r="Z5" s="200" t="s">
        <v>1106</v>
      </c>
      <c r="AA5" s="201" t="s">
        <v>1110</v>
      </c>
      <c r="AB5" s="201" t="s">
        <v>628</v>
      </c>
      <c r="AC5" s="201" t="s">
        <v>1111</v>
      </c>
      <c r="AD5" s="201">
        <f>+SUM(AE5:AP5)</f>
        <v>1</v>
      </c>
      <c r="AE5" s="201"/>
      <c r="AF5" s="201"/>
      <c r="AG5" s="201">
        <v>1</v>
      </c>
      <c r="AH5" s="201"/>
      <c r="AI5" s="201"/>
      <c r="AJ5" s="201"/>
      <c r="AK5" s="201"/>
      <c r="AL5" s="201"/>
      <c r="AM5" s="201"/>
      <c r="AN5" s="201"/>
      <c r="AO5" s="201"/>
      <c r="AP5" s="202"/>
      <c r="AQ5" s="672"/>
      <c r="AR5" s="673"/>
      <c r="AS5" s="662"/>
      <c r="AT5" s="668"/>
      <c r="AU5" s="204" t="s">
        <v>1297</v>
      </c>
      <c r="AV5" s="237" t="s">
        <v>1311</v>
      </c>
    </row>
    <row r="6" spans="2:48" ht="111" customHeight="1" x14ac:dyDescent="0.25">
      <c r="B6" s="728" t="str">
        <f>'3-IDENTIFICACIÓN DEL RIESGO'!B32</f>
        <v>Inteligencia de la información.</v>
      </c>
      <c r="C6" s="711" t="s">
        <v>999</v>
      </c>
      <c r="D6" s="718" t="str">
        <f>'3-IDENTIFICACIÓN DEL RIESGO'!G32</f>
        <v>Posibilidad de implementar la información generada por la entidad sin que este aprobada dentro del Sistema Integrado de Gestión en beneficio de grupos de interés, partidos políticos o particulares</v>
      </c>
      <c r="E6" s="718" t="s">
        <v>385</v>
      </c>
      <c r="F6" s="718" t="str">
        <f>'3-IDENTIFICACIÓN DEL RIESGO'!H32</f>
        <v>Injerencia en el desarrollo de las funciones</v>
      </c>
      <c r="G6" s="718" t="str">
        <f>'3-IDENTIFICACIÓN DEL RIESGO'!L32</f>
        <v>Favorecimiento indebido a grupos de interés</v>
      </c>
      <c r="H6" s="716" t="str">
        <f>'4-VALORACIÓN DEL RIESGO'!G21</f>
        <v>Posible</v>
      </c>
      <c r="I6" s="716" t="str">
        <f>'4-VALORACIÓN DEL RIESGO'!AC21</f>
        <v>Catastrófico</v>
      </c>
      <c r="J6" s="716" t="str">
        <f>'4-VALORACIÓN DEL RIESGO'!AE21</f>
        <v>Extremo</v>
      </c>
      <c r="K6" s="716" t="str">
        <f>'4-VALORACIÓN DEL RIESGO'!AF21</f>
        <v>Reducir</v>
      </c>
      <c r="L6" s="711" t="s">
        <v>1032</v>
      </c>
      <c r="M6" s="671" t="str">
        <f>'5-CONTROLES'!L32</f>
        <v>El responsable asignado por la Oficina de Planeación evalúa el documento con base a la SOLICITUD DE ELABORACIÓN, MODIFICACIÓN Y ELIMINACIÓN INTI-F-007 y la pertinencia de este</v>
      </c>
      <c r="N6" s="671" t="str">
        <f>'5-CONTROLES'!K32</f>
        <v>Reporte de documentos publicados en el SIG</v>
      </c>
      <c r="O6" s="671" t="str">
        <f>'5-CONTROLES'!F32</f>
        <v>Oficina de Planeación</v>
      </c>
      <c r="P6" s="671" t="str">
        <f>'5-CONTROLES'!G32</f>
        <v>Mensual</v>
      </c>
      <c r="Q6" s="671" t="s">
        <v>1074</v>
      </c>
      <c r="R6" s="671" t="str">
        <f>'5-CONTROLES'!AB32</f>
        <v>Moderado</v>
      </c>
      <c r="S6" s="671" t="str">
        <f>'5-CONTROLES'!AC32</f>
        <v>Fuerte</v>
      </c>
      <c r="T6" s="671" t="str">
        <f>'5-CONTROLES'!AD32</f>
        <v>Moderado</v>
      </c>
      <c r="U6" s="671" t="str">
        <f>'5-CONTROLES'!AH32</f>
        <v>Moderado</v>
      </c>
      <c r="V6" s="722" t="str">
        <f>'5-CONTROLES'!AL32</f>
        <v>Improbable</v>
      </c>
      <c r="W6" s="722" t="str">
        <f>'5-CONTROLES'!AP32</f>
        <v>Catastrófico</v>
      </c>
      <c r="X6" s="722" t="str">
        <f>'5-CONTROLES'!AQ32</f>
        <v>Extremo</v>
      </c>
      <c r="Y6" s="722" t="str">
        <f>'5-CONTROLES'!AS32</f>
        <v>Acción preventiva</v>
      </c>
      <c r="Z6" s="686" t="s">
        <v>1107</v>
      </c>
      <c r="AA6" s="671" t="s">
        <v>1112</v>
      </c>
      <c r="AB6" s="671" t="s">
        <v>628</v>
      </c>
      <c r="AC6" s="671" t="s">
        <v>1113</v>
      </c>
      <c r="AD6" s="671">
        <f>+SUM(AE6:AP6)</f>
        <v>12</v>
      </c>
      <c r="AE6" s="671">
        <v>1</v>
      </c>
      <c r="AF6" s="671">
        <v>1</v>
      </c>
      <c r="AG6" s="671">
        <v>1</v>
      </c>
      <c r="AH6" s="671">
        <v>1</v>
      </c>
      <c r="AI6" s="671">
        <v>1</v>
      </c>
      <c r="AJ6" s="671">
        <v>1</v>
      </c>
      <c r="AK6" s="671">
        <v>1</v>
      </c>
      <c r="AL6" s="671">
        <v>1</v>
      </c>
      <c r="AM6" s="671">
        <v>1</v>
      </c>
      <c r="AN6" s="671">
        <v>1</v>
      </c>
      <c r="AO6" s="671">
        <v>1</v>
      </c>
      <c r="AP6" s="683">
        <v>1</v>
      </c>
      <c r="AQ6" s="671" t="s">
        <v>1243</v>
      </c>
      <c r="AR6" s="664" t="s">
        <v>1244</v>
      </c>
      <c r="AS6" s="661" t="s">
        <v>1297</v>
      </c>
      <c r="AT6" s="664" t="s">
        <v>1396</v>
      </c>
      <c r="AU6" s="661" t="s">
        <v>1297</v>
      </c>
      <c r="AV6" s="659" t="s">
        <v>1397</v>
      </c>
    </row>
    <row r="7" spans="2:48" ht="140.25" customHeight="1" x14ac:dyDescent="0.25">
      <c r="B7" s="729"/>
      <c r="C7" s="712"/>
      <c r="D7" s="719"/>
      <c r="E7" s="719"/>
      <c r="F7" s="719"/>
      <c r="G7" s="719"/>
      <c r="H7" s="717"/>
      <c r="I7" s="717"/>
      <c r="J7" s="717"/>
      <c r="K7" s="717"/>
      <c r="L7" s="712"/>
      <c r="M7" s="672"/>
      <c r="N7" s="672"/>
      <c r="O7" s="672"/>
      <c r="P7" s="672"/>
      <c r="Q7" s="672"/>
      <c r="R7" s="672"/>
      <c r="S7" s="672"/>
      <c r="T7" s="672"/>
      <c r="U7" s="672"/>
      <c r="V7" s="723"/>
      <c r="W7" s="723"/>
      <c r="X7" s="723"/>
      <c r="Y7" s="723"/>
      <c r="Z7" s="687"/>
      <c r="AA7" s="672"/>
      <c r="AB7" s="672"/>
      <c r="AC7" s="672"/>
      <c r="AD7" s="672"/>
      <c r="AE7" s="672"/>
      <c r="AF7" s="672"/>
      <c r="AG7" s="672"/>
      <c r="AH7" s="672"/>
      <c r="AI7" s="672"/>
      <c r="AJ7" s="672"/>
      <c r="AK7" s="672"/>
      <c r="AL7" s="672"/>
      <c r="AM7" s="672"/>
      <c r="AN7" s="672"/>
      <c r="AO7" s="672"/>
      <c r="AP7" s="684"/>
      <c r="AQ7" s="672"/>
      <c r="AR7" s="665"/>
      <c r="AS7" s="662"/>
      <c r="AT7" s="665"/>
      <c r="AU7" s="662"/>
      <c r="AV7" s="660"/>
    </row>
    <row r="8" spans="2:48" ht="42.75" customHeight="1" x14ac:dyDescent="0.25">
      <c r="B8" s="729"/>
      <c r="C8" s="711" t="s">
        <v>1000</v>
      </c>
      <c r="D8" s="718" t="str">
        <f>'3-IDENTIFICACIÓN DEL RIESGO'!G34</f>
        <v>Estructurar proyectos de TI para beneficio específico de un tercero o propio.</v>
      </c>
      <c r="E8" s="718" t="s">
        <v>385</v>
      </c>
      <c r="F8" s="154" t="str">
        <f>'3-IDENTIFICACIÓN DEL RIESGO'!H34</f>
        <v>Tráfico de influencias.</v>
      </c>
      <c r="G8" s="154" t="str">
        <f>'3-IDENTIFICACIÓN DEL RIESGO'!L34</f>
        <v>Demoras en la disponibilidad del bien o servicio tecnológico a contratar</v>
      </c>
      <c r="H8" s="716" t="str">
        <f>'4-VALORACIÓN DEL RIESGO'!G22</f>
        <v>Rara Vez</v>
      </c>
      <c r="I8" s="716" t="str">
        <f>'4-VALORACIÓN DEL RIESGO'!AC22</f>
        <v>Catastrófico</v>
      </c>
      <c r="J8" s="716" t="str">
        <f>'4-VALORACIÓN DEL RIESGO'!AE22</f>
        <v>Extremo</v>
      </c>
      <c r="K8" s="716" t="str">
        <f>'4-VALORACIÓN DEL RIESGO'!AF22</f>
        <v>Reducir</v>
      </c>
      <c r="L8" s="711" t="s">
        <v>1033</v>
      </c>
      <c r="M8" s="671" t="str">
        <f>'5-CONTROLES'!L34</f>
        <v>Revisar y aprobar la ficha técnica y/o estudio técnico de las adquisiciones de los proyectos de TI</v>
      </c>
      <c r="N8" s="671" t="str">
        <f>'5-CONTROLES'!K34</f>
        <v>Ficha técnica y/o estudio técnico aprobado</v>
      </c>
      <c r="O8" s="671" t="str">
        <f>'5-CONTROLES'!F34</f>
        <v>Subdirección de Sistemas de Información de Tierras</v>
      </c>
      <c r="P8" s="671" t="str">
        <f>'5-CONTROLES'!G34</f>
        <v>Cuatrimestral</v>
      </c>
      <c r="Q8" s="671" t="s">
        <v>970</v>
      </c>
      <c r="R8" s="671" t="str">
        <f>'5-CONTROLES'!AB34</f>
        <v>Fuerte</v>
      </c>
      <c r="S8" s="671" t="str">
        <f>'5-CONTROLES'!AC34</f>
        <v>Fuerte</v>
      </c>
      <c r="T8" s="671" t="str">
        <f>'5-CONTROLES'!AD34</f>
        <v>Fuerte</v>
      </c>
      <c r="U8" s="671" t="str">
        <f>'5-CONTROLES'!AH34</f>
        <v>Fuerte</v>
      </c>
      <c r="V8" s="722" t="str">
        <f>'5-CONTROLES'!AL34</f>
        <v>Rara Vez</v>
      </c>
      <c r="W8" s="722" t="str">
        <f>'5-CONTROLES'!AP34</f>
        <v>Moderado</v>
      </c>
      <c r="X8" s="722" t="str">
        <f>'5-CONTROLES'!AQ34</f>
        <v>Moderado</v>
      </c>
      <c r="Y8" s="722" t="str">
        <f>'5-CONTROLES'!AS34</f>
        <v>Acción preventiva</v>
      </c>
      <c r="Z8" s="686" t="s">
        <v>971</v>
      </c>
      <c r="AA8" s="671" t="s">
        <v>972</v>
      </c>
      <c r="AB8" s="671" t="s">
        <v>973</v>
      </c>
      <c r="AC8" s="671" t="s">
        <v>974</v>
      </c>
      <c r="AD8" s="671">
        <v>3</v>
      </c>
      <c r="AE8" s="671"/>
      <c r="AF8" s="671"/>
      <c r="AG8" s="671"/>
      <c r="AH8" s="671">
        <v>1</v>
      </c>
      <c r="AI8" s="671"/>
      <c r="AJ8" s="671"/>
      <c r="AK8" s="671">
        <v>1</v>
      </c>
      <c r="AL8" s="671"/>
      <c r="AM8" s="671"/>
      <c r="AN8" s="671">
        <v>1</v>
      </c>
      <c r="AO8" s="671"/>
      <c r="AP8" s="683"/>
      <c r="AQ8" s="671" t="s">
        <v>1243</v>
      </c>
      <c r="AR8" s="664" t="s">
        <v>1245</v>
      </c>
      <c r="AS8" s="661" t="s">
        <v>1297</v>
      </c>
      <c r="AT8" s="664" t="s">
        <v>1320</v>
      </c>
      <c r="AU8" s="661" t="s">
        <v>1297</v>
      </c>
      <c r="AV8" s="659" t="s">
        <v>1309</v>
      </c>
    </row>
    <row r="9" spans="2:48" ht="117.75" customHeight="1" x14ac:dyDescent="0.25">
      <c r="B9" s="729"/>
      <c r="C9" s="712"/>
      <c r="D9" s="719"/>
      <c r="E9" s="719"/>
      <c r="F9" s="154" t="str">
        <f>'3-IDENTIFICACIÓN DEL RIESGO'!H35</f>
        <v>Manejo indebido de la información</v>
      </c>
      <c r="G9" s="154" t="str">
        <f>'3-IDENTIFICACIÓN DEL RIESGO'!L35</f>
        <v>Incremento en los costos y/o baja calidad del bien o servicio tecnológico</v>
      </c>
      <c r="H9" s="717"/>
      <c r="I9" s="717"/>
      <c r="J9" s="717"/>
      <c r="K9" s="717"/>
      <c r="L9" s="712"/>
      <c r="M9" s="672"/>
      <c r="N9" s="672"/>
      <c r="O9" s="672"/>
      <c r="P9" s="672"/>
      <c r="Q9" s="672"/>
      <c r="R9" s="672"/>
      <c r="S9" s="672"/>
      <c r="T9" s="672"/>
      <c r="U9" s="672"/>
      <c r="V9" s="723"/>
      <c r="W9" s="723"/>
      <c r="X9" s="723"/>
      <c r="Y9" s="723"/>
      <c r="Z9" s="687"/>
      <c r="AA9" s="672"/>
      <c r="AB9" s="672"/>
      <c r="AC9" s="672"/>
      <c r="AD9" s="672"/>
      <c r="AE9" s="672"/>
      <c r="AF9" s="672"/>
      <c r="AG9" s="672"/>
      <c r="AH9" s="672"/>
      <c r="AI9" s="672"/>
      <c r="AJ9" s="672"/>
      <c r="AK9" s="672"/>
      <c r="AL9" s="672"/>
      <c r="AM9" s="672"/>
      <c r="AN9" s="672"/>
      <c r="AO9" s="672"/>
      <c r="AP9" s="684"/>
      <c r="AQ9" s="672"/>
      <c r="AR9" s="665"/>
      <c r="AS9" s="662"/>
      <c r="AT9" s="666"/>
      <c r="AU9" s="662"/>
      <c r="AV9" s="660"/>
    </row>
    <row r="10" spans="2:48" ht="77.25" customHeight="1" x14ac:dyDescent="0.25">
      <c r="B10" s="728" t="str">
        <f>'3-IDENTIFICACIÓN DEL RIESGO'!B42</f>
        <v>Gestión del Modelo de Atención.</v>
      </c>
      <c r="C10" s="711" t="s">
        <v>1001</v>
      </c>
      <c r="D10" s="718" t="str">
        <f>'3-IDENTIFICACIÓN DEL RIESGO'!G42</f>
        <v xml:space="preserve">Omitir o dilatar intencionalmente la gestión de PQRSD para beneficio propio o de terceros </v>
      </c>
      <c r="E10" s="718" t="s">
        <v>385</v>
      </c>
      <c r="F10" s="154" t="str">
        <f>'3-IDENTIFICACIÓN DEL RIESGO'!H42</f>
        <v>Intereses económicos</v>
      </c>
      <c r="G10" s="154" t="str">
        <f>'3-IDENTIFICACIÓN DEL RIESGO'!L42</f>
        <v>Pérdida de la credibilidad institucional e investigaciones y sanciones</v>
      </c>
      <c r="H10" s="716" t="str">
        <f>'4-VALORACIÓN DEL RIESGO'!G26</f>
        <v>Posible</v>
      </c>
      <c r="I10" s="716" t="str">
        <f>'4-VALORACIÓN DEL RIESGO'!AC26</f>
        <v>Catastrófico</v>
      </c>
      <c r="J10" s="716" t="str">
        <f>'4-VALORACIÓN DEL RIESGO'!AE26</f>
        <v>Extremo</v>
      </c>
      <c r="K10" s="716" t="str">
        <f>'4-VALORACIÓN DEL RIESGO'!AF26</f>
        <v>Reducir</v>
      </c>
      <c r="L10" s="711" t="s">
        <v>1034</v>
      </c>
      <c r="M10" s="671" t="str">
        <f>'5-CONTROLES'!L42</f>
        <v>Seguimiento a la gestión y respuesta de la PQRSD</v>
      </c>
      <c r="N10" s="671" t="str">
        <f>'5-CONTROLES'!K42</f>
        <v xml:space="preserve">1. Informe de gestión de las PQRSD
2. Envío de información sobre el avance de la gestión realizada por las dependencias mediante correos electrónicos. </v>
      </c>
      <c r="O10" s="671" t="str">
        <f>'5-CONTROLES'!F42</f>
        <v>Secretaría General - Servicio al Ciudadano</v>
      </c>
      <c r="P10" s="671" t="str">
        <f>'5-CONTROLES'!G42</f>
        <v>Trimestral</v>
      </c>
      <c r="Q10" s="671" t="s">
        <v>1075</v>
      </c>
      <c r="R10" s="671" t="str">
        <f>'5-CONTROLES'!AB42</f>
        <v>Débil</v>
      </c>
      <c r="S10" s="671" t="str">
        <f>'5-CONTROLES'!AC42</f>
        <v>Fuerte</v>
      </c>
      <c r="T10" s="671" t="str">
        <f>'5-CONTROLES'!AD42</f>
        <v>Débil</v>
      </c>
      <c r="U10" s="671" t="str">
        <f>'5-CONTROLES'!AH42</f>
        <v>Débil</v>
      </c>
      <c r="V10" s="722" t="str">
        <f>'5-CONTROLES'!AL42</f>
        <v>Posible</v>
      </c>
      <c r="W10" s="722" t="str">
        <f>'5-CONTROLES'!AP42</f>
        <v>Catastrófico</v>
      </c>
      <c r="X10" s="722" t="str">
        <f>'5-CONTROLES'!AQ42</f>
        <v>Extremo</v>
      </c>
      <c r="Y10" s="722" t="str">
        <f>'5-CONTROLES'!AS42</f>
        <v>Acción preventiva</v>
      </c>
      <c r="Z10" s="686" t="s">
        <v>1114</v>
      </c>
      <c r="AA10" s="671" t="s">
        <v>1115</v>
      </c>
      <c r="AB10" s="671" t="s">
        <v>1116</v>
      </c>
      <c r="AC10" s="671" t="s">
        <v>1117</v>
      </c>
      <c r="AD10" s="671">
        <v>3</v>
      </c>
      <c r="AE10" s="697"/>
      <c r="AF10" s="671">
        <v>1</v>
      </c>
      <c r="AG10" s="671"/>
      <c r="AH10" s="671"/>
      <c r="AI10" s="671"/>
      <c r="AJ10" s="671">
        <v>1</v>
      </c>
      <c r="AK10" s="671"/>
      <c r="AL10" s="671"/>
      <c r="AM10" s="671"/>
      <c r="AN10" s="671">
        <v>1</v>
      </c>
      <c r="AO10" s="697"/>
      <c r="AP10" s="683"/>
      <c r="AQ10" s="671" t="s">
        <v>1243</v>
      </c>
      <c r="AR10" s="664" t="s">
        <v>1246</v>
      </c>
      <c r="AS10" s="661" t="s">
        <v>1297</v>
      </c>
      <c r="AT10" s="664" t="s">
        <v>1326</v>
      </c>
      <c r="AU10" s="661" t="s">
        <v>1297</v>
      </c>
      <c r="AV10" s="746" t="s">
        <v>1307</v>
      </c>
    </row>
    <row r="11" spans="2:48" ht="42.75" customHeight="1" x14ac:dyDescent="0.25">
      <c r="B11" s="729"/>
      <c r="C11" s="712"/>
      <c r="D11" s="719"/>
      <c r="E11" s="719"/>
      <c r="F11" s="154" t="str">
        <f>'3-IDENTIFICACIÓN DEL RIESGO'!H43</f>
        <v>Ofrecimiento de sobornos</v>
      </c>
      <c r="G11" s="154" t="str">
        <f>'3-IDENTIFICACIÓN DEL RIESGO'!L43</f>
        <v>Inoportunidad en el servicio al ciudadano</v>
      </c>
      <c r="H11" s="717"/>
      <c r="I11" s="717"/>
      <c r="J11" s="717"/>
      <c r="K11" s="717"/>
      <c r="L11" s="712"/>
      <c r="M11" s="672"/>
      <c r="N11" s="672"/>
      <c r="O11" s="672"/>
      <c r="P11" s="672"/>
      <c r="Q11" s="672"/>
      <c r="R11" s="672"/>
      <c r="S11" s="672"/>
      <c r="T11" s="672"/>
      <c r="U11" s="672"/>
      <c r="V11" s="723"/>
      <c r="W11" s="723"/>
      <c r="X11" s="723"/>
      <c r="Y11" s="723"/>
      <c r="Z11" s="687"/>
      <c r="AA11" s="672"/>
      <c r="AB11" s="672"/>
      <c r="AC11" s="672"/>
      <c r="AD11" s="672"/>
      <c r="AE11" s="710"/>
      <c r="AF11" s="672"/>
      <c r="AG11" s="672"/>
      <c r="AH11" s="672"/>
      <c r="AI11" s="672"/>
      <c r="AJ11" s="672"/>
      <c r="AK11" s="672"/>
      <c r="AL11" s="672"/>
      <c r="AM11" s="672"/>
      <c r="AN11" s="672"/>
      <c r="AO11" s="710"/>
      <c r="AP11" s="684"/>
      <c r="AQ11" s="672"/>
      <c r="AR11" s="665"/>
      <c r="AS11" s="662"/>
      <c r="AT11" s="666"/>
      <c r="AU11" s="662"/>
      <c r="AV11" s="663"/>
    </row>
    <row r="12" spans="2:48" ht="77.25" customHeight="1" x14ac:dyDescent="0.25">
      <c r="B12" s="729"/>
      <c r="C12" s="711" t="s">
        <v>1002</v>
      </c>
      <c r="D12" s="718" t="str">
        <f>'3-IDENTIFICACIÓN DEL RIESGO'!G44</f>
        <v>Solicitar y/o recibir dinero o cualquier otro beneficio personal a cambio de la promesa de éxito en la realización o priorización de un trámite</v>
      </c>
      <c r="E12" s="718" t="s">
        <v>385</v>
      </c>
      <c r="F12" s="154" t="str">
        <f>'3-IDENTIFICACIÓN DEL RIESGO'!H44</f>
        <v>Amenazas</v>
      </c>
      <c r="G12" s="154" t="str">
        <f>'3-IDENTIFICACIÓN DEL RIESGO'!L44</f>
        <v>Pérdida de la credibilidad institucional e investigaciones y sanciones</v>
      </c>
      <c r="H12" s="716" t="str">
        <f>'4-VALORACIÓN DEL RIESGO'!G27</f>
        <v>Posible</v>
      </c>
      <c r="I12" s="716" t="str">
        <f>'4-VALORACIÓN DEL RIESGO'!AC27</f>
        <v>Catastrófico</v>
      </c>
      <c r="J12" s="716" t="str">
        <f>'4-VALORACIÓN DEL RIESGO'!AE27</f>
        <v>Extremo</v>
      </c>
      <c r="K12" s="716" t="str">
        <f>'4-VALORACIÓN DEL RIESGO'!AF27</f>
        <v>Reducir</v>
      </c>
      <c r="L12" s="134" t="s">
        <v>1035</v>
      </c>
      <c r="M12" s="201" t="str">
        <f>'5-CONTROLES'!L44</f>
        <v xml:space="preserve">Campaña de sensibilización frente a los trámites dirigida a la ciudadanía </v>
      </c>
      <c r="N12" s="201" t="str">
        <f>'5-CONTROLES'!K44</f>
        <v>Banners publicados y/o mensajes enviados y/o piezas informativas publicadas</v>
      </c>
      <c r="O12" s="201" t="str">
        <f>'5-CONTROLES'!F44</f>
        <v>Secretaría General - Servicio al Ciudadano</v>
      </c>
      <c r="P12" s="201" t="str">
        <f>'5-CONTROLES'!G44</f>
        <v>Semestral</v>
      </c>
      <c r="Q12" s="201" t="s">
        <v>1076</v>
      </c>
      <c r="R12" s="201" t="str">
        <f>'5-CONTROLES'!AB44</f>
        <v>Débil</v>
      </c>
      <c r="S12" s="201" t="str">
        <f>'5-CONTROLES'!AC44</f>
        <v>Fuerte</v>
      </c>
      <c r="T12" s="201" t="str">
        <f>'5-CONTROLES'!AD44</f>
        <v>Débil</v>
      </c>
      <c r="U12" s="671" t="str">
        <f>'5-CONTROLES'!AH44</f>
        <v>Moderado</v>
      </c>
      <c r="V12" s="722" t="str">
        <f>'5-CONTROLES'!AL44</f>
        <v>Improbable</v>
      </c>
      <c r="W12" s="722" t="str">
        <f>'5-CONTROLES'!AP44</f>
        <v>Mayor</v>
      </c>
      <c r="X12" s="722" t="str">
        <f>'5-CONTROLES'!AQ44</f>
        <v>Alto</v>
      </c>
      <c r="Y12" s="722" t="str">
        <f>'5-CONTROLES'!AS44</f>
        <v>Acción preventiva</v>
      </c>
      <c r="Z12" s="686" t="s">
        <v>1118</v>
      </c>
      <c r="AA12" s="671" t="s">
        <v>1119</v>
      </c>
      <c r="AB12" s="671" t="s">
        <v>1120</v>
      </c>
      <c r="AC12" s="671" t="s">
        <v>1117</v>
      </c>
      <c r="AD12" s="671">
        <v>2</v>
      </c>
      <c r="AE12" s="697"/>
      <c r="AF12" s="697"/>
      <c r="AG12" s="697"/>
      <c r="AH12" s="697"/>
      <c r="AI12" s="697"/>
      <c r="AJ12" s="671">
        <v>1</v>
      </c>
      <c r="AK12" s="697"/>
      <c r="AL12" s="697"/>
      <c r="AM12" s="697"/>
      <c r="AN12" s="697"/>
      <c r="AO12" s="697"/>
      <c r="AP12" s="683">
        <v>1</v>
      </c>
      <c r="AQ12" s="201" t="s">
        <v>1243</v>
      </c>
      <c r="AR12" s="205" t="s">
        <v>1247</v>
      </c>
      <c r="AS12" s="204" t="s">
        <v>1297</v>
      </c>
      <c r="AT12" s="205" t="s">
        <v>1327</v>
      </c>
      <c r="AU12" s="661" t="s">
        <v>1297</v>
      </c>
      <c r="AV12" s="659" t="s">
        <v>1308</v>
      </c>
    </row>
    <row r="13" spans="2:48" ht="62.25" customHeight="1" x14ac:dyDescent="0.25">
      <c r="B13" s="729"/>
      <c r="C13" s="712"/>
      <c r="D13" s="719"/>
      <c r="E13" s="719"/>
      <c r="F13" s="154" t="str">
        <f>'3-IDENTIFICACIÓN DEL RIESGO'!H45</f>
        <v>Sobornos</v>
      </c>
      <c r="G13" s="154" t="str">
        <f>'3-IDENTIFICACIÓN DEL RIESGO'!L45</f>
        <v>Oportunidad para estafas a ciudadanos</v>
      </c>
      <c r="H13" s="717"/>
      <c r="I13" s="717"/>
      <c r="J13" s="717"/>
      <c r="K13" s="717"/>
      <c r="L13" s="134" t="s">
        <v>1036</v>
      </c>
      <c r="M13" s="201" t="str">
        <f>'5-CONTROLES'!L45</f>
        <v>Protocolo de atención en el canal telefónico que incluya libreto frente a los trámites</v>
      </c>
      <c r="N13" s="201" t="str">
        <f>'5-CONTROLES'!K45</f>
        <v>Grabación de la llamada en CallCenter</v>
      </c>
      <c r="O13" s="201" t="str">
        <f>'5-CONTROLES'!F45</f>
        <v>Secretaría General - Servicio al Ciudadano</v>
      </c>
      <c r="P13" s="201" t="str">
        <f>'5-CONTROLES'!G45</f>
        <v>Trimestral</v>
      </c>
      <c r="Q13" s="201" t="s">
        <v>1076</v>
      </c>
      <c r="R13" s="201" t="str">
        <f>'5-CONTROLES'!AB45</f>
        <v>Fuerte</v>
      </c>
      <c r="S13" s="201" t="str">
        <f>'5-CONTROLES'!AC45</f>
        <v>Fuerte</v>
      </c>
      <c r="T13" s="201" t="str">
        <f>'5-CONTROLES'!AD45</f>
        <v>Fuerte</v>
      </c>
      <c r="U13" s="672"/>
      <c r="V13" s="723"/>
      <c r="W13" s="723"/>
      <c r="X13" s="723"/>
      <c r="Y13" s="723"/>
      <c r="Z13" s="687"/>
      <c r="AA13" s="672"/>
      <c r="AB13" s="672"/>
      <c r="AC13" s="672"/>
      <c r="AD13" s="672"/>
      <c r="AE13" s="710"/>
      <c r="AF13" s="710"/>
      <c r="AG13" s="710"/>
      <c r="AH13" s="710"/>
      <c r="AI13" s="710"/>
      <c r="AJ13" s="672"/>
      <c r="AK13" s="710"/>
      <c r="AL13" s="710"/>
      <c r="AM13" s="710"/>
      <c r="AN13" s="710"/>
      <c r="AO13" s="710"/>
      <c r="AP13" s="684"/>
      <c r="AQ13" s="201" t="s">
        <v>1243</v>
      </c>
      <c r="AR13" s="205" t="s">
        <v>1248</v>
      </c>
      <c r="AS13" s="204" t="s">
        <v>1297</v>
      </c>
      <c r="AT13" s="205" t="s">
        <v>1328</v>
      </c>
      <c r="AU13" s="662"/>
      <c r="AV13" s="663"/>
    </row>
    <row r="14" spans="2:48" ht="234.75" customHeight="1" x14ac:dyDescent="0.25">
      <c r="B14" s="726" t="str">
        <f>'3-IDENTIFICACIÓN DEL RIESGO'!B52</f>
        <v>Planificación del Ordenamiento Social de la Propiedad</v>
      </c>
      <c r="C14" s="711" t="s">
        <v>1003</v>
      </c>
      <c r="D14" s="718" t="str">
        <f>'3-IDENTIFICACIÓN DEL RIESGO'!G52</f>
        <v>Alterar u omitir la información física o jurídica levantada durante las fases de formulación  e implementación de Planes de Ordenamiento Social de la Propiedad, limitando las actuaciones como gestores catastrales para favorecer a terceros.</v>
      </c>
      <c r="E14" s="718" t="s">
        <v>385</v>
      </c>
      <c r="F14" s="154" t="str">
        <f>'3-IDENTIFICACIÓN DEL RIESGO'!H52</f>
        <v>Presencia de intereses particulares, financieros y/o políticos</v>
      </c>
      <c r="G14" s="154" t="str">
        <f>'3-IDENTIFICACIÓN DEL RIESGO'!L52</f>
        <v>Investigaciones y sanciones.</v>
      </c>
      <c r="H14" s="716" t="str">
        <f>'4-VALORACIÓN DEL RIESGO'!G31</f>
        <v>Posible</v>
      </c>
      <c r="I14" s="716" t="str">
        <f>'4-VALORACIÓN DEL RIESGO'!AC31</f>
        <v>Catastrófico</v>
      </c>
      <c r="J14" s="716" t="str">
        <f>'4-VALORACIÓN DEL RIESGO'!AE31</f>
        <v>Extremo</v>
      </c>
      <c r="K14" s="716" t="str">
        <f>'4-VALORACIÓN DEL RIESGO'!AF31</f>
        <v>Reducir</v>
      </c>
      <c r="L14" s="134" t="s">
        <v>1037</v>
      </c>
      <c r="M14" s="201" t="str">
        <f>'5-CONTROLES'!L52</f>
        <v xml:space="preserve">Realizar espacios de articulación con la comunidades en la formulación e implementación de los POSPR en el marco de la  cultura de la veeduría  y  rendición de cuenta </v>
      </c>
      <c r="N14" s="201" t="str">
        <f>'5-CONTROLES'!K52</f>
        <v>1. Registros de asistencia la actividad realizada.
2. Presentaciones, cartillas o piezas comunicativas elaboradas.</v>
      </c>
      <c r="O14" s="201" t="str">
        <f>'5-CONTROLES'!F52</f>
        <v>Subdirector de Planeación Operativa</v>
      </c>
      <c r="P14" s="201" t="str">
        <f>'5-CONTROLES'!G52</f>
        <v>Cada vez que se formule o implemente un Plan de Ordenamiento Social de la Propiedad en un municipio programado.</v>
      </c>
      <c r="Q14" s="201" t="s">
        <v>975</v>
      </c>
      <c r="R14" s="201" t="str">
        <f>'5-CONTROLES'!AB52</f>
        <v>Fuerte</v>
      </c>
      <c r="S14" s="201" t="str">
        <f>'5-CONTROLES'!AC52</f>
        <v>Fuerte</v>
      </c>
      <c r="T14" s="201" t="str">
        <f>'5-CONTROLES'!AD52</f>
        <v>Fuerte</v>
      </c>
      <c r="U14" s="671" t="str">
        <f>'5-CONTROLES'!AH52</f>
        <v>Moderado</v>
      </c>
      <c r="V14" s="722" t="str">
        <f>'5-CONTROLES'!AL52</f>
        <v>Improbable</v>
      </c>
      <c r="W14" s="722" t="str">
        <f>'5-CONTROLES'!AP52</f>
        <v>Mayor</v>
      </c>
      <c r="X14" s="722" t="str">
        <f>'5-CONTROLES'!AQ52</f>
        <v>Alto</v>
      </c>
      <c r="Y14" s="722" t="str">
        <f>'5-CONTROLES'!AS52</f>
        <v>Acción preventiva</v>
      </c>
      <c r="Z14" s="200" t="s">
        <v>979</v>
      </c>
      <c r="AA14" s="201" t="s">
        <v>976</v>
      </c>
      <c r="AB14" s="201" t="s">
        <v>977</v>
      </c>
      <c r="AC14" s="201" t="s">
        <v>978</v>
      </c>
      <c r="AD14" s="201">
        <v>7</v>
      </c>
      <c r="AE14" s="201"/>
      <c r="AF14" s="201"/>
      <c r="AG14" s="201"/>
      <c r="AH14" s="201"/>
      <c r="AI14" s="201"/>
      <c r="AJ14" s="201">
        <v>1</v>
      </c>
      <c r="AK14" s="201">
        <v>1</v>
      </c>
      <c r="AL14" s="201">
        <v>1</v>
      </c>
      <c r="AM14" s="201">
        <v>1</v>
      </c>
      <c r="AN14" s="201">
        <v>1</v>
      </c>
      <c r="AO14" s="201">
        <v>1</v>
      </c>
      <c r="AP14" s="202">
        <v>1</v>
      </c>
      <c r="AQ14" s="201" t="s">
        <v>1243</v>
      </c>
      <c r="AR14" s="207" t="s">
        <v>1249</v>
      </c>
      <c r="AS14" s="204" t="s">
        <v>1297</v>
      </c>
      <c r="AT14" s="205" t="s">
        <v>1321</v>
      </c>
      <c r="AU14" s="204" t="s">
        <v>1297</v>
      </c>
      <c r="AV14" s="237" t="s">
        <v>1312</v>
      </c>
    </row>
    <row r="15" spans="2:48" ht="243" customHeight="1" x14ac:dyDescent="0.25">
      <c r="B15" s="727"/>
      <c r="C15" s="712"/>
      <c r="D15" s="719"/>
      <c r="E15" s="719"/>
      <c r="F15" s="154" t="str">
        <f>'3-IDENTIFICACIÓN DEL RIESGO'!H53</f>
        <v>Debilidad en la auditoria de la información del componente físico-jurídico  capturada en campo.</v>
      </c>
      <c r="G15" s="154" t="str">
        <f>'3-IDENTIFICACIÓN DEL RIESGO'!L53</f>
        <v>Perdida de credibilidad institucional</v>
      </c>
      <c r="H15" s="717"/>
      <c r="I15" s="717"/>
      <c r="J15" s="717"/>
      <c r="K15" s="717"/>
      <c r="L15" s="134" t="s">
        <v>1038</v>
      </c>
      <c r="M15" s="201" t="str">
        <f>'5-CONTROLES'!L53</f>
        <v>Validar la información catastral por parte de la ANT en calidad de gestor catastral bajo los lineamientos vigentes de la autoridad catastral.</v>
      </c>
      <c r="N15" s="201" t="str">
        <f>'5-CONTROLES'!K53</f>
        <v>Documento o soporte de verificación de calidad de la información catastral</v>
      </c>
      <c r="O15" s="201" t="str">
        <f>'5-CONTROLES'!F53</f>
        <v>Subdirector de Planeación Operativa</v>
      </c>
      <c r="P15" s="201" t="str">
        <f>'5-CONTROLES'!G53</f>
        <v>Cuatrimestral</v>
      </c>
      <c r="Q15" s="201" t="s">
        <v>980</v>
      </c>
      <c r="R15" s="201" t="str">
        <f>'5-CONTROLES'!AB53</f>
        <v>Moderado</v>
      </c>
      <c r="S15" s="201" t="str">
        <f>'5-CONTROLES'!AC53</f>
        <v>Fuerte</v>
      </c>
      <c r="T15" s="201" t="str">
        <f>'5-CONTROLES'!AD53</f>
        <v>Moderado</v>
      </c>
      <c r="U15" s="672"/>
      <c r="V15" s="723"/>
      <c r="W15" s="723"/>
      <c r="X15" s="723"/>
      <c r="Y15" s="723"/>
      <c r="Z15" s="200" t="s">
        <v>981</v>
      </c>
      <c r="AA15" s="201" t="s">
        <v>982</v>
      </c>
      <c r="AB15" s="201" t="s">
        <v>977</v>
      </c>
      <c r="AC15" s="201" t="s">
        <v>983</v>
      </c>
      <c r="AD15" s="201">
        <v>18</v>
      </c>
      <c r="AE15" s="201"/>
      <c r="AF15" s="201"/>
      <c r="AG15" s="201"/>
      <c r="AH15" s="201"/>
      <c r="AI15" s="201"/>
      <c r="AJ15" s="201"/>
      <c r="AK15" s="201">
        <v>3</v>
      </c>
      <c r="AL15" s="201">
        <v>3</v>
      </c>
      <c r="AM15" s="201">
        <v>3</v>
      </c>
      <c r="AN15" s="201">
        <v>3</v>
      </c>
      <c r="AO15" s="201">
        <v>3</v>
      </c>
      <c r="AP15" s="202">
        <v>3</v>
      </c>
      <c r="AQ15" s="201" t="s">
        <v>1243</v>
      </c>
      <c r="AR15" s="205" t="s">
        <v>1250</v>
      </c>
      <c r="AS15" s="204" t="s">
        <v>1297</v>
      </c>
      <c r="AT15" s="205" t="s">
        <v>1322</v>
      </c>
      <c r="AU15" s="204" t="s">
        <v>1297</v>
      </c>
      <c r="AV15" s="239" t="s">
        <v>1353</v>
      </c>
    </row>
    <row r="16" spans="2:48" ht="42.75" customHeight="1" x14ac:dyDescent="0.25">
      <c r="B16" s="727"/>
      <c r="C16" s="711" t="s">
        <v>1004</v>
      </c>
      <c r="D16" s="718" t="str">
        <f>'3-IDENTIFICACIÓN DEL RIESGO'!G54</f>
        <v>Solicitar o recibir dadivas por inscripción en el Registro de Sujetos de Ordenamiento</v>
      </c>
      <c r="E16" s="718" t="s">
        <v>385</v>
      </c>
      <c r="F16" s="718" t="str">
        <f>'3-IDENTIFICACIÓN DEL RIESGO'!H54</f>
        <v>Falta de ética profesional del funcionario o personal vinculado a la entidad.</v>
      </c>
      <c r="G16" s="154" t="str">
        <f>'3-IDENTIFICACIÓN DEL RIESGO'!L54</f>
        <v>Deterioro de la imagen institucional.</v>
      </c>
      <c r="H16" s="716" t="str">
        <f>'4-VALORACIÓN DEL RIESGO'!G32</f>
        <v>Posible</v>
      </c>
      <c r="I16" s="716" t="str">
        <f>'4-VALORACIÓN DEL RIESGO'!AC32</f>
        <v>Catastrófico</v>
      </c>
      <c r="J16" s="716" t="str">
        <f>'4-VALORACIÓN DEL RIESGO'!AE32</f>
        <v>Extremo</v>
      </c>
      <c r="K16" s="716" t="str">
        <f>'4-VALORACIÓN DEL RIESGO'!AF32</f>
        <v>Reducir</v>
      </c>
      <c r="L16" s="711" t="s">
        <v>1039</v>
      </c>
      <c r="M16" s="671" t="str">
        <f>'5-CONTROLES'!L54</f>
        <v>Acceso controlado a la información a través de permisos para la solicitud FISO.</v>
      </c>
      <c r="N16" s="671" t="str">
        <f>'5-CONTROLES'!K54</f>
        <v>Acuerdos de confidencialidad por vigencia del contrato por cada usuario con rol valorador</v>
      </c>
      <c r="O16" s="671" t="str">
        <f>'5-CONTROLES'!F54</f>
        <v>Subdirección de Sistemas de Información de Tierras</v>
      </c>
      <c r="P16" s="671" t="str">
        <f>'5-CONTROLES'!G54</f>
        <v>Cuatrimestral</v>
      </c>
      <c r="Q16" s="671" t="s">
        <v>984</v>
      </c>
      <c r="R16" s="671" t="str">
        <f>'5-CONTROLES'!AB54</f>
        <v>Fuerte</v>
      </c>
      <c r="S16" s="671" t="str">
        <f>'5-CONTROLES'!AC54</f>
        <v>Fuerte</v>
      </c>
      <c r="T16" s="671" t="str">
        <f>'5-CONTROLES'!AD54</f>
        <v>Fuerte</v>
      </c>
      <c r="U16" s="671" t="str">
        <f>'5-CONTROLES'!AH54</f>
        <v>Fuerte</v>
      </c>
      <c r="V16" s="722" t="str">
        <f>'5-CONTROLES'!AL54</f>
        <v>Rara Vez</v>
      </c>
      <c r="W16" s="722" t="str">
        <f>'5-CONTROLES'!AP54</f>
        <v>Mayor</v>
      </c>
      <c r="X16" s="722" t="str">
        <f>'5-CONTROLES'!AQ54</f>
        <v>Alto</v>
      </c>
      <c r="Y16" s="722" t="str">
        <f>'5-CONTROLES'!AS54</f>
        <v>Acción preventiva</v>
      </c>
      <c r="Z16" s="686" t="s">
        <v>985</v>
      </c>
      <c r="AA16" s="671" t="s">
        <v>986</v>
      </c>
      <c r="AB16" s="671" t="s">
        <v>987</v>
      </c>
      <c r="AC16" s="671" t="s">
        <v>988</v>
      </c>
      <c r="AD16" s="671">
        <v>3</v>
      </c>
      <c r="AE16" s="671"/>
      <c r="AF16" s="671"/>
      <c r="AG16" s="671"/>
      <c r="AH16" s="671"/>
      <c r="AI16" s="671"/>
      <c r="AJ16" s="671"/>
      <c r="AK16" s="671"/>
      <c r="AL16" s="671">
        <v>1</v>
      </c>
      <c r="AM16" s="671"/>
      <c r="AN16" s="671">
        <v>1</v>
      </c>
      <c r="AO16" s="671"/>
      <c r="AP16" s="683">
        <v>1</v>
      </c>
      <c r="AQ16" s="671" t="s">
        <v>1243</v>
      </c>
      <c r="AR16" s="664" t="s">
        <v>1251</v>
      </c>
      <c r="AS16" s="661" t="s">
        <v>1297</v>
      </c>
      <c r="AT16" s="664" t="s">
        <v>1323</v>
      </c>
      <c r="AU16" s="661" t="s">
        <v>1297</v>
      </c>
      <c r="AV16" s="746" t="s">
        <v>1354</v>
      </c>
    </row>
    <row r="17" spans="2:48" ht="42.75" customHeight="1" x14ac:dyDescent="0.25">
      <c r="B17" s="727"/>
      <c r="C17" s="712"/>
      <c r="D17" s="719"/>
      <c r="E17" s="719"/>
      <c r="F17" s="719"/>
      <c r="G17" s="154" t="str">
        <f>'3-IDENTIFICACIÓN DEL RIESGO'!L55</f>
        <v>Hallazgos, observaciones y/o acciones sancionatorias por parte de los organismos de control.</v>
      </c>
      <c r="H17" s="717"/>
      <c r="I17" s="717"/>
      <c r="J17" s="717"/>
      <c r="K17" s="717"/>
      <c r="L17" s="712"/>
      <c r="M17" s="672"/>
      <c r="N17" s="672"/>
      <c r="O17" s="672"/>
      <c r="P17" s="672"/>
      <c r="Q17" s="672"/>
      <c r="R17" s="672"/>
      <c r="S17" s="672"/>
      <c r="T17" s="672"/>
      <c r="U17" s="672"/>
      <c r="V17" s="723"/>
      <c r="W17" s="723"/>
      <c r="X17" s="723"/>
      <c r="Y17" s="723"/>
      <c r="Z17" s="687"/>
      <c r="AA17" s="672"/>
      <c r="AB17" s="672"/>
      <c r="AC17" s="672"/>
      <c r="AD17" s="672"/>
      <c r="AE17" s="672"/>
      <c r="AF17" s="672"/>
      <c r="AG17" s="672"/>
      <c r="AH17" s="672"/>
      <c r="AI17" s="672"/>
      <c r="AJ17" s="672"/>
      <c r="AK17" s="672"/>
      <c r="AL17" s="672"/>
      <c r="AM17" s="672"/>
      <c r="AN17" s="672"/>
      <c r="AO17" s="672"/>
      <c r="AP17" s="684"/>
      <c r="AQ17" s="672"/>
      <c r="AR17" s="665"/>
      <c r="AS17" s="662"/>
      <c r="AT17" s="666"/>
      <c r="AU17" s="662"/>
      <c r="AV17" s="663"/>
    </row>
    <row r="18" spans="2:48" ht="42.75" customHeight="1" x14ac:dyDescent="0.25">
      <c r="B18" s="727"/>
      <c r="C18" s="711" t="s">
        <v>1005</v>
      </c>
      <c r="D18" s="718" t="str">
        <f>'3-IDENTIFICACIÓN DEL RIESGO'!G56</f>
        <v>Alterar u omitir información en desarrollo del procedimiento de Registro de Sujetos de Ordenamiento, para favorecer a terceros.</v>
      </c>
      <c r="E18" s="718" t="s">
        <v>385</v>
      </c>
      <c r="F18" s="718" t="str">
        <f>'3-IDENTIFICACIÓN DEL RIESGO'!H56</f>
        <v>Desconocimiento de la normatividad y lineamientos establecidos para el desarrollo del registro de sujetos de ordenamiento</v>
      </c>
      <c r="G18" s="154" t="str">
        <f>'3-IDENTIFICACIÓN DEL RIESGO'!L56</f>
        <v>Pérdida de la credibilidad institucional.</v>
      </c>
      <c r="H18" s="716" t="str">
        <f>'4-VALORACIÓN DEL RIESGO'!G33</f>
        <v>Posible</v>
      </c>
      <c r="I18" s="716" t="str">
        <f>'4-VALORACIÓN DEL RIESGO'!AC33</f>
        <v>Catastrófico</v>
      </c>
      <c r="J18" s="716" t="str">
        <f>'4-VALORACIÓN DEL RIESGO'!AE33</f>
        <v>Extremo</v>
      </c>
      <c r="K18" s="716" t="str">
        <f>'4-VALORACIÓN DEL RIESGO'!AF33</f>
        <v>Reducir</v>
      </c>
      <c r="L18" s="711" t="s">
        <v>1040</v>
      </c>
      <c r="M18" s="671" t="str">
        <f>'5-CONTROLES'!L56</f>
        <v>Retroalimentaciones al equipo RESO sobre los casos valorados y las consecuencias que acarrea las modificaciones y/o divulgación de información para beneficio de un tercero.</v>
      </c>
      <c r="N18" s="671" t="str">
        <f>'5-CONTROLES'!K56</f>
        <v>Listados de asistencia, actas, presentaciones o correos electrónicos</v>
      </c>
      <c r="O18" s="671" t="str">
        <f>'5-CONTROLES'!F56</f>
        <v>Subdirección de Sistemas de Información de Tierras</v>
      </c>
      <c r="P18" s="671" t="str">
        <f>'5-CONTROLES'!G56</f>
        <v>Cuatrimestral</v>
      </c>
      <c r="Q18" s="671" t="s">
        <v>989</v>
      </c>
      <c r="R18" s="671" t="str">
        <f>'5-CONTROLES'!AB56</f>
        <v>Fuerte</v>
      </c>
      <c r="S18" s="671" t="str">
        <f>'5-CONTROLES'!AC56</f>
        <v>Fuerte</v>
      </c>
      <c r="T18" s="671" t="str">
        <f>'5-CONTROLES'!AD56</f>
        <v>Fuerte</v>
      </c>
      <c r="U18" s="671" t="str">
        <f>'5-CONTROLES'!AH56</f>
        <v>Fuerte</v>
      </c>
      <c r="V18" s="722" t="str">
        <f>'5-CONTROLES'!AL56</f>
        <v>Rara Vez</v>
      </c>
      <c r="W18" s="722" t="str">
        <f>'5-CONTROLES'!AP56</f>
        <v>Moderado</v>
      </c>
      <c r="X18" s="722" t="str">
        <f>'5-CONTROLES'!AQ56</f>
        <v>Moderado</v>
      </c>
      <c r="Y18" s="722" t="str">
        <f>'5-CONTROLES'!AS56</f>
        <v>Acción preventiva</v>
      </c>
      <c r="Z18" s="686" t="s">
        <v>990</v>
      </c>
      <c r="AA18" s="671" t="s">
        <v>991</v>
      </c>
      <c r="AB18" s="671" t="s">
        <v>987</v>
      </c>
      <c r="AC18" s="671" t="s">
        <v>992</v>
      </c>
      <c r="AD18" s="671">
        <v>3</v>
      </c>
      <c r="AE18" s="671"/>
      <c r="AF18" s="671"/>
      <c r="AG18" s="671">
        <v>1</v>
      </c>
      <c r="AH18" s="671"/>
      <c r="AI18" s="671"/>
      <c r="AJ18" s="671">
        <v>1</v>
      </c>
      <c r="AK18" s="671"/>
      <c r="AL18" s="671"/>
      <c r="AM18" s="671"/>
      <c r="AN18" s="671"/>
      <c r="AO18" s="671"/>
      <c r="AP18" s="683">
        <v>1</v>
      </c>
      <c r="AQ18" s="671" t="s">
        <v>1243</v>
      </c>
      <c r="AR18" s="664" t="s">
        <v>1252</v>
      </c>
      <c r="AS18" s="661" t="s">
        <v>1297</v>
      </c>
      <c r="AT18" s="664" t="s">
        <v>1324</v>
      </c>
      <c r="AU18" s="661" t="s">
        <v>1297</v>
      </c>
      <c r="AV18" s="747" t="s">
        <v>1355</v>
      </c>
    </row>
    <row r="19" spans="2:48" ht="80.25" customHeight="1" x14ac:dyDescent="0.25">
      <c r="B19" s="727"/>
      <c r="C19" s="712"/>
      <c r="D19" s="719"/>
      <c r="E19" s="719"/>
      <c r="F19" s="719"/>
      <c r="G19" s="154" t="str">
        <f>'3-IDENTIFICACIÓN DEL RIESGO'!L57</f>
        <v>Demandas contra la entidad y/o funcionarios</v>
      </c>
      <c r="H19" s="717"/>
      <c r="I19" s="717"/>
      <c r="J19" s="717"/>
      <c r="K19" s="717"/>
      <c r="L19" s="712"/>
      <c r="M19" s="672"/>
      <c r="N19" s="672"/>
      <c r="O19" s="672"/>
      <c r="P19" s="672"/>
      <c r="Q19" s="672"/>
      <c r="R19" s="672"/>
      <c r="S19" s="672"/>
      <c r="T19" s="672"/>
      <c r="U19" s="672"/>
      <c r="V19" s="723"/>
      <c r="W19" s="723"/>
      <c r="X19" s="723"/>
      <c r="Y19" s="723"/>
      <c r="Z19" s="687"/>
      <c r="AA19" s="672"/>
      <c r="AB19" s="672"/>
      <c r="AC19" s="672"/>
      <c r="AD19" s="672"/>
      <c r="AE19" s="672"/>
      <c r="AF19" s="672"/>
      <c r="AG19" s="672"/>
      <c r="AH19" s="672"/>
      <c r="AI19" s="672"/>
      <c r="AJ19" s="672"/>
      <c r="AK19" s="672"/>
      <c r="AL19" s="672"/>
      <c r="AM19" s="672"/>
      <c r="AN19" s="672"/>
      <c r="AO19" s="672"/>
      <c r="AP19" s="684"/>
      <c r="AQ19" s="672"/>
      <c r="AR19" s="665"/>
      <c r="AS19" s="662"/>
      <c r="AT19" s="665"/>
      <c r="AU19" s="662"/>
      <c r="AV19" s="663"/>
    </row>
    <row r="20" spans="2:48" ht="132.75" customHeight="1" x14ac:dyDescent="0.25">
      <c r="B20" s="726" t="str">
        <f>'3-IDENTIFICACIÓN DEL RIESGO'!B62</f>
        <v>Seguridad Jurídica sobre la Titularidad de la Tierra y los Territorios</v>
      </c>
      <c r="C20" s="711" t="s">
        <v>1006</v>
      </c>
      <c r="D20" s="718" t="str">
        <f>'3-IDENTIFICACIÓN DEL RIESGO'!G62</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E20" s="718" t="s">
        <v>385</v>
      </c>
      <c r="F20" s="718" t="str">
        <f>'3-IDENTIFICACIÓN DEL RIESGO'!H62</f>
        <v>Deficiencias en la comunicación y desconocimiento de los usuarios sobre los trámites de procesos agrarios y formalización de la propiedad privada rural, acorde a la normatividad vigente.</v>
      </c>
      <c r="G20" s="718" t="str">
        <f>'3-IDENTIFICACIÓN DEL RIESGO'!L62</f>
        <v>Desgaste administrativo para subsanar la actuación.</v>
      </c>
      <c r="H20" s="716" t="str">
        <f>'4-VALORACIÓN DEL RIESGO'!G36</f>
        <v>Rara Vez</v>
      </c>
      <c r="I20" s="716" t="str">
        <f>'4-VALORACIÓN DEL RIESGO'!AC36</f>
        <v>Catastrófico</v>
      </c>
      <c r="J20" s="716" t="str">
        <f>'4-VALORACIÓN DEL RIESGO'!AE36</f>
        <v>Extremo</v>
      </c>
      <c r="K20" s="716" t="str">
        <f>'4-VALORACIÓN DEL RIESGO'!AF36</f>
        <v>Reducir</v>
      </c>
      <c r="L20" s="711" t="s">
        <v>1041</v>
      </c>
      <c r="M20" s="671" t="str">
        <f>'5-CONTROLES'!L62</f>
        <v>Revisar el proyecto de acto administrativo por parte de los líderes/revisores de procesos agrarios y de formalización de la propiedad privada rural, antes de ser suscrito por parte de los funcionarios competentes; con el fin de identificar que la actuación administrativa descrita en este y las decisiones u órdenes concuerden con los elementos probatorios y documentos complementarios que hacen parte del expediente, de acuerdo con la normatividad vigente.</v>
      </c>
      <c r="N20" s="671" t="str">
        <f>'5-CONTROLES'!K62</f>
        <v>Listado de los actos administrativos revisados por los líderes/revisores de las Subdirecciones o Unidades de Gestión Territorial, donde contenga el número del expediente y el número del acto administrativo que están en los sistemas de información de la ANT.</v>
      </c>
      <c r="O20" s="671" t="str">
        <f>'5-CONTROLES'!F62</f>
        <v>Subdirección de Procesos Agrarios y Gestión Jurídica: - Contratista – Líderes/Revisores. Subdirección de Seguridad Jurídica: - Contratista – Líderes/Revisores
Unidades de Gestión Territorial - Contratista – Líderes/Revisores</v>
      </c>
      <c r="P20" s="671" t="str">
        <f>'5-CONTROLES'!G62</f>
        <v>Por Demanda</v>
      </c>
      <c r="Q20" s="671" t="s">
        <v>1077</v>
      </c>
      <c r="R20" s="671" t="str">
        <f>'5-CONTROLES'!AB62</f>
        <v>Fuerte</v>
      </c>
      <c r="S20" s="671" t="str">
        <f>'5-CONTROLES'!AC62</f>
        <v>Fuerte</v>
      </c>
      <c r="T20" s="671" t="str">
        <f>'5-CONTROLES'!AD62</f>
        <v>Fuerte</v>
      </c>
      <c r="U20" s="671" t="str">
        <f>'5-CONTROLES'!AH62</f>
        <v>Fuerte</v>
      </c>
      <c r="V20" s="722" t="str">
        <f>'5-CONTROLES'!AL62</f>
        <v>Rara Vez</v>
      </c>
      <c r="W20" s="722" t="str">
        <f>'5-CONTROLES'!AP62</f>
        <v>Catastrófico</v>
      </c>
      <c r="X20" s="722" t="str">
        <f>'5-CONTROLES'!AQ62</f>
        <v>Extremo</v>
      </c>
      <c r="Y20" s="722" t="str">
        <f>'5-CONTROLES'!AS62</f>
        <v>Acción preventiva</v>
      </c>
      <c r="Z20" s="200" t="s">
        <v>1121</v>
      </c>
      <c r="AA20" s="208" t="s">
        <v>1137</v>
      </c>
      <c r="AB20" s="209" t="s">
        <v>1138</v>
      </c>
      <c r="AC20" s="209" t="s">
        <v>1139</v>
      </c>
      <c r="AD20" s="208">
        <v>10</v>
      </c>
      <c r="AE20" s="201"/>
      <c r="AF20" s="201"/>
      <c r="AG20" s="201">
        <v>1</v>
      </c>
      <c r="AH20" s="201">
        <v>1</v>
      </c>
      <c r="AI20" s="201">
        <v>1</v>
      </c>
      <c r="AJ20" s="201">
        <v>1</v>
      </c>
      <c r="AK20" s="201">
        <v>1</v>
      </c>
      <c r="AL20" s="201">
        <v>1</v>
      </c>
      <c r="AM20" s="201">
        <v>1</v>
      </c>
      <c r="AN20" s="201">
        <v>1</v>
      </c>
      <c r="AO20" s="201">
        <v>1</v>
      </c>
      <c r="AP20" s="202">
        <v>1</v>
      </c>
      <c r="AQ20" s="671" t="s">
        <v>1243</v>
      </c>
      <c r="AR20" s="664" t="s">
        <v>1253</v>
      </c>
      <c r="AS20" s="661" t="s">
        <v>1297</v>
      </c>
      <c r="AT20" s="664" t="s">
        <v>1352</v>
      </c>
      <c r="AU20" s="204" t="s">
        <v>1297</v>
      </c>
      <c r="AV20" s="240" t="s">
        <v>1356</v>
      </c>
    </row>
    <row r="21" spans="2:48" ht="81" customHeight="1" x14ac:dyDescent="0.25">
      <c r="B21" s="727"/>
      <c r="C21" s="715"/>
      <c r="D21" s="724"/>
      <c r="E21" s="724"/>
      <c r="F21" s="724"/>
      <c r="G21" s="719"/>
      <c r="H21" s="741"/>
      <c r="I21" s="741"/>
      <c r="J21" s="741"/>
      <c r="K21" s="741"/>
      <c r="L21" s="715"/>
      <c r="M21" s="674"/>
      <c r="N21" s="674"/>
      <c r="O21" s="674"/>
      <c r="P21" s="674"/>
      <c r="Q21" s="730"/>
      <c r="R21" s="674"/>
      <c r="S21" s="674"/>
      <c r="T21" s="674"/>
      <c r="U21" s="674"/>
      <c r="V21" s="744"/>
      <c r="W21" s="744"/>
      <c r="X21" s="744"/>
      <c r="Y21" s="744"/>
      <c r="Z21" s="200" t="s">
        <v>1122</v>
      </c>
      <c r="AA21" s="208" t="s">
        <v>1140</v>
      </c>
      <c r="AB21" s="209" t="s">
        <v>1141</v>
      </c>
      <c r="AC21" s="209" t="s">
        <v>1142</v>
      </c>
      <c r="AD21" s="208">
        <v>1</v>
      </c>
      <c r="AE21" s="201"/>
      <c r="AF21" s="201"/>
      <c r="AG21" s="201"/>
      <c r="AH21" s="201"/>
      <c r="AI21" s="201"/>
      <c r="AJ21" s="201">
        <v>1</v>
      </c>
      <c r="AK21" s="201"/>
      <c r="AL21" s="201"/>
      <c r="AM21" s="201"/>
      <c r="AN21" s="201"/>
      <c r="AO21" s="201"/>
      <c r="AP21" s="202"/>
      <c r="AQ21" s="674"/>
      <c r="AR21" s="675"/>
      <c r="AS21" s="748"/>
      <c r="AT21" s="670"/>
      <c r="AU21" s="204" t="s">
        <v>1297</v>
      </c>
      <c r="AV21" s="237" t="s">
        <v>1357</v>
      </c>
    </row>
    <row r="22" spans="2:48" ht="81" customHeight="1" x14ac:dyDescent="0.25">
      <c r="B22" s="727"/>
      <c r="C22" s="712"/>
      <c r="D22" s="719"/>
      <c r="E22" s="719"/>
      <c r="F22" s="719"/>
      <c r="G22" s="154" t="str">
        <f>'3-IDENTIFICACIÓN DEL RIESGO'!L63</f>
        <v>Deterioro de la imagen institucional.</v>
      </c>
      <c r="H22" s="717"/>
      <c r="I22" s="717"/>
      <c r="J22" s="717"/>
      <c r="K22" s="717"/>
      <c r="L22" s="712"/>
      <c r="M22" s="672"/>
      <c r="N22" s="672"/>
      <c r="O22" s="672"/>
      <c r="P22" s="672"/>
      <c r="Q22" s="688"/>
      <c r="R22" s="672"/>
      <c r="S22" s="672"/>
      <c r="T22" s="672"/>
      <c r="U22" s="672"/>
      <c r="V22" s="723"/>
      <c r="W22" s="723"/>
      <c r="X22" s="723"/>
      <c r="Y22" s="723"/>
      <c r="Z22" s="200" t="s">
        <v>1123</v>
      </c>
      <c r="AA22" s="208" t="s">
        <v>1143</v>
      </c>
      <c r="AB22" s="209" t="s">
        <v>1141</v>
      </c>
      <c r="AC22" s="209" t="s">
        <v>1144</v>
      </c>
      <c r="AD22" s="208">
        <v>2</v>
      </c>
      <c r="AE22" s="201"/>
      <c r="AF22" s="201"/>
      <c r="AG22" s="201">
        <v>1</v>
      </c>
      <c r="AH22" s="201"/>
      <c r="AI22" s="201"/>
      <c r="AJ22" s="201"/>
      <c r="AK22" s="201"/>
      <c r="AL22" s="201">
        <v>1</v>
      </c>
      <c r="AM22" s="201"/>
      <c r="AN22" s="201"/>
      <c r="AO22" s="201"/>
      <c r="AP22" s="202"/>
      <c r="AQ22" s="672"/>
      <c r="AR22" s="665"/>
      <c r="AS22" s="662"/>
      <c r="AT22" s="666"/>
      <c r="AU22" s="204" t="s">
        <v>1297</v>
      </c>
      <c r="AV22" s="237" t="s">
        <v>1358</v>
      </c>
    </row>
    <row r="23" spans="2:48" ht="42.75" customHeight="1" x14ac:dyDescent="0.25">
      <c r="B23" s="727"/>
      <c r="C23" s="711" t="s">
        <v>1007</v>
      </c>
      <c r="D23" s="718" t="str">
        <f>'3-IDENTIFICACIÓN DEL RIESGO'!G64</f>
        <v>Servidores públicos y/o colaboradores de las UGT reciben dádivas por agilizar, omitir o dilatar trámites para el desarrollo de procesos agrarios</v>
      </c>
      <c r="E23" s="718" t="s">
        <v>385</v>
      </c>
      <c r="F23" s="154" t="str">
        <f>'3-IDENTIFICACIÓN DEL RIESGO'!H64</f>
        <v>1. Deficiencias en la comunicación y desconocimiento de los usuarios sobre los trámites de procesos agrarios y formalización de la propiedad privada rural, acorde a la normatividad vigente</v>
      </c>
      <c r="G23" s="718" t="str">
        <f>'3-IDENTIFICACIÓN DEL RIESGO'!L64</f>
        <v>1. Afectación de credibilidad e imagen institucional</v>
      </c>
      <c r="H23" s="716" t="str">
        <f>'4-VALORACIÓN DEL RIESGO'!G37</f>
        <v>Probable</v>
      </c>
      <c r="I23" s="716" t="str">
        <f>'4-VALORACIÓN DEL RIESGO'!AC37</f>
        <v>Catastrófico</v>
      </c>
      <c r="J23" s="716" t="str">
        <f>'4-VALORACIÓN DEL RIESGO'!AE37</f>
        <v>Extremo</v>
      </c>
      <c r="K23" s="716" t="str">
        <f>'4-VALORACIÓN DEL RIESGO'!AF37</f>
        <v>Reducir</v>
      </c>
      <c r="L23" s="711" t="s">
        <v>1042</v>
      </c>
      <c r="M23" s="671" t="str">
        <f>'5-CONTROLES'!L64</f>
        <v>Jornada de capacitación a los colaboradores de las Unidades de Gestión Territorial, con el fin de que conozcan las sanciones a las cuales son merecedores en caso de incurrir en actos de corrupción</v>
      </c>
      <c r="N23" s="671" t="str">
        <f>'5-CONTROLES'!K64</f>
        <v>Listas de asistencia y/o actas de reunión</v>
      </c>
      <c r="O23" s="671" t="str">
        <f>'5-CONTROLES'!F64</f>
        <v>Líderes UGT</v>
      </c>
      <c r="P23" s="671" t="str">
        <f>'5-CONTROLES'!G64</f>
        <v>Según programación</v>
      </c>
      <c r="Q23" s="671" t="s">
        <v>898</v>
      </c>
      <c r="R23" s="671" t="str">
        <f>'5-CONTROLES'!AB64</f>
        <v>Fuerte</v>
      </c>
      <c r="S23" s="671" t="str">
        <f>'5-CONTROLES'!AC64</f>
        <v>Moderado</v>
      </c>
      <c r="T23" s="671" t="str">
        <f>'5-CONTROLES'!AD64</f>
        <v>Moderado</v>
      </c>
      <c r="U23" s="671" t="str">
        <f>'5-CONTROLES'!AH64</f>
        <v>Moderado</v>
      </c>
      <c r="V23" s="722" t="str">
        <f>'5-CONTROLES'!AL64</f>
        <v>Posible</v>
      </c>
      <c r="W23" s="722" t="str">
        <f>'5-CONTROLES'!AP64</f>
        <v>Catastrófico</v>
      </c>
      <c r="X23" s="722" t="str">
        <f>'5-CONTROLES'!AQ64</f>
        <v>Extremo</v>
      </c>
      <c r="Y23" s="722" t="str">
        <f>'5-CONTROLES'!AS64</f>
        <v>Acción preventiva</v>
      </c>
      <c r="Z23" s="686" t="s">
        <v>1124</v>
      </c>
      <c r="AA23" s="671" t="s">
        <v>1145</v>
      </c>
      <c r="AB23" s="671" t="s">
        <v>680</v>
      </c>
      <c r="AC23" s="671" t="s">
        <v>898</v>
      </c>
      <c r="AD23" s="671">
        <v>1</v>
      </c>
      <c r="AE23" s="671"/>
      <c r="AF23" s="671"/>
      <c r="AG23" s="671"/>
      <c r="AH23" s="671"/>
      <c r="AI23" s="671">
        <v>1</v>
      </c>
      <c r="AJ23" s="671"/>
      <c r="AK23" s="671"/>
      <c r="AL23" s="671"/>
      <c r="AM23" s="671"/>
      <c r="AN23" s="671"/>
      <c r="AO23" s="671"/>
      <c r="AP23" s="683"/>
      <c r="AQ23" s="671" t="s">
        <v>1241</v>
      </c>
      <c r="AR23" s="664" t="s">
        <v>1254</v>
      </c>
      <c r="AS23" s="661" t="s">
        <v>1297</v>
      </c>
      <c r="AT23" s="664" t="s">
        <v>1331</v>
      </c>
      <c r="AU23" s="661" t="s">
        <v>1297</v>
      </c>
      <c r="AV23" s="659" t="s">
        <v>1359</v>
      </c>
    </row>
    <row r="24" spans="2:48" ht="42.75" customHeight="1" x14ac:dyDescent="0.25">
      <c r="B24" s="727"/>
      <c r="C24" s="712"/>
      <c r="D24" s="719"/>
      <c r="E24" s="719"/>
      <c r="F24" s="154" t="str">
        <f>'3-IDENTIFICACIÓN DEL RIESGO'!H65</f>
        <v>2. Interés de terceros  en la dilatar u orientar la decisión de procesos agrarios.</v>
      </c>
      <c r="G24" s="719"/>
      <c r="H24" s="717"/>
      <c r="I24" s="717"/>
      <c r="J24" s="717"/>
      <c r="K24" s="717"/>
      <c r="L24" s="712"/>
      <c r="M24" s="672"/>
      <c r="N24" s="672"/>
      <c r="O24" s="672"/>
      <c r="P24" s="672"/>
      <c r="Q24" s="672"/>
      <c r="R24" s="672"/>
      <c r="S24" s="672"/>
      <c r="T24" s="672"/>
      <c r="U24" s="672"/>
      <c r="V24" s="723"/>
      <c r="W24" s="723"/>
      <c r="X24" s="723"/>
      <c r="Y24" s="723"/>
      <c r="Z24" s="687"/>
      <c r="AA24" s="672"/>
      <c r="AB24" s="672"/>
      <c r="AC24" s="672"/>
      <c r="AD24" s="672"/>
      <c r="AE24" s="672"/>
      <c r="AF24" s="672"/>
      <c r="AG24" s="672"/>
      <c r="AH24" s="672"/>
      <c r="AI24" s="672"/>
      <c r="AJ24" s="672"/>
      <c r="AK24" s="672"/>
      <c r="AL24" s="672"/>
      <c r="AM24" s="672"/>
      <c r="AN24" s="672"/>
      <c r="AO24" s="672"/>
      <c r="AP24" s="684"/>
      <c r="AQ24" s="672"/>
      <c r="AR24" s="665"/>
      <c r="AS24" s="662"/>
      <c r="AT24" s="665"/>
      <c r="AU24" s="662"/>
      <c r="AV24" s="660"/>
    </row>
    <row r="25" spans="2:48" ht="135.75" customHeight="1" x14ac:dyDescent="0.25">
      <c r="B25" s="728" t="str">
        <f>'3-IDENTIFICACIÓN DEL RIESGO'!B72</f>
        <v>Acceso a la Propiedad de la Tierra y los Territorios</v>
      </c>
      <c r="C25" s="711" t="s">
        <v>1008</v>
      </c>
      <c r="D25" s="718" t="str">
        <f>'3-IDENTIFICACIÓN DEL RIESGO'!G72</f>
        <v>Manipulación y/u omisión de la información obtenida en la visita agronómica o estudio preliminar y complementario de títulos  de expedientes de Compra Directa de la DAT para  beneficio propio o de particulares.</v>
      </c>
      <c r="E25" s="718" t="s">
        <v>385</v>
      </c>
      <c r="F25" s="154" t="str">
        <f>'3-IDENTIFICACIÓN DEL RIESGO'!H72</f>
        <v xml:space="preserve">Presencia de intereses particulares o conductas de recibir o solicitar beneficios en la visita agronómica o en el estudio preliminar y complementario de títulos por parte del profesional de Compra Directa de la DAT designado para la revisión </v>
      </c>
      <c r="G25" s="154" t="str">
        <f>'3-IDENTIFICACIÓN DEL RIESGO'!L72</f>
        <v>Afectación en el logro de indicadores y metas asociadas a compra de predios en actividades misionales</v>
      </c>
      <c r="H25" s="716" t="str">
        <f>'4-VALORACIÓN DEL RIESGO'!G41</f>
        <v>Probable</v>
      </c>
      <c r="I25" s="716" t="str">
        <f>'4-VALORACIÓN DEL RIESGO'!AC41</f>
        <v>Catastrófico</v>
      </c>
      <c r="J25" s="716" t="str">
        <f>'4-VALORACIÓN DEL RIESGO'!AE41</f>
        <v>Extremo</v>
      </c>
      <c r="K25" s="716" t="str">
        <f>'4-VALORACIÓN DEL RIESGO'!AF41</f>
        <v>Reducir</v>
      </c>
      <c r="L25" s="200" t="s">
        <v>1043</v>
      </c>
      <c r="M25" s="201" t="str">
        <f>'5-CONTROLES'!L72</f>
        <v>Asegurar que la forma ACCTI-F-007-Visita de caracterización del predio, cumpla con la información y documentación completa, vigente y con las características según los requisitos exigidos</v>
      </c>
      <c r="N25" s="201" t="str">
        <f>'5-CONTROLES'!K72</f>
        <v>ACCTI-F-007 Forma unificada de visita de caracterización documental</v>
      </c>
      <c r="O25" s="201" t="str">
        <f>'5-CONTROLES'!F72</f>
        <v>Dirección de Acceso a Tierras (Profesional de Compra Directa DAT)</v>
      </c>
      <c r="P25" s="201" t="str">
        <f>'5-CONTROLES'!G72</f>
        <v>Semestral</v>
      </c>
      <c r="Q25" s="210" t="s">
        <v>1078</v>
      </c>
      <c r="R25" s="201" t="str">
        <f>'5-CONTROLES'!AB72</f>
        <v>Fuerte</v>
      </c>
      <c r="S25" s="201" t="str">
        <f>'5-CONTROLES'!AC72</f>
        <v>Fuerte</v>
      </c>
      <c r="T25" s="201" t="str">
        <f>'5-CONTROLES'!AD72</f>
        <v>Fuerte</v>
      </c>
      <c r="U25" s="671" t="str">
        <f>'5-CONTROLES'!AH72</f>
        <v>Fuerte</v>
      </c>
      <c r="V25" s="722" t="str">
        <f>'5-CONTROLES'!AL72</f>
        <v>Improbable</v>
      </c>
      <c r="W25" s="722" t="str">
        <f>'5-CONTROLES'!AP72</f>
        <v>Catastrófico</v>
      </c>
      <c r="X25" s="722" t="str">
        <f>'5-CONTROLES'!AQ72</f>
        <v>Extremo</v>
      </c>
      <c r="Y25" s="722" t="str">
        <f>'5-CONTROLES'!AS72</f>
        <v>Acción preventiva</v>
      </c>
      <c r="Z25" s="200" t="s">
        <v>1125</v>
      </c>
      <c r="AA25" s="210" t="s">
        <v>1146</v>
      </c>
      <c r="AB25" s="210" t="s">
        <v>1147</v>
      </c>
      <c r="AC25" s="210" t="s">
        <v>1148</v>
      </c>
      <c r="AD25" s="211">
        <v>0.8</v>
      </c>
      <c r="AE25" s="210"/>
      <c r="AF25" s="210"/>
      <c r="AG25" s="211">
        <v>0.5</v>
      </c>
      <c r="AH25" s="210"/>
      <c r="AI25" s="210"/>
      <c r="AJ25" s="210"/>
      <c r="AK25" s="210"/>
      <c r="AL25" s="211">
        <v>0.3</v>
      </c>
      <c r="AM25" s="210"/>
      <c r="AN25" s="210"/>
      <c r="AO25" s="210"/>
      <c r="AP25" s="212"/>
      <c r="AQ25" s="213" t="s">
        <v>1255</v>
      </c>
      <c r="AR25" s="207" t="s">
        <v>1256</v>
      </c>
      <c r="AS25" s="204" t="s">
        <v>1299</v>
      </c>
      <c r="AT25" s="205" t="s">
        <v>1313</v>
      </c>
      <c r="AU25" s="204" t="s">
        <v>1297</v>
      </c>
      <c r="AV25" s="237" t="s">
        <v>1360</v>
      </c>
    </row>
    <row r="26" spans="2:48" ht="160.5" customHeight="1" x14ac:dyDescent="0.25">
      <c r="B26" s="729"/>
      <c r="C26" s="712"/>
      <c r="D26" s="719"/>
      <c r="E26" s="719"/>
      <c r="F26" s="154" t="str">
        <f>'3-IDENTIFICACIÓN DEL RIESGO'!H73</f>
        <v xml:space="preserve"> Desarrollo de actividades por fuera de las normas, procedimientos, parámetros y criterios establecidos para beneficio propio o de terceros.  Así como, baja cobertura de inducción y/o capacitación en procesos y procedimientos internos de la DAT relacionados con el riesgo identificado.</v>
      </c>
      <c r="G26" s="154" t="str">
        <f>'3-IDENTIFICACIÓN DEL RIESGO'!L73</f>
        <v>Investigaciones y/o hallazgos presentados por parte de órganos de control</v>
      </c>
      <c r="H26" s="717"/>
      <c r="I26" s="717"/>
      <c r="J26" s="717"/>
      <c r="K26" s="717"/>
      <c r="L26" s="200" t="s">
        <v>1044</v>
      </c>
      <c r="M26" s="201" t="str">
        <f>'5-CONTROLES'!L73</f>
        <v>Asegurar que la forma ACCTI-F-022-Estudio preliminar y complementario de títulos, esté debidamente diligenciada, en el aparte de rectificación de cabida (área) y/o linderos y que cumpla con los requisitos.</v>
      </c>
      <c r="N26" s="201" t="str">
        <f>'5-CONTROLES'!K73</f>
        <v>ACCTI-F-022 Estudio preliminar y complementario de títulos</v>
      </c>
      <c r="O26" s="201" t="str">
        <f>'5-CONTROLES'!F73</f>
        <v>Dirección de Acceso a Tierras (Profesional de Compra Directa DAT)</v>
      </c>
      <c r="P26" s="201" t="str">
        <f>'5-CONTROLES'!G73</f>
        <v>Anual</v>
      </c>
      <c r="Q26" s="210" t="s">
        <v>1079</v>
      </c>
      <c r="R26" s="201" t="str">
        <f>'5-CONTROLES'!AB73</f>
        <v>Fuerte</v>
      </c>
      <c r="S26" s="201" t="str">
        <f>'5-CONTROLES'!AC73</f>
        <v>Fuerte</v>
      </c>
      <c r="T26" s="201" t="str">
        <f>'5-CONTROLES'!AD73</f>
        <v>Fuerte</v>
      </c>
      <c r="U26" s="672"/>
      <c r="V26" s="723"/>
      <c r="W26" s="723"/>
      <c r="X26" s="723"/>
      <c r="Y26" s="723"/>
      <c r="Z26" s="200" t="s">
        <v>1126</v>
      </c>
      <c r="AA26" s="210" t="s">
        <v>1149</v>
      </c>
      <c r="AB26" s="210" t="s">
        <v>1147</v>
      </c>
      <c r="AC26" s="210" t="s">
        <v>1150</v>
      </c>
      <c r="AD26" s="211">
        <v>0.8</v>
      </c>
      <c r="AE26" s="210"/>
      <c r="AF26" s="210"/>
      <c r="AG26" s="211">
        <v>0.5</v>
      </c>
      <c r="AH26" s="210"/>
      <c r="AI26" s="210"/>
      <c r="AJ26" s="210"/>
      <c r="AK26" s="210"/>
      <c r="AL26" s="211">
        <v>0.3</v>
      </c>
      <c r="AM26" s="210"/>
      <c r="AN26" s="210"/>
      <c r="AO26" s="210"/>
      <c r="AP26" s="214"/>
      <c r="AQ26" s="210" t="s">
        <v>1257</v>
      </c>
      <c r="AR26" s="215" t="s">
        <v>1258</v>
      </c>
      <c r="AS26" s="204" t="s">
        <v>1299</v>
      </c>
      <c r="AT26" s="205" t="s">
        <v>1300</v>
      </c>
      <c r="AU26" s="204" t="s">
        <v>1297</v>
      </c>
      <c r="AV26" s="237" t="s">
        <v>1361</v>
      </c>
    </row>
    <row r="27" spans="2:48" ht="163.5" customHeight="1" x14ac:dyDescent="0.25">
      <c r="B27" s="729"/>
      <c r="C27" s="711" t="s">
        <v>1009</v>
      </c>
      <c r="D27" s="718" t="str">
        <f>'3-IDENTIFICACIÓN DEL RIESGO'!G74</f>
        <v xml:space="preserve">Manipulación de la información durante las actividades de verificación de requisitos mínimos del predio de tipo jurídico, técnico o ambiental  bajo el cual se materialice un subsidio, para beneficio propio o de un tercero </v>
      </c>
      <c r="E27" s="718" t="s">
        <v>385</v>
      </c>
      <c r="F27" s="154" t="str">
        <f>'3-IDENTIFICACIÓN DEL RIESGO'!H74</f>
        <v xml:space="preserve">Presencia de intereses particulares o conductas de recibir o solicitar beneficios por parte de los profesionales asignados para el estudio de predios objeto de materialización del subsidio </v>
      </c>
      <c r="G27" s="154" t="str">
        <f>'3-IDENTIFICACIÓN DEL RIESGO'!L74</f>
        <v>Afectación en el logro de indicadores y metas asociadas a adquisición de predios en zonas focalizadas</v>
      </c>
      <c r="H27" s="716" t="str">
        <f>'4-VALORACIÓN DEL RIESGO'!G42</f>
        <v>Probable</v>
      </c>
      <c r="I27" s="716" t="str">
        <f>'4-VALORACIÓN DEL RIESGO'!AC42</f>
        <v>Catastrófico</v>
      </c>
      <c r="J27" s="716" t="str">
        <f>'4-VALORACIÓN DEL RIESGO'!AE42</f>
        <v>Extremo</v>
      </c>
      <c r="K27" s="716" t="str">
        <f>'4-VALORACIÓN DEL RIESGO'!AF42</f>
        <v>Reducir</v>
      </c>
      <c r="L27" s="200" t="s">
        <v>1045</v>
      </c>
      <c r="M27" s="201" t="str">
        <f>'5-CONTROLES'!L74</f>
        <v>Verificar el cumplimiento de requisitos del(los) propietario(s)  y del predio(s), como condiciones mínimas (jurídicas, técnicas y ambientales) para la materialización del subsidio,  mediante la revisión de un expediente en  cada trimestre del año.</v>
      </c>
      <c r="N27" s="201" t="str">
        <f>'5-CONTROLES'!K74</f>
        <v>Un acta de verificación de procedimientos
Formato ACCTI-F-003 Postulación y negociación del predio
Formato ACCTI –F-004 Forma Verificación Condiciones del Propietario
Formato ACCTI-F-005  Forma estudio de títulos
Formato ACCTI-F-091 Forma cruce de información Geográfica
Formato ACCTI-F-007 Forma unificada de visita de caracterización.</v>
      </c>
      <c r="O27" s="201" t="str">
        <f>'5-CONTROLES'!F74</f>
        <v>Subdirección de Acceso a Tierras en Zonas Focalizadas  (Profesionales asignados)</v>
      </c>
      <c r="P27" s="201" t="str">
        <f>'5-CONTROLES'!G74</f>
        <v>Trimestral</v>
      </c>
      <c r="Q27" s="210" t="s">
        <v>1080</v>
      </c>
      <c r="R27" s="201" t="str">
        <f>'5-CONTROLES'!AB74</f>
        <v>Fuerte</v>
      </c>
      <c r="S27" s="201" t="str">
        <f>'5-CONTROLES'!AC74</f>
        <v>Fuerte</v>
      </c>
      <c r="T27" s="201" t="str">
        <f>'5-CONTROLES'!AD74</f>
        <v>Fuerte</v>
      </c>
      <c r="U27" s="671" t="str">
        <f>'5-CONTROLES'!AH74</f>
        <v>Fuerte</v>
      </c>
      <c r="V27" s="722" t="str">
        <f>'5-CONTROLES'!AL74</f>
        <v>Improbable</v>
      </c>
      <c r="W27" s="722" t="str">
        <f>'5-CONTROLES'!AP74</f>
        <v>Catastrófico</v>
      </c>
      <c r="X27" s="722" t="str">
        <f>'5-CONTROLES'!AQ74</f>
        <v>Extremo</v>
      </c>
      <c r="Y27" s="722" t="str">
        <f>'5-CONTROLES'!AS74</f>
        <v>Acción preventiva</v>
      </c>
      <c r="Z27" s="200" t="s">
        <v>1127</v>
      </c>
      <c r="AA27" s="210" t="s">
        <v>1151</v>
      </c>
      <c r="AB27" s="210" t="s">
        <v>1147</v>
      </c>
      <c r="AC27" s="210" t="s">
        <v>1152</v>
      </c>
      <c r="AD27" s="211">
        <v>0.7</v>
      </c>
      <c r="AE27" s="210"/>
      <c r="AF27" s="210"/>
      <c r="AG27" s="211">
        <v>0.3</v>
      </c>
      <c r="AH27" s="210"/>
      <c r="AI27" s="210"/>
      <c r="AJ27" s="211">
        <v>0.2</v>
      </c>
      <c r="AK27" s="210"/>
      <c r="AL27" s="210"/>
      <c r="AM27" s="210"/>
      <c r="AN27" s="211">
        <v>0.2</v>
      </c>
      <c r="AO27" s="210"/>
      <c r="AP27" s="214"/>
      <c r="AQ27" s="210" t="s">
        <v>1243</v>
      </c>
      <c r="AR27" s="216" t="s">
        <v>1259</v>
      </c>
      <c r="AS27" s="204" t="s">
        <v>1299</v>
      </c>
      <c r="AT27" s="205" t="s">
        <v>1301</v>
      </c>
      <c r="AU27" s="204" t="s">
        <v>1297</v>
      </c>
      <c r="AV27" s="237" t="s">
        <v>1362</v>
      </c>
    </row>
    <row r="28" spans="2:48" ht="192" customHeight="1" x14ac:dyDescent="0.25">
      <c r="B28" s="729"/>
      <c r="C28" s="712"/>
      <c r="D28" s="719"/>
      <c r="E28" s="719"/>
      <c r="F28" s="154" t="str">
        <f>'3-IDENTIFICACIÓN DEL RIESGO'!H75</f>
        <v>Desconocimiento de los requisitos establecidos en los  Procedimientos ACCTI-P-016 Materialización del Subsidio  - Adquisición del predio y ACCTI-P-017  Materialización del subsidio- Implementación del proyecto productivo  por parte del equipo profesional asignado</v>
      </c>
      <c r="G28" s="154" t="str">
        <f>'3-IDENTIFICACIÓN DEL RIESGO'!L75</f>
        <v>Investigaciones internas (control interno) o externas (por parte de órganos de control)</v>
      </c>
      <c r="H28" s="717"/>
      <c r="I28" s="717"/>
      <c r="J28" s="717"/>
      <c r="K28" s="717"/>
      <c r="L28" s="218" t="s">
        <v>1046</v>
      </c>
      <c r="M28" s="217" t="str">
        <f>'5-CONTROLES'!L75</f>
        <v xml:space="preserve">Verificar el cumplimiento de requisitos  técnicos y financieros en la implementación del proyecto productivo para la materialización del subsidio,  mediante la revisión de un expediente en  cada trimestre del año.
</v>
      </c>
      <c r="N28" s="201" t="str">
        <f>'5-CONTROLES'!K75</f>
        <v>Un acta de verificación de procedimientos
Formato ACCTI-F-019 Estructuración Participativa de Proyectos Productivo
Formato ACCTI-F-013 Plan de compras
Formato ACCTI-F-014 Acta de Entrega de Bienes y Servicios
Formato ACCTI-F-016 Forma  control  de saldos
Formato ACCTI-F-017 Forma cierre técnico y financiero</v>
      </c>
      <c r="O28" s="201" t="str">
        <f>'5-CONTROLES'!F75</f>
        <v>Subdirección de Acceso a Tierras en Zonas Focalizadas  (Profesionales asignados)</v>
      </c>
      <c r="P28" s="201" t="str">
        <f>'5-CONTROLES'!G75</f>
        <v>Trimestral</v>
      </c>
      <c r="Q28" s="210" t="s">
        <v>1081</v>
      </c>
      <c r="R28" s="201" t="str">
        <f>'5-CONTROLES'!AB75</f>
        <v>Fuerte</v>
      </c>
      <c r="S28" s="201" t="str">
        <f>'5-CONTROLES'!AC75</f>
        <v>Fuerte</v>
      </c>
      <c r="T28" s="201" t="str">
        <f>'5-CONTROLES'!AD75</f>
        <v>Fuerte</v>
      </c>
      <c r="U28" s="672"/>
      <c r="V28" s="723"/>
      <c r="W28" s="723"/>
      <c r="X28" s="723"/>
      <c r="Y28" s="723"/>
      <c r="Z28" s="218" t="s">
        <v>1128</v>
      </c>
      <c r="AA28" s="210" t="s">
        <v>1153</v>
      </c>
      <c r="AB28" s="210" t="s">
        <v>1154</v>
      </c>
      <c r="AC28" s="210" t="s">
        <v>1155</v>
      </c>
      <c r="AD28" s="211">
        <v>0.7</v>
      </c>
      <c r="AE28" s="219"/>
      <c r="AF28" s="219"/>
      <c r="AG28" s="211">
        <v>0.5</v>
      </c>
      <c r="AH28" s="219"/>
      <c r="AI28" s="219"/>
      <c r="AJ28" s="219"/>
      <c r="AK28" s="219"/>
      <c r="AL28" s="211">
        <v>0.2</v>
      </c>
      <c r="AM28" s="219"/>
      <c r="AN28" s="219"/>
      <c r="AO28" s="219"/>
      <c r="AP28" s="214"/>
      <c r="AQ28" s="210" t="s">
        <v>1243</v>
      </c>
      <c r="AR28" s="216" t="s">
        <v>1260</v>
      </c>
      <c r="AS28" s="204" t="s">
        <v>1299</v>
      </c>
      <c r="AT28" s="205" t="s">
        <v>1302</v>
      </c>
      <c r="AU28" s="204" t="s">
        <v>1297</v>
      </c>
      <c r="AV28" s="237" t="s">
        <v>1363</v>
      </c>
    </row>
    <row r="29" spans="2:48" ht="168.75" customHeight="1" x14ac:dyDescent="0.25">
      <c r="B29" s="729"/>
      <c r="C29" s="711" t="s">
        <v>1010</v>
      </c>
      <c r="D29" s="718" t="str">
        <f>'3-IDENTIFICACIÓN DEL RIESGO'!G76</f>
        <v xml:space="preserve">Manipulación de la información en las diferentes etapas del procedimiento de Revocatoria Directa de la DAT para beneficio propio y/o de particulares </v>
      </c>
      <c r="E29" s="718" t="s">
        <v>385</v>
      </c>
      <c r="F29" s="154" t="str">
        <f>'3-IDENTIFICACIÓN DEL RIESGO'!H76</f>
        <v>En la elaboración del informe técnico-jurídico preliminar y definitivo, se puede favorecer intereses a particulares a efectos de establecer el inicio fase administrativa y/o judicial</v>
      </c>
      <c r="G29" s="154" t="str">
        <f>'3-IDENTIFICACIÓN DEL RIESGO'!L76</f>
        <v>Afectación en el logro de indicadores y metas asociadas a Limitación a la Propiedad aprobadas en al SATN</v>
      </c>
      <c r="H29" s="716" t="str">
        <f>'4-VALORACIÓN DEL RIESGO'!G43</f>
        <v>Probable</v>
      </c>
      <c r="I29" s="716" t="str">
        <f>'4-VALORACIÓN DEL RIESGO'!AC43</f>
        <v>Catastrófico</v>
      </c>
      <c r="J29" s="716" t="str">
        <f>'4-VALORACIÓN DEL RIESGO'!AE43</f>
        <v>Extremo</v>
      </c>
      <c r="K29" s="716" t="str">
        <f>'4-VALORACIÓN DEL RIESGO'!AF43</f>
        <v>Reducir</v>
      </c>
      <c r="L29" s="218" t="s">
        <v>1047</v>
      </c>
      <c r="M29" s="201" t="str">
        <f>'5-CONTROLES'!L76</f>
        <v>Revisar e impulsar los procesos de revocatoria en curso, mediante diligenciamiento de la lista de chequeo y/o matriz de revocatoria</v>
      </c>
      <c r="N29" s="201" t="str">
        <f>'5-CONTROLES'!K76</f>
        <v>ACCTI-F-120-Lista de chequeo de revocatoria Ley 160/19994
ACCTI-F-121-Lista de chequeo de revocatoria Decreto Ley 902/2017 
ACCTI-F-097 Matriz de Revocatoria actualizada</v>
      </c>
      <c r="O29" s="201" t="str">
        <f>'5-CONTROLES'!F76</f>
        <v>Subdirección de Acceso a Tierras por Demanda y Descongestión   (Profesionales asignados)</v>
      </c>
      <c r="P29" s="201" t="str">
        <f>'5-CONTROLES'!G76</f>
        <v>Trimestral</v>
      </c>
      <c r="Q29" s="210" t="s">
        <v>1082</v>
      </c>
      <c r="R29" s="201" t="str">
        <f>'5-CONTROLES'!AB76</f>
        <v>Fuerte</v>
      </c>
      <c r="S29" s="201" t="str">
        <f>'5-CONTROLES'!AC76</f>
        <v>Fuerte</v>
      </c>
      <c r="T29" s="201" t="str">
        <f>'5-CONTROLES'!AD76</f>
        <v>Fuerte</v>
      </c>
      <c r="U29" s="671" t="str">
        <f>'5-CONTROLES'!AH76</f>
        <v>Fuerte</v>
      </c>
      <c r="V29" s="722" t="str">
        <f>'5-CONTROLES'!AL76</f>
        <v>Improbable</v>
      </c>
      <c r="W29" s="722" t="str">
        <f>'5-CONTROLES'!AP76</f>
        <v>Catastrófico</v>
      </c>
      <c r="X29" s="722" t="str">
        <f>'5-CONTROLES'!AQ76</f>
        <v>Extremo</v>
      </c>
      <c r="Y29" s="722" t="str">
        <f>'5-CONTROLES'!AS76</f>
        <v>Acción preventiva</v>
      </c>
      <c r="Z29" s="218" t="s">
        <v>1129</v>
      </c>
      <c r="AA29" s="210" t="s">
        <v>1156</v>
      </c>
      <c r="AB29" s="210" t="s">
        <v>1147</v>
      </c>
      <c r="AC29" s="210" t="s">
        <v>1157</v>
      </c>
      <c r="AD29" s="211">
        <v>0.9</v>
      </c>
      <c r="AE29" s="210"/>
      <c r="AF29" s="210"/>
      <c r="AG29" s="211">
        <v>0.9</v>
      </c>
      <c r="AH29" s="210"/>
      <c r="AI29" s="210"/>
      <c r="AJ29" s="210"/>
      <c r="AK29" s="210"/>
      <c r="AL29" s="210"/>
      <c r="AM29" s="210"/>
      <c r="AN29" s="210"/>
      <c r="AO29" s="210"/>
      <c r="AP29" s="214"/>
      <c r="AQ29" s="210" t="s">
        <v>1243</v>
      </c>
      <c r="AR29" s="216" t="s">
        <v>1261</v>
      </c>
      <c r="AS29" s="204" t="s">
        <v>1299</v>
      </c>
      <c r="AT29" s="205" t="s">
        <v>1303</v>
      </c>
      <c r="AU29" s="204" t="s">
        <v>1297</v>
      </c>
      <c r="AV29" s="237" t="s">
        <v>1376</v>
      </c>
    </row>
    <row r="30" spans="2:48" ht="172.5" customHeight="1" x14ac:dyDescent="0.25">
      <c r="B30" s="729"/>
      <c r="C30" s="712"/>
      <c r="D30" s="719"/>
      <c r="E30" s="719"/>
      <c r="F30" s="154" t="str">
        <f>'3-IDENTIFICACIÓN DEL RIESGO'!H77</f>
        <v>Desconocimiento de los requisitos establecidos en el Procedimiento ACCTI-P-005 Revocatoria Baldíos a Persona Natural -Ley 160/94 y ACCTI-P-014 Titulación de Baldíos POSPR, por parte de colaboradores nuevos que ingresan al Grupo de Revocatoria</v>
      </c>
      <c r="G30" s="154" t="str">
        <f>'3-IDENTIFICACIÓN DEL RIESGO'!L77</f>
        <v>Investigaciones internas (control interno) o externas (por parte de órganos de control)</v>
      </c>
      <c r="H30" s="717"/>
      <c r="I30" s="717"/>
      <c r="J30" s="717"/>
      <c r="K30" s="717"/>
      <c r="L30" s="218" t="s">
        <v>1048</v>
      </c>
      <c r="M30" s="201" t="str">
        <f>'5-CONTROLES'!L77</f>
        <v>Incorporar oportunamente, la solicitud o información de la revocatoria en la forma ACCTI-F-097 Matriz de Revocatoria Directa</v>
      </c>
      <c r="N30" s="201" t="str">
        <f>'5-CONTROLES'!K77</f>
        <v>ACCTI-F-097 Matriz de Revocatoria actualizada</v>
      </c>
      <c r="O30" s="201" t="str">
        <f>'5-CONTROLES'!F77</f>
        <v>Subdirección de Acceso a Tierras por Demanda y Descongestión   (Profesionales asignados)</v>
      </c>
      <c r="P30" s="201" t="str">
        <f>'5-CONTROLES'!G77</f>
        <v>Trimestral</v>
      </c>
      <c r="Q30" s="210" t="s">
        <v>1083</v>
      </c>
      <c r="R30" s="201" t="str">
        <f>'5-CONTROLES'!AB77</f>
        <v>Fuerte</v>
      </c>
      <c r="S30" s="201" t="str">
        <f>'5-CONTROLES'!AC77</f>
        <v>Fuerte</v>
      </c>
      <c r="T30" s="201" t="str">
        <f>'5-CONTROLES'!AD77</f>
        <v>Fuerte</v>
      </c>
      <c r="U30" s="672"/>
      <c r="V30" s="723"/>
      <c r="W30" s="723"/>
      <c r="X30" s="723"/>
      <c r="Y30" s="723"/>
      <c r="Z30" s="218" t="s">
        <v>1130</v>
      </c>
      <c r="AA30" s="210" t="s">
        <v>1158</v>
      </c>
      <c r="AB30" s="210" t="s">
        <v>1159</v>
      </c>
      <c r="AC30" s="210" t="s">
        <v>1160</v>
      </c>
      <c r="AD30" s="211">
        <v>0.9</v>
      </c>
      <c r="AE30" s="210"/>
      <c r="AF30" s="210"/>
      <c r="AG30" s="211">
        <v>0.3</v>
      </c>
      <c r="AH30" s="210"/>
      <c r="AI30" s="210"/>
      <c r="AJ30" s="210"/>
      <c r="AK30" s="211">
        <v>0.3</v>
      </c>
      <c r="AL30" s="210"/>
      <c r="AM30" s="210"/>
      <c r="AN30" s="211">
        <v>0.3</v>
      </c>
      <c r="AO30" s="210"/>
      <c r="AP30" s="214"/>
      <c r="AQ30" s="210" t="s">
        <v>1243</v>
      </c>
      <c r="AR30" s="216" t="s">
        <v>1262</v>
      </c>
      <c r="AS30" s="204" t="s">
        <v>1299</v>
      </c>
      <c r="AT30" s="205" t="s">
        <v>1304</v>
      </c>
      <c r="AU30" s="204" t="s">
        <v>1297</v>
      </c>
      <c r="AV30" s="237" t="s">
        <v>1366</v>
      </c>
    </row>
    <row r="31" spans="2:48" ht="234.75" customHeight="1" x14ac:dyDescent="0.25">
      <c r="B31" s="729"/>
      <c r="C31" s="711" t="s">
        <v>1011</v>
      </c>
      <c r="D31" s="718" t="str">
        <f>'3-IDENTIFICACIÓN DEL RIESGO'!G78</f>
        <v>Manipulación de la información entregada a las  subdirecciones misionales según el  POSPR-P-006 P Procedimiento Único de Ordenamiento Social de la Propiedad,  para beneficio propio o de terceros</v>
      </c>
      <c r="E31" s="718" t="s">
        <v>385</v>
      </c>
      <c r="F31" s="154" t="str">
        <f>'3-IDENTIFICACIÓN DEL RIESGO'!H78</f>
        <v>Presencia de intereses particulares o conductas de recibir o solicitar beneficios por parte de los profesionales asignados para la adjudicación de predios baldíos en las zonas focalizadas</v>
      </c>
      <c r="G31" s="154" t="str">
        <f>'3-IDENTIFICACIÓN DEL RIESGO'!L78</f>
        <v>Afectación en el logro de indicadores y metas asociadas a adjudicación de predios baldíos y bienes fiscales patrimoniales en los municipios focalizados</v>
      </c>
      <c r="H31" s="716" t="str">
        <f>'4-VALORACIÓN DEL RIESGO'!G44</f>
        <v>Probable</v>
      </c>
      <c r="I31" s="716" t="str">
        <f>'4-VALORACIÓN DEL RIESGO'!AC44</f>
        <v>Catastrófico</v>
      </c>
      <c r="J31" s="716" t="str">
        <f>'4-VALORACIÓN DEL RIESGO'!AE44</f>
        <v>Extremo</v>
      </c>
      <c r="K31" s="716" t="str">
        <f>'4-VALORACIÓN DEL RIESGO'!AF44</f>
        <v>Reducir</v>
      </c>
      <c r="L31" s="218" t="s">
        <v>1049</v>
      </c>
      <c r="M31" s="201" t="str">
        <f>'5-CONTROLES'!L78</f>
        <v>Verificar, semestralmente, la realización del informe técnico jurídico preliminar, con base en el análisis de la información aportada del procedimiento de un expediente.</v>
      </c>
      <c r="N31" s="201" t="str">
        <f>'5-CONTROLES'!K78</f>
        <v xml:space="preserve">Un Acta de verificación
Formato  POSPR-F-014 INFORME TÉCNICO JURÍDICO PRELIMINAR.
Resolución de Apertura Trámite Administrativo( notificada).
</v>
      </c>
      <c r="O31" s="201" t="str">
        <f>'5-CONTROLES'!F78</f>
        <v>Subdirección de Acceso a Tierras en Zonas Focalizadas  (Profesionales asignados)</v>
      </c>
      <c r="P31" s="201" t="str">
        <f>'5-CONTROLES'!G78</f>
        <v>Semestral</v>
      </c>
      <c r="Q31" s="210" t="s">
        <v>1084</v>
      </c>
      <c r="R31" s="201" t="str">
        <f>'5-CONTROLES'!AB78</f>
        <v>Fuerte</v>
      </c>
      <c r="S31" s="201" t="str">
        <f>'5-CONTROLES'!AC78</f>
        <v>Fuerte</v>
      </c>
      <c r="T31" s="201" t="str">
        <f>'5-CONTROLES'!AD78</f>
        <v>Fuerte</v>
      </c>
      <c r="U31" s="671" t="str">
        <f>'5-CONTROLES'!AH78</f>
        <v>Fuerte</v>
      </c>
      <c r="V31" s="722" t="str">
        <f>'5-CONTROLES'!AL78</f>
        <v>Improbable</v>
      </c>
      <c r="W31" s="722" t="str">
        <f>'5-CONTROLES'!AP78</f>
        <v>Catastrófico</v>
      </c>
      <c r="X31" s="722" t="str">
        <f>'5-CONTROLES'!AQ78</f>
        <v>Extremo</v>
      </c>
      <c r="Y31" s="722" t="str">
        <f>'5-CONTROLES'!AS78</f>
        <v>Acción preventiva</v>
      </c>
      <c r="Z31" s="218" t="s">
        <v>1131</v>
      </c>
      <c r="AA31" s="210" t="s">
        <v>1161</v>
      </c>
      <c r="AB31" s="210" t="s">
        <v>1147</v>
      </c>
      <c r="AC31" s="210" t="s">
        <v>1162</v>
      </c>
      <c r="AD31" s="211">
        <v>0.7</v>
      </c>
      <c r="AE31" s="210"/>
      <c r="AF31" s="210"/>
      <c r="AG31" s="211">
        <v>0.3</v>
      </c>
      <c r="AH31" s="211"/>
      <c r="AI31" s="211"/>
      <c r="AJ31" s="211"/>
      <c r="AK31" s="211"/>
      <c r="AL31" s="211"/>
      <c r="AM31" s="211"/>
      <c r="AN31" s="211">
        <v>0.4</v>
      </c>
      <c r="AO31" s="211"/>
      <c r="AP31" s="214"/>
      <c r="AQ31" s="210" t="s">
        <v>1243</v>
      </c>
      <c r="AR31" s="220" t="s">
        <v>1263</v>
      </c>
      <c r="AS31" s="204" t="s">
        <v>1297</v>
      </c>
      <c r="AT31" s="221" t="s">
        <v>1305</v>
      </c>
      <c r="AU31" s="204" t="s">
        <v>1297</v>
      </c>
      <c r="AV31" s="237" t="s">
        <v>1387</v>
      </c>
    </row>
    <row r="32" spans="2:48" ht="169.5" customHeight="1" x14ac:dyDescent="0.25">
      <c r="B32" s="729"/>
      <c r="C32" s="712"/>
      <c r="D32" s="719"/>
      <c r="E32" s="719"/>
      <c r="F32" s="154" t="str">
        <f>'3-IDENTIFICACIÓN DEL RIESGO'!H79</f>
        <v>Desconocimiento de los requisitos establecidos en el Procedimiento POSPR-P-006 PROCEDIMIENTO ÚNICO DE ORDENAMIENTO SOCIAL DE LA PROPIEDAD, para la adjudicación de predios baldíos en los municipios focalizados, por parte del equipo profesional asignado</v>
      </c>
      <c r="G32" s="154" t="str">
        <f>'3-IDENTIFICACIÓN DEL RIESGO'!L79</f>
        <v>Investigaciones internas (control interno) o externas (por parte de órganos de control)</v>
      </c>
      <c r="H32" s="717"/>
      <c r="I32" s="717"/>
      <c r="J32" s="717"/>
      <c r="K32" s="717"/>
      <c r="L32" s="218" t="s">
        <v>1050</v>
      </c>
      <c r="M32" s="201" t="str">
        <f>'5-CONTROLES'!L79</f>
        <v>Verificar, semestralmente, la realización del informe técnico jurídico definitivo y la expedición  del Acto Administrativo de cierre, con base en el análisis de la información aportada del procedimiento de un expediente.</v>
      </c>
      <c r="N32" s="201" t="str">
        <f>'5-CONTROLES'!K79</f>
        <v xml:space="preserve">Un Acta de verificación
Formato POSPR-F-015 INFORME TÉCNICO JURÍDICO DEFINITIVO.
Resolución de Cierre de Trámite Administrativo (notificada)
Folio de Matricula Inmobiliaria. </v>
      </c>
      <c r="O32" s="201" t="str">
        <f>'5-CONTROLES'!F79</f>
        <v>Subdirección de Acceso a Tierras en Zonas Focalizadas  (Profesionales asignados)</v>
      </c>
      <c r="P32" s="201" t="str">
        <f>'5-CONTROLES'!G79</f>
        <v>Semestral</v>
      </c>
      <c r="Q32" s="210" t="s">
        <v>1085</v>
      </c>
      <c r="R32" s="201" t="str">
        <f>'5-CONTROLES'!AB79</f>
        <v>Fuerte</v>
      </c>
      <c r="S32" s="201" t="str">
        <f>'5-CONTROLES'!AC79</f>
        <v>Fuerte</v>
      </c>
      <c r="T32" s="201" t="str">
        <f>'5-CONTROLES'!AD79</f>
        <v>Fuerte</v>
      </c>
      <c r="U32" s="672"/>
      <c r="V32" s="723"/>
      <c r="W32" s="723"/>
      <c r="X32" s="723"/>
      <c r="Y32" s="723"/>
      <c r="Z32" s="218" t="s">
        <v>1132</v>
      </c>
      <c r="AA32" s="210" t="s">
        <v>1163</v>
      </c>
      <c r="AB32" s="210" t="s">
        <v>1164</v>
      </c>
      <c r="AC32" s="210" t="s">
        <v>1155</v>
      </c>
      <c r="AD32" s="211">
        <v>0.7</v>
      </c>
      <c r="AE32" s="219"/>
      <c r="AF32" s="219"/>
      <c r="AG32" s="211">
        <v>0.45</v>
      </c>
      <c r="AH32" s="219"/>
      <c r="AI32" s="219"/>
      <c r="AJ32" s="219"/>
      <c r="AK32" s="211">
        <v>0.25</v>
      </c>
      <c r="AL32" s="219"/>
      <c r="AM32" s="219"/>
      <c r="AN32" s="219"/>
      <c r="AO32" s="219"/>
      <c r="AP32" s="222"/>
      <c r="AQ32" s="210" t="s">
        <v>1243</v>
      </c>
      <c r="AR32" s="223" t="s">
        <v>1264</v>
      </c>
      <c r="AS32" s="204" t="s">
        <v>1297</v>
      </c>
      <c r="AT32" s="221" t="s">
        <v>1305</v>
      </c>
      <c r="AU32" s="204" t="s">
        <v>1297</v>
      </c>
      <c r="AV32" s="241" t="s">
        <v>1375</v>
      </c>
    </row>
    <row r="33" spans="2:48" ht="42.75" customHeight="1" x14ac:dyDescent="0.25">
      <c r="B33" s="729"/>
      <c r="C33" s="711" t="s">
        <v>1012</v>
      </c>
      <c r="D33" s="718" t="str">
        <f>'3-IDENTIFICACIÓN DEL RIESGO'!G80</f>
        <v>Adquisición de predios con enfoque diferencial étnico sin pleno cumplimiento de requisitos o por fuera de las necesidades y prioridades establecidos por la ANT, para beneficio de particulares</v>
      </c>
      <c r="E33" s="718" t="s">
        <v>385</v>
      </c>
      <c r="F33" s="154" t="str">
        <f>'3-IDENTIFICACIÓN DEL RIESGO'!H80</f>
        <v xml:space="preserve">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v>
      </c>
      <c r="G33" s="154" t="str">
        <f>'3-IDENTIFICACIÓN DEL RIESGO'!L80</f>
        <v>Detrimento patrimonial debido al abuso indebido de los recursos de la entidad.</v>
      </c>
      <c r="H33" s="716" t="str">
        <f>'4-VALORACIÓN DEL RIESGO'!G45</f>
        <v>Probable</v>
      </c>
      <c r="I33" s="716" t="str">
        <f>'4-VALORACIÓN DEL RIESGO'!AC45</f>
        <v>Catastrófico</v>
      </c>
      <c r="J33" s="716" t="str">
        <f>'4-VALORACIÓN DEL RIESGO'!AE45</f>
        <v>Extremo</v>
      </c>
      <c r="K33" s="716" t="str">
        <f>'4-VALORACIÓN DEL RIESGO'!AF45</f>
        <v>Reducir</v>
      </c>
      <c r="L33" s="695" t="s">
        <v>1051</v>
      </c>
      <c r="M33" s="713" t="str">
        <f>'5-CONTROLES'!L80</f>
        <v>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ACCTI-F-021 oferta voluntaria de predios. Si el responsable de presentar la oferta no diligencia la forma de manera adecuada no se debe continuar el proceso hasta que se subsane la situación.</v>
      </c>
      <c r="N33" s="671" t="str">
        <f>'5-CONTROLES'!K80</f>
        <v>Formato de oferta voluntaria de predios debidamente diligenciada con los anexos.</v>
      </c>
      <c r="O33" s="671" t="str">
        <f>'5-CONTROLES'!F80</f>
        <v xml:space="preserve">Servidor público encargado en el Equipo de Adquisición de Predios </v>
      </c>
      <c r="P33" s="671" t="str">
        <f>'5-CONTROLES'!G80</f>
        <v>Según programación cada vez que se les asigne una oferta voluntaria para adquirir un predio</v>
      </c>
      <c r="Q33" s="676" t="s">
        <v>1086</v>
      </c>
      <c r="R33" s="671" t="str">
        <f>'5-CONTROLES'!AB80</f>
        <v>Fuerte</v>
      </c>
      <c r="S33" s="671" t="str">
        <f>'5-CONTROLES'!AC80</f>
        <v>Fuerte</v>
      </c>
      <c r="T33" s="671" t="str">
        <f>'5-CONTROLES'!AD80</f>
        <v>Fuerte</v>
      </c>
      <c r="U33" s="671" t="str">
        <f>'5-CONTROLES'!AH80</f>
        <v>Fuerte</v>
      </c>
      <c r="V33" s="722" t="str">
        <f>'5-CONTROLES'!AL80</f>
        <v>Probable</v>
      </c>
      <c r="W33" s="722" t="str">
        <f>'5-CONTROLES'!AP80</f>
        <v>Catastrófico</v>
      </c>
      <c r="X33" s="722" t="str">
        <f>'5-CONTROLES'!AQ80</f>
        <v>Extremo</v>
      </c>
      <c r="Y33" s="722" t="str">
        <f>'5-CONTROLES'!AS80</f>
        <v>Acción preventiva</v>
      </c>
      <c r="Z33" s="695" t="s">
        <v>1133</v>
      </c>
      <c r="AA33" s="671" t="s">
        <v>1165</v>
      </c>
      <c r="AB33" s="671" t="s">
        <v>1166</v>
      </c>
      <c r="AC33" s="671" t="s">
        <v>1167</v>
      </c>
      <c r="AD33" s="700">
        <v>4</v>
      </c>
      <c r="AE33" s="702"/>
      <c r="AF33" s="704">
        <v>1</v>
      </c>
      <c r="AG33" s="702"/>
      <c r="AH33" s="702"/>
      <c r="AI33" s="704">
        <v>1</v>
      </c>
      <c r="AJ33" s="704"/>
      <c r="AK33" s="704"/>
      <c r="AL33" s="704">
        <v>1</v>
      </c>
      <c r="AM33" s="704"/>
      <c r="AN33" s="704"/>
      <c r="AO33" s="704">
        <v>1</v>
      </c>
      <c r="AP33" s="706"/>
      <c r="AQ33" s="676" t="s">
        <v>1243</v>
      </c>
      <c r="AR33" s="679" t="s">
        <v>1265</v>
      </c>
      <c r="AS33" s="661" t="s">
        <v>1297</v>
      </c>
      <c r="AT33" s="664" t="s">
        <v>1314</v>
      </c>
      <c r="AU33" s="661" t="s">
        <v>1297</v>
      </c>
      <c r="AV33" s="659" t="s">
        <v>1367</v>
      </c>
    </row>
    <row r="34" spans="2:48" ht="180" customHeight="1" x14ac:dyDescent="0.25">
      <c r="B34" s="729"/>
      <c r="C34" s="712"/>
      <c r="D34" s="719"/>
      <c r="E34" s="719"/>
      <c r="F34" s="154" t="str">
        <f>'3-IDENTIFICACIÓN DEL RIESGO'!H81</f>
        <v>Debilidades en el seguimiento y aplicación de los controles establecidos en el procedimiento.</v>
      </c>
      <c r="G34" s="154" t="str">
        <f>'3-IDENTIFICACIÓN DEL RIESGO'!L81</f>
        <v>Demanda y sanciones judiciales.</v>
      </c>
      <c r="H34" s="717"/>
      <c r="I34" s="717"/>
      <c r="J34" s="717"/>
      <c r="K34" s="717"/>
      <c r="L34" s="696"/>
      <c r="M34" s="714"/>
      <c r="N34" s="672"/>
      <c r="O34" s="672"/>
      <c r="P34" s="672"/>
      <c r="Q34" s="677"/>
      <c r="R34" s="672"/>
      <c r="S34" s="672"/>
      <c r="T34" s="672"/>
      <c r="U34" s="672"/>
      <c r="V34" s="723"/>
      <c r="W34" s="723"/>
      <c r="X34" s="723"/>
      <c r="Y34" s="723"/>
      <c r="Z34" s="696"/>
      <c r="AA34" s="688"/>
      <c r="AB34" s="688"/>
      <c r="AC34" s="672"/>
      <c r="AD34" s="701"/>
      <c r="AE34" s="703"/>
      <c r="AF34" s="705"/>
      <c r="AG34" s="703"/>
      <c r="AH34" s="703"/>
      <c r="AI34" s="705"/>
      <c r="AJ34" s="705"/>
      <c r="AK34" s="705"/>
      <c r="AL34" s="705"/>
      <c r="AM34" s="705"/>
      <c r="AN34" s="705"/>
      <c r="AO34" s="705"/>
      <c r="AP34" s="707"/>
      <c r="AQ34" s="677"/>
      <c r="AR34" s="680"/>
      <c r="AS34" s="662"/>
      <c r="AT34" s="666"/>
      <c r="AU34" s="662"/>
      <c r="AV34" s="663"/>
    </row>
    <row r="35" spans="2:48" ht="159" customHeight="1" x14ac:dyDescent="0.25">
      <c r="B35" s="729"/>
      <c r="C35" s="711" t="s">
        <v>1013</v>
      </c>
      <c r="D35" s="718" t="str">
        <f>'3-IDENTIFICACIÓN DEL RIESGO'!G82</f>
        <v>Desviación de recursos en el desarrollo del proceso de la iniciativa Comunitaria con enfoque diferencial étnico para beneficio de un contratista o funcionario o un tercero.</v>
      </c>
      <c r="E35" s="718" t="s">
        <v>385</v>
      </c>
      <c r="F35" s="154" t="str">
        <f>'3-IDENTIFICACIÓN DEL RIESGO'!H82</f>
        <v>Omisión de la construcción participativa de la iniciativa comunitaria</v>
      </c>
      <c r="G35" s="154" t="str">
        <f>'3-IDENTIFICACIÓN DEL RIESGO'!L82</f>
        <v>Vulneración en derechos colectivos de comunidades.</v>
      </c>
      <c r="H35" s="716" t="str">
        <f>'4-VALORACIÓN DEL RIESGO'!G46</f>
        <v>Probable</v>
      </c>
      <c r="I35" s="716" t="str">
        <f>'4-VALORACIÓN DEL RIESGO'!AC46</f>
        <v>Catastrófico</v>
      </c>
      <c r="J35" s="716" t="str">
        <f>'4-VALORACIÓN DEL RIESGO'!AE46</f>
        <v>Extremo</v>
      </c>
      <c r="K35" s="716" t="str">
        <f>'4-VALORACIÓN DEL RIESGO'!AF46</f>
        <v>Reducir</v>
      </c>
      <c r="L35" s="200" t="s">
        <v>1052</v>
      </c>
      <c r="M35" s="201" t="str">
        <f>'5-CONTROLES'!L82</f>
        <v xml:space="preserve">
El equipo técnico de Iniciativas Comunitarias de la DAE siempre que sea priorizada una solicitud de iniciativa deberá programar con la comunidad una reunión de socialización y formulación participativa de la iniciativa de acuerdo a lo establecido en la guía operativa para la implementación de iniciativas comunitarias. Los resultados obtenidos se dejarán plasmados en el acta de reunión denominada "Acta de socialización y formulación participativa de la IC", y se deberá anexar el listado de asistencia de los participantes</v>
      </c>
      <c r="N35" s="201" t="str">
        <f>'5-CONTROLES'!K82</f>
        <v>Las evidencias se registrarán en el acta denominada "Acta de socialización y formulación participativa de la IC"</v>
      </c>
      <c r="O35" s="201" t="str">
        <f>'5-CONTROLES'!F82</f>
        <v>El Equipo técnico de iniciativas comunitarias de la Dirección de Asuntos Étnicos.</v>
      </c>
      <c r="P35" s="201" t="str">
        <f>'5-CONTROLES'!G82</f>
        <v>Siempre que haya un proceso de priorización de iniciativa comunitaria</v>
      </c>
      <c r="Q35" s="201" t="s">
        <v>1087</v>
      </c>
      <c r="R35" s="201" t="str">
        <f>'5-CONTROLES'!AB82</f>
        <v>Moderado</v>
      </c>
      <c r="S35" s="201" t="str">
        <f>'5-CONTROLES'!AC82</f>
        <v>Fuerte</v>
      </c>
      <c r="T35" s="201" t="str">
        <f>'5-CONTROLES'!AD82</f>
        <v>Moderado</v>
      </c>
      <c r="U35" s="671" t="str">
        <f>'5-CONTROLES'!AH82</f>
        <v>Moderado</v>
      </c>
      <c r="V35" s="722" t="str">
        <f>'5-CONTROLES'!AL82</f>
        <v>Posible</v>
      </c>
      <c r="W35" s="722" t="str">
        <f>'5-CONTROLES'!AP82</f>
        <v>Catastrófico</v>
      </c>
      <c r="X35" s="722" t="str">
        <f>'5-CONTROLES'!AQ82</f>
        <v>Extremo</v>
      </c>
      <c r="Y35" s="722" t="str">
        <f>'5-CONTROLES'!AS82</f>
        <v>Acción preventiva</v>
      </c>
      <c r="Z35" s="200" t="s">
        <v>1134</v>
      </c>
      <c r="AA35" s="201" t="s">
        <v>1168</v>
      </c>
      <c r="AB35" s="201" t="s">
        <v>1169</v>
      </c>
      <c r="AC35" s="201" t="s">
        <v>1170</v>
      </c>
      <c r="AD35" s="225">
        <v>4</v>
      </c>
      <c r="AE35" s="226"/>
      <c r="AF35" s="227">
        <v>1</v>
      </c>
      <c r="AG35" s="226"/>
      <c r="AH35" s="226"/>
      <c r="AI35" s="227">
        <v>1</v>
      </c>
      <c r="AJ35" s="227"/>
      <c r="AK35" s="227"/>
      <c r="AL35" s="227">
        <v>1</v>
      </c>
      <c r="AM35" s="227"/>
      <c r="AN35" s="227"/>
      <c r="AO35" s="227">
        <v>1</v>
      </c>
      <c r="AP35" s="228"/>
      <c r="AQ35" s="224" t="s">
        <v>1243</v>
      </c>
      <c r="AR35" s="221" t="s">
        <v>1266</v>
      </c>
      <c r="AS35" s="204" t="s">
        <v>1297</v>
      </c>
      <c r="AT35" s="221" t="s">
        <v>1315</v>
      </c>
      <c r="AU35" s="204" t="s">
        <v>1297</v>
      </c>
      <c r="AV35" s="237" t="s">
        <v>1384</v>
      </c>
    </row>
    <row r="36" spans="2:48" ht="197.25" customHeight="1" x14ac:dyDescent="0.25">
      <c r="B36" s="729"/>
      <c r="C36" s="712"/>
      <c r="D36" s="719"/>
      <c r="E36" s="719"/>
      <c r="F36" s="154" t="str">
        <f>'3-IDENTIFICACIÓN DEL RIESGO'!H83</f>
        <v>Intervención de un tercero en la construcción de la iniciativa comunitaria.</v>
      </c>
      <c r="G36" s="154" t="str">
        <f>'3-IDENTIFICACIÓN DEL RIESGO'!L83</f>
        <v xml:space="preserve">Detrimento patrimonial  </v>
      </c>
      <c r="H36" s="717"/>
      <c r="I36" s="717"/>
      <c r="J36" s="717"/>
      <c r="K36" s="717"/>
      <c r="L36" s="200" t="s">
        <v>1053</v>
      </c>
      <c r="M36" s="201" t="str">
        <f>'5-CONTROLES'!L83</f>
        <v>El representante legal de la comunidad beneficiada, las familias beneficiadas y el profesional del equipo técnico de Iniciativas Comunitarias deben realizar una selección objetiva y transparente de los proveedores, para garantizar la correcta ejecución de la Iniciativa Comunitaria de acuerdo con lo establecido en la guía operativa.
Se deberá dejar constancia de los resultados obtenidos en el acta denominada “Selección de la mejor alternativa de gasto (evaluación de cotizaciones y selección de proveedores)” y se deberá anexar el cuadro de criterios habilitantes para ser proveedor, cuadro comparativo de cotizaciones y el cuadro de criterios de evaluación de proveedores, con las respectivas firmas.</v>
      </c>
      <c r="N36" s="201" t="str">
        <f>'5-CONTROLES'!K83</f>
        <v>Se debe anexar el cuadro de criterios habilitantes para ser proveedor, cuadro comparativo de cotizaciones y el cuadro de criterios de evaluación de proveedores, con las respectivas firmas.</v>
      </c>
      <c r="O36" s="201" t="str">
        <f>'5-CONTROLES'!F83</f>
        <v>El Equipo técnico de iniciativas comunitarias de la Dirección de Asuntos Étnicos.</v>
      </c>
      <c r="P36" s="201" t="str">
        <f>'5-CONTROLES'!G83</f>
        <v>Siempre que sea cofinanciada una iniciativa comunitaria por la ANT</v>
      </c>
      <c r="Q36" s="201" t="s">
        <v>1088</v>
      </c>
      <c r="R36" s="201" t="str">
        <f>'5-CONTROLES'!AB83</f>
        <v>Moderado</v>
      </c>
      <c r="S36" s="201" t="str">
        <f>'5-CONTROLES'!AC83</f>
        <v>Fuerte</v>
      </c>
      <c r="T36" s="201" t="str">
        <f>'5-CONTROLES'!AD83</f>
        <v>Moderado</v>
      </c>
      <c r="U36" s="672"/>
      <c r="V36" s="723"/>
      <c r="W36" s="723"/>
      <c r="X36" s="723"/>
      <c r="Y36" s="723"/>
      <c r="Z36" s="200" t="s">
        <v>1135</v>
      </c>
      <c r="AA36" s="201" t="s">
        <v>1171</v>
      </c>
      <c r="AB36" s="201" t="s">
        <v>1169</v>
      </c>
      <c r="AC36" s="201" t="s">
        <v>1172</v>
      </c>
      <c r="AD36" s="229">
        <v>4</v>
      </c>
      <c r="AE36" s="229"/>
      <c r="AF36" s="229"/>
      <c r="AG36" s="229">
        <v>1</v>
      </c>
      <c r="AH36" s="229"/>
      <c r="AI36" s="229"/>
      <c r="AJ36" s="229">
        <v>1</v>
      </c>
      <c r="AK36" s="229"/>
      <c r="AL36" s="229"/>
      <c r="AM36" s="229">
        <v>1</v>
      </c>
      <c r="AN36" s="229"/>
      <c r="AO36" s="229">
        <v>1</v>
      </c>
      <c r="AP36" s="230"/>
      <c r="AQ36" s="224" t="s">
        <v>1243</v>
      </c>
      <c r="AR36" s="205" t="s">
        <v>1267</v>
      </c>
      <c r="AS36" s="204" t="s">
        <v>1297</v>
      </c>
      <c r="AT36" s="205" t="s">
        <v>1316</v>
      </c>
      <c r="AU36" s="204" t="s">
        <v>1297</v>
      </c>
      <c r="AV36" s="237" t="s">
        <v>1368</v>
      </c>
    </row>
    <row r="37" spans="2:48" ht="42.75" customHeight="1" x14ac:dyDescent="0.25">
      <c r="B37" s="729"/>
      <c r="C37" s="711" t="s">
        <v>1014</v>
      </c>
      <c r="D37" s="718" t="str">
        <f>'3-IDENTIFICACIÓN DEL RIESGO'!G84</f>
        <v>Dilación en la atención a las solicitudes de comunidades étnicas favoreciendo intereses particulares.</v>
      </c>
      <c r="E37" s="718" t="s">
        <v>385</v>
      </c>
      <c r="F37" s="718" t="str">
        <f>'3-IDENTIFICACIÓN DEL RIESGO'!H84</f>
        <v>Aplicación del manual de criterios de priorización para la atención de solicitudes de comunidades étnicas con intereses particulares.</v>
      </c>
      <c r="G37" s="718" t="str">
        <f>'3-IDENTIFICACIÓN DEL RIESGO'!L84</f>
        <v>Inequidad por no atención a las solicitudes presentadas por comunidades Étnicas</v>
      </c>
      <c r="H37" s="716" t="str">
        <f>'4-VALORACIÓN DEL RIESGO'!G47</f>
        <v>Rara Vez</v>
      </c>
      <c r="I37" s="716" t="str">
        <f>'4-VALORACIÓN DEL RIESGO'!AC47</f>
        <v>Catastrófico</v>
      </c>
      <c r="J37" s="716" t="str">
        <f>'4-VALORACIÓN DEL RIESGO'!AE47</f>
        <v>Extremo</v>
      </c>
      <c r="K37" s="716" t="str">
        <f>'4-VALORACIÓN DEL RIESGO'!AF47</f>
        <v>Reducir</v>
      </c>
      <c r="L37" s="686" t="s">
        <v>1054</v>
      </c>
      <c r="M37" s="671" t="str">
        <f>'5-CONTROLES'!L84</f>
        <v>Realizar control mediante matriz de seguimiento a los procedimientos de formalización para comunidades étnicas (Indígenas y Negras).</v>
      </c>
      <c r="N37" s="671" t="str">
        <f>'5-CONTROLES'!K84</f>
        <v>Matriz de seguimiento de la ejecución del Plan de Atención para comunidades étnicas.</v>
      </c>
      <c r="O37" s="671" t="str">
        <f>'5-CONTROLES'!F84</f>
        <v>Equipo de la Subdirección de Asuntos Étnicos</v>
      </c>
      <c r="P37" s="671" t="str">
        <f>'5-CONTROLES'!G84</f>
        <v xml:space="preserve">Por cada procedimiento de formalización para comunidades étnicas, deben tener un seguimiento mensual dadas las etapas administrativas y jurídicas de dichos procedimientos. </v>
      </c>
      <c r="Q37" s="671" t="s">
        <v>1089</v>
      </c>
      <c r="R37" s="671" t="str">
        <f>'5-CONTROLES'!AB84</f>
        <v>Moderado</v>
      </c>
      <c r="S37" s="671" t="str">
        <f>'5-CONTROLES'!AC84</f>
        <v>Fuerte</v>
      </c>
      <c r="T37" s="671" t="str">
        <f>'5-CONTROLES'!AD84</f>
        <v>Moderado</v>
      </c>
      <c r="U37" s="671" t="str">
        <f>'5-CONTROLES'!AH84</f>
        <v>Moderado</v>
      </c>
      <c r="V37" s="722" t="str">
        <f>'5-CONTROLES'!AL84</f>
        <v>Rara Vez</v>
      </c>
      <c r="W37" s="722" t="str">
        <f>'5-CONTROLES'!AP84</f>
        <v>Catastrófico</v>
      </c>
      <c r="X37" s="722" t="str">
        <f>'5-CONTROLES'!AQ84</f>
        <v>Extremo</v>
      </c>
      <c r="Y37" s="722" t="str">
        <f>'5-CONTROLES'!AS84</f>
        <v>Acción preventiva</v>
      </c>
      <c r="Z37" s="686" t="s">
        <v>1136</v>
      </c>
      <c r="AA37" s="671" t="s">
        <v>1173</v>
      </c>
      <c r="AB37" s="671" t="s">
        <v>1174</v>
      </c>
      <c r="AC37" s="671" t="s">
        <v>1175</v>
      </c>
      <c r="AD37" s="698">
        <v>6</v>
      </c>
      <c r="AE37" s="698"/>
      <c r="AF37" s="698">
        <v>1</v>
      </c>
      <c r="AG37" s="698"/>
      <c r="AH37" s="698">
        <v>1</v>
      </c>
      <c r="AI37" s="698"/>
      <c r="AJ37" s="698">
        <v>1</v>
      </c>
      <c r="AK37" s="698"/>
      <c r="AL37" s="698">
        <v>1</v>
      </c>
      <c r="AM37" s="698"/>
      <c r="AN37" s="698">
        <v>1</v>
      </c>
      <c r="AO37" s="698">
        <v>1</v>
      </c>
      <c r="AP37" s="708"/>
      <c r="AQ37" s="676" t="s">
        <v>1243</v>
      </c>
      <c r="AR37" s="664" t="s">
        <v>1268</v>
      </c>
      <c r="AS37" s="661" t="s">
        <v>1297</v>
      </c>
      <c r="AT37" s="664" t="s">
        <v>1317</v>
      </c>
      <c r="AU37" s="661" t="s">
        <v>1297</v>
      </c>
      <c r="AV37" s="659" t="s">
        <v>1383</v>
      </c>
    </row>
    <row r="38" spans="2:48" ht="269.25" customHeight="1" x14ac:dyDescent="0.25">
      <c r="B38" s="729"/>
      <c r="C38" s="712"/>
      <c r="D38" s="719"/>
      <c r="E38" s="719"/>
      <c r="F38" s="719"/>
      <c r="G38" s="719"/>
      <c r="H38" s="717"/>
      <c r="I38" s="717"/>
      <c r="J38" s="717"/>
      <c r="K38" s="717"/>
      <c r="L38" s="687"/>
      <c r="M38" s="672"/>
      <c r="N38" s="672"/>
      <c r="O38" s="672"/>
      <c r="P38" s="672"/>
      <c r="Q38" s="672"/>
      <c r="R38" s="672"/>
      <c r="S38" s="672"/>
      <c r="T38" s="672"/>
      <c r="U38" s="672"/>
      <c r="V38" s="723"/>
      <c r="W38" s="723"/>
      <c r="X38" s="723"/>
      <c r="Y38" s="723"/>
      <c r="Z38" s="687"/>
      <c r="AA38" s="672"/>
      <c r="AB38" s="672"/>
      <c r="AC38" s="672"/>
      <c r="AD38" s="699"/>
      <c r="AE38" s="699"/>
      <c r="AF38" s="699"/>
      <c r="AG38" s="699"/>
      <c r="AH38" s="699"/>
      <c r="AI38" s="699"/>
      <c r="AJ38" s="699"/>
      <c r="AK38" s="699"/>
      <c r="AL38" s="699"/>
      <c r="AM38" s="699"/>
      <c r="AN38" s="699"/>
      <c r="AO38" s="699"/>
      <c r="AP38" s="709"/>
      <c r="AQ38" s="677"/>
      <c r="AR38" s="665"/>
      <c r="AS38" s="662"/>
      <c r="AT38" s="666"/>
      <c r="AU38" s="662"/>
      <c r="AV38" s="660"/>
    </row>
    <row r="39" spans="2:48" ht="42.75" customHeight="1" x14ac:dyDescent="0.25">
      <c r="B39" s="729"/>
      <c r="C39" s="711" t="s">
        <v>1015</v>
      </c>
      <c r="D39" s="718" t="str">
        <f>'3-IDENTIFICACIÓN DEL RIESGO'!G86</f>
        <v>Favorecimiento en la atención de solicitudes de formalización de territorios colectivos a comunidades étnicas específicas por parte de la Subdirección de Asuntos Étnicos, desconociendo el principio de equidad.</v>
      </c>
      <c r="E39" s="718" t="s">
        <v>385</v>
      </c>
      <c r="F39" s="718" t="str">
        <f>'3-IDENTIFICACIÓN DEL RIESGO'!H86</f>
        <v>Desconocimiento intencional por parte del encargado del trámite de la fecha de presentación de las solicitudes para favorecimiento a un tercero con fines particulares inobservando los criterios de priorización y ponderación.</v>
      </c>
      <c r="G39" s="718" t="str">
        <f>'3-IDENTIFICACIÓN DEL RIESGO'!L86</f>
        <v>Inequidad por no atención a las solicitudes presentadas por comunidades Étnicas</v>
      </c>
      <c r="H39" s="716" t="str">
        <f>'4-VALORACIÓN DEL RIESGO'!G48</f>
        <v>Improbable</v>
      </c>
      <c r="I39" s="716" t="str">
        <f>'4-VALORACIÓN DEL RIESGO'!AC48</f>
        <v>Catastrófico</v>
      </c>
      <c r="J39" s="716" t="str">
        <f>'4-VALORACIÓN DEL RIESGO'!AE48</f>
        <v>Extremo</v>
      </c>
      <c r="K39" s="716" t="str">
        <f>'4-VALORACIÓN DEL RIESGO'!AF48</f>
        <v>Reducir</v>
      </c>
      <c r="L39" s="686" t="s">
        <v>1055</v>
      </c>
      <c r="M39" s="671" t="str">
        <f>'5-CONTROLES'!L86</f>
        <v>Realizar revisión mensual a los procedimientos de formalización, con el objeto de verificar su gestión,  avance e identificación de obstáculos, para lo cual el equipo de planeación de la SDAE y los lideres de los equipos de formalización suscribirán acta de seguimiento y control sobre la reunión realizada.</v>
      </c>
      <c r="N39" s="671" t="str">
        <f>'5-CONTROLES'!K86</f>
        <v>Acta de revisión de seguimiento a los diferentes procedimientos de formalización, con el respectivo soporte de asistencia.</v>
      </c>
      <c r="O39" s="671" t="str">
        <f>'5-CONTROLES'!F86</f>
        <v>Equipo de la Subdirección de Asuntos Étnicos</v>
      </c>
      <c r="P39" s="671" t="str">
        <f>'5-CONTROLES'!G86</f>
        <v>La Subdirección de Asuntos Étnicos realiza Mesas técnicas de seguimiento mensual donde se verifica por cada procedimiento de formalización el estado y ruta a seguir.</v>
      </c>
      <c r="Q39" s="671" t="s">
        <v>1090</v>
      </c>
      <c r="R39" s="671" t="str">
        <f>'5-CONTROLES'!AB86</f>
        <v>Moderado</v>
      </c>
      <c r="S39" s="671" t="str">
        <f>'5-CONTROLES'!AC86</f>
        <v>Fuerte</v>
      </c>
      <c r="T39" s="671" t="str">
        <f>'5-CONTROLES'!AD86</f>
        <v>Moderado</v>
      </c>
      <c r="U39" s="671" t="str">
        <f>'5-CONTROLES'!AH86</f>
        <v>Moderado</v>
      </c>
      <c r="V39" s="722" t="str">
        <f>'5-CONTROLES'!AL86</f>
        <v>Rara Vez</v>
      </c>
      <c r="W39" s="722" t="str">
        <f>'5-CONTROLES'!AP86</f>
        <v>Catastrófico</v>
      </c>
      <c r="X39" s="722" t="str">
        <f>'5-CONTROLES'!AQ86</f>
        <v>Extremo</v>
      </c>
      <c r="Y39" s="722" t="str">
        <f>'5-CONTROLES'!AS86</f>
        <v>Acción preventiva</v>
      </c>
      <c r="Z39" s="686" t="s">
        <v>1176</v>
      </c>
      <c r="AA39" s="671" t="s">
        <v>896</v>
      </c>
      <c r="AB39" s="671" t="s">
        <v>897</v>
      </c>
      <c r="AC39" s="671" t="s">
        <v>898</v>
      </c>
      <c r="AD39" s="693">
        <v>1</v>
      </c>
      <c r="AE39" s="693"/>
      <c r="AF39" s="693"/>
      <c r="AG39" s="693"/>
      <c r="AH39" s="693"/>
      <c r="AI39" s="693"/>
      <c r="AJ39" s="693"/>
      <c r="AK39" s="693"/>
      <c r="AL39" s="693"/>
      <c r="AM39" s="693"/>
      <c r="AN39" s="693"/>
      <c r="AO39" s="693"/>
      <c r="AP39" s="720">
        <v>1</v>
      </c>
      <c r="AQ39" s="671" t="s">
        <v>1243</v>
      </c>
      <c r="AR39" s="667" t="s">
        <v>1269</v>
      </c>
      <c r="AS39" s="661" t="s">
        <v>1297</v>
      </c>
      <c r="AT39" s="664" t="s">
        <v>1318</v>
      </c>
      <c r="AU39" s="661" t="s">
        <v>1297</v>
      </c>
      <c r="AV39" s="659" t="s">
        <v>1394</v>
      </c>
    </row>
    <row r="40" spans="2:48" ht="70.5" customHeight="1" x14ac:dyDescent="0.25">
      <c r="B40" s="729"/>
      <c r="C40" s="712"/>
      <c r="D40" s="719"/>
      <c r="E40" s="719"/>
      <c r="F40" s="719"/>
      <c r="G40" s="719"/>
      <c r="H40" s="717"/>
      <c r="I40" s="717"/>
      <c r="J40" s="717"/>
      <c r="K40" s="717"/>
      <c r="L40" s="687"/>
      <c r="M40" s="672"/>
      <c r="N40" s="672"/>
      <c r="O40" s="672"/>
      <c r="P40" s="672"/>
      <c r="Q40" s="688"/>
      <c r="R40" s="672"/>
      <c r="S40" s="672"/>
      <c r="T40" s="672"/>
      <c r="U40" s="672"/>
      <c r="V40" s="723"/>
      <c r="W40" s="723"/>
      <c r="X40" s="723"/>
      <c r="Y40" s="723"/>
      <c r="Z40" s="687"/>
      <c r="AA40" s="672"/>
      <c r="AB40" s="672"/>
      <c r="AC40" s="672"/>
      <c r="AD40" s="694"/>
      <c r="AE40" s="694"/>
      <c r="AF40" s="694"/>
      <c r="AG40" s="694"/>
      <c r="AH40" s="694"/>
      <c r="AI40" s="694"/>
      <c r="AJ40" s="694"/>
      <c r="AK40" s="694"/>
      <c r="AL40" s="694"/>
      <c r="AM40" s="694"/>
      <c r="AN40" s="694"/>
      <c r="AO40" s="694"/>
      <c r="AP40" s="721"/>
      <c r="AQ40" s="672"/>
      <c r="AR40" s="668"/>
      <c r="AS40" s="662"/>
      <c r="AT40" s="666"/>
      <c r="AU40" s="662"/>
      <c r="AV40" s="663"/>
    </row>
    <row r="41" spans="2:48" ht="42.75" customHeight="1" x14ac:dyDescent="0.25">
      <c r="B41" s="729"/>
      <c r="C41" s="711" t="s">
        <v>1016</v>
      </c>
      <c r="D41" s="718" t="str">
        <f>'3-IDENTIFICACIÓN DEL RIESGO'!G88</f>
        <v>Solicitud y/o aceptación de dádivas por agilizar trámites o proferir decisiones administrativas en beneficio de un particular y/o tercero para la adjudicación de bienes</v>
      </c>
      <c r="E41" s="718" t="s">
        <v>385</v>
      </c>
      <c r="F41" s="154" t="str">
        <f>'3-IDENTIFICACIÓN DEL RIESGO'!H88</f>
        <v>1. Falta de estrategias para potencializar la cultura de legalidad, transparencia y sentido de pertenencia</v>
      </c>
      <c r="G41" s="718" t="str">
        <f>'3-IDENTIFICACIÓN DEL RIESGO'!L88</f>
        <v>1. Afectación de credibilidad e imagen institucional</v>
      </c>
      <c r="H41" s="716" t="str">
        <f>'4-VALORACIÓN DEL RIESGO'!G49</f>
        <v>Probable</v>
      </c>
      <c r="I41" s="716" t="str">
        <f>'4-VALORACIÓN DEL RIESGO'!AC49</f>
        <v>Catastrófico</v>
      </c>
      <c r="J41" s="716" t="str">
        <f>'4-VALORACIÓN DEL RIESGO'!AE49</f>
        <v>Extremo</v>
      </c>
      <c r="K41" s="716" t="str">
        <f>'4-VALORACIÓN DEL RIESGO'!AF49</f>
        <v>Reducir</v>
      </c>
      <c r="L41" s="686" t="s">
        <v>1056</v>
      </c>
      <c r="M41" s="671" t="str">
        <f>'5-CONTROLES'!L88</f>
        <v>Jornada de capacitación a los colaboradores de las Unidades de Gestión Territorial, con el fin de que conozcan las sanciones a las cuales son merecedores en caso de incurrir en actos de corrupción</v>
      </c>
      <c r="N41" s="671" t="str">
        <f>'5-CONTROLES'!K88</f>
        <v>Listas de asistencia y/o actas de reunión</v>
      </c>
      <c r="O41" s="671" t="str">
        <f>'5-CONTROLES'!F88</f>
        <v>Líderes UGT</v>
      </c>
      <c r="P41" s="671" t="str">
        <f>'5-CONTROLES'!G88</f>
        <v>Según programación</v>
      </c>
      <c r="Q41" s="671" t="s">
        <v>898</v>
      </c>
      <c r="R41" s="671" t="str">
        <f>'5-CONTROLES'!AB88</f>
        <v>Fuerte</v>
      </c>
      <c r="S41" s="671" t="str">
        <f>'5-CONTROLES'!AC88</f>
        <v>Moderado</v>
      </c>
      <c r="T41" s="671" t="str">
        <f>'5-CONTROLES'!AD88</f>
        <v>Moderado</v>
      </c>
      <c r="U41" s="671" t="str">
        <f>'5-CONTROLES'!AH88</f>
        <v>Moderado</v>
      </c>
      <c r="V41" s="722" t="str">
        <f>'5-CONTROLES'!AL88</f>
        <v>Posible</v>
      </c>
      <c r="W41" s="722" t="str">
        <f>'5-CONTROLES'!AP88</f>
        <v>Catastrófico</v>
      </c>
      <c r="X41" s="722" t="str">
        <f>'5-CONTROLES'!AQ88</f>
        <v>Extremo</v>
      </c>
      <c r="Y41" s="722" t="str">
        <f>'5-CONTROLES'!AS88</f>
        <v>Acción preventiva</v>
      </c>
      <c r="Z41" s="686" t="s">
        <v>1177</v>
      </c>
      <c r="AA41" s="671" t="s">
        <v>1145</v>
      </c>
      <c r="AB41" s="671" t="s">
        <v>680</v>
      </c>
      <c r="AC41" s="671" t="s">
        <v>898</v>
      </c>
      <c r="AD41" s="671">
        <v>1</v>
      </c>
      <c r="AE41" s="671"/>
      <c r="AF41" s="671"/>
      <c r="AG41" s="671"/>
      <c r="AH41" s="671">
        <v>1</v>
      </c>
      <c r="AI41" s="671"/>
      <c r="AJ41" s="671"/>
      <c r="AK41" s="671"/>
      <c r="AL41" s="671"/>
      <c r="AM41" s="671"/>
      <c r="AN41" s="671"/>
      <c r="AO41" s="671"/>
      <c r="AP41" s="683"/>
      <c r="AQ41" s="671" t="s">
        <v>1241</v>
      </c>
      <c r="AR41" s="664" t="s">
        <v>1270</v>
      </c>
      <c r="AS41" s="661" t="s">
        <v>1297</v>
      </c>
      <c r="AT41" s="667" t="s">
        <v>1319</v>
      </c>
      <c r="AU41" s="661" t="s">
        <v>1297</v>
      </c>
      <c r="AV41" s="659" t="s">
        <v>1374</v>
      </c>
    </row>
    <row r="42" spans="2:48" ht="67.5" customHeight="1" x14ac:dyDescent="0.25">
      <c r="B42" s="729"/>
      <c r="C42" s="712"/>
      <c r="D42" s="719"/>
      <c r="E42" s="719"/>
      <c r="F42" s="154" t="str">
        <f>'3-IDENTIFICACIÓN DEL RIESGO'!H89</f>
        <v>2. Baja cobertura de capacitaciones frente a responsabilidades disciplinarias, fiscales o penales por incurrir en potenciales actos de corrupción con alcance a contratistas y funcionarios</v>
      </c>
      <c r="G42" s="719"/>
      <c r="H42" s="717"/>
      <c r="I42" s="717"/>
      <c r="J42" s="717"/>
      <c r="K42" s="717"/>
      <c r="L42" s="687"/>
      <c r="M42" s="672"/>
      <c r="N42" s="672"/>
      <c r="O42" s="672"/>
      <c r="P42" s="672"/>
      <c r="Q42" s="672"/>
      <c r="R42" s="672"/>
      <c r="S42" s="672"/>
      <c r="T42" s="672"/>
      <c r="U42" s="672"/>
      <c r="V42" s="723"/>
      <c r="W42" s="723"/>
      <c r="X42" s="723"/>
      <c r="Y42" s="723"/>
      <c r="Z42" s="687"/>
      <c r="AA42" s="672"/>
      <c r="AB42" s="672"/>
      <c r="AC42" s="672"/>
      <c r="AD42" s="672"/>
      <c r="AE42" s="672"/>
      <c r="AF42" s="672"/>
      <c r="AG42" s="672"/>
      <c r="AH42" s="672"/>
      <c r="AI42" s="672"/>
      <c r="AJ42" s="672"/>
      <c r="AK42" s="672"/>
      <c r="AL42" s="672"/>
      <c r="AM42" s="672"/>
      <c r="AN42" s="672"/>
      <c r="AO42" s="672"/>
      <c r="AP42" s="684"/>
      <c r="AQ42" s="672"/>
      <c r="AR42" s="665"/>
      <c r="AS42" s="662"/>
      <c r="AT42" s="668"/>
      <c r="AU42" s="662"/>
      <c r="AV42" s="663"/>
    </row>
    <row r="43" spans="2:48" ht="158.25" customHeight="1" x14ac:dyDescent="0.25">
      <c r="B43" s="725" t="str">
        <f>'3-IDENTIFICACIÓN DEL RIESGO'!B90</f>
        <v>Administración de Tierras.</v>
      </c>
      <c r="C43" s="711" t="s">
        <v>1017</v>
      </c>
      <c r="D43" s="718" t="str">
        <f>'3-IDENTIFICACIÓN DEL RIESGO'!G90</f>
        <v>Solicitud o aceptación de dádivas por agilizar trámites o proferir decisiones administrativas relacionadas con solicitudes de limitación a la propiedad para beneficio de un particular y/o tercero</v>
      </c>
      <c r="E43" s="718" t="s">
        <v>385</v>
      </c>
      <c r="F43" s="154" t="str">
        <f>'3-IDENTIFICACIÓN DEL RIESGO'!H90</f>
        <v xml:space="preserve">Presencia de intereses particulares o conductas de recibir o solicitar beneficios en la verificación del estudio del caso recibido para limitación de la propiedad por parte del profesional de SATN designado para el trámite </v>
      </c>
      <c r="G43" s="154" t="str">
        <f>'3-IDENTIFICACIÓN DEL RIESGO'!L90</f>
        <v>Detrimento patrimonial o defraudación tanto de los particulares como del Estado</v>
      </c>
      <c r="H43" s="716" t="str">
        <f>'4-VALORACIÓN DEL RIESGO'!G50</f>
        <v>Probable</v>
      </c>
      <c r="I43" s="716" t="str">
        <f>'4-VALORACIÓN DEL RIESGO'!AC50</f>
        <v>Catastrófico</v>
      </c>
      <c r="J43" s="716" t="str">
        <f>'4-VALORACIÓN DEL RIESGO'!AE50</f>
        <v>Extremo</v>
      </c>
      <c r="K43" s="716" t="str">
        <f>'4-VALORACIÓN DEL RIESGO'!AF50</f>
        <v>Reducir</v>
      </c>
      <c r="L43" s="218" t="s">
        <v>1057</v>
      </c>
      <c r="M43" s="201" t="str">
        <f>'5-CONTROLES'!L90</f>
        <v>Registrar en cada decisión de Limitación a la Propiedad proferida, la validación por parte del líder de Limitación o delegado a la Propiedad y el Asesor de la Subdirección de Administración de Tierras de la Nación-SATN.</v>
      </c>
      <c r="N43" s="201" t="str">
        <f>'5-CONTROLES'!K90</f>
        <v>Comunicaciones de Limitación a la Propiedad con vistos buenos.</v>
      </c>
      <c r="O43" s="201" t="str">
        <f>'5-CONTROLES'!F90</f>
        <v>Subdirección de Administración de Tierras de la Nación  (Profesionales asignados)</v>
      </c>
      <c r="P43" s="201" t="str">
        <f>'5-CONTROLES'!G90</f>
        <v>Trimestral</v>
      </c>
      <c r="Q43" s="210" t="s">
        <v>1091</v>
      </c>
      <c r="R43" s="201" t="str">
        <f>'5-CONTROLES'!AB90</f>
        <v>Fuerte</v>
      </c>
      <c r="S43" s="201" t="str">
        <f>'5-CONTROLES'!AC90</f>
        <v>Fuerte</v>
      </c>
      <c r="T43" s="201" t="str">
        <f>'5-CONTROLES'!AD90</f>
        <v>Fuerte</v>
      </c>
      <c r="U43" s="671" t="str">
        <f>'5-CONTROLES'!AH90</f>
        <v>Fuerte</v>
      </c>
      <c r="V43" s="722" t="str">
        <f>'5-CONTROLES'!AL90</f>
        <v>Improbable</v>
      </c>
      <c r="W43" s="722" t="str">
        <f>'5-CONTROLES'!AP90</f>
        <v>Moderado</v>
      </c>
      <c r="X43" s="722" t="str">
        <f>'5-CONTROLES'!AQ90</f>
        <v>Moderado</v>
      </c>
      <c r="Y43" s="722" t="str">
        <f>'5-CONTROLES'!AS90</f>
        <v>Acción preventiva</v>
      </c>
      <c r="Z43" s="218" t="s">
        <v>1178</v>
      </c>
      <c r="AA43" s="210" t="s">
        <v>1179</v>
      </c>
      <c r="AB43" s="210" t="s">
        <v>1147</v>
      </c>
      <c r="AC43" s="210" t="s">
        <v>1180</v>
      </c>
      <c r="AD43" s="211">
        <v>0.7</v>
      </c>
      <c r="AE43" s="210"/>
      <c r="AF43" s="211">
        <v>0.5</v>
      </c>
      <c r="AG43" s="210"/>
      <c r="AH43" s="211"/>
      <c r="AI43" s="210"/>
      <c r="AJ43" s="210"/>
      <c r="AK43" s="210"/>
      <c r="AL43" s="211">
        <v>0.2</v>
      </c>
      <c r="AM43" s="210"/>
      <c r="AN43" s="210"/>
      <c r="AO43" s="210"/>
      <c r="AP43" s="212"/>
      <c r="AQ43" s="210" t="s">
        <v>1243</v>
      </c>
      <c r="AR43" s="216" t="s">
        <v>1271</v>
      </c>
      <c r="AS43" s="204" t="s">
        <v>1297</v>
      </c>
      <c r="AT43" s="231" t="s">
        <v>1332</v>
      </c>
      <c r="AU43" s="204" t="s">
        <v>1297</v>
      </c>
      <c r="AV43" s="241" t="s">
        <v>1375</v>
      </c>
    </row>
    <row r="44" spans="2:48" ht="89.25" customHeight="1" x14ac:dyDescent="0.25">
      <c r="B44" s="725"/>
      <c r="C44" s="712"/>
      <c r="D44" s="719"/>
      <c r="E44" s="719"/>
      <c r="F44" s="154" t="str">
        <f>'3-IDENTIFICACIÓN DEL RIESGO'!H91</f>
        <v>Desconocimiento de los requisitos establecidos en el Procedimiento ADMTI-P-006 Limitación a la Propiedad por parte de colaboradores nuevos que ingresan al grupo funcional de LP en la SATN</v>
      </c>
      <c r="G44" s="154" t="str">
        <f>'3-IDENTIFICACIÓN DEL RIESGO'!L91</f>
        <v>Investigaciones internas (control interno) o externas (por parte de órganos de control)</v>
      </c>
      <c r="H44" s="717"/>
      <c r="I44" s="717"/>
      <c r="J44" s="717"/>
      <c r="K44" s="717"/>
      <c r="L44" s="218" t="s">
        <v>1058</v>
      </c>
      <c r="M44" s="201" t="str">
        <f>'5-CONTROLES'!L91</f>
        <v>Garantizar el cumplimiento de lo controles del procedimiento, mediante la revisión cuatrimestral, hecha por el profesional (líder) del grupo funcional,  en dos decisiones administrativas.</v>
      </c>
      <c r="N44" s="201" t="str">
        <f>'5-CONTROLES'!K91</f>
        <v>Acta de reunión de revisión aleatoria de decisiones sobre Limitación a la Propiedad</v>
      </c>
      <c r="O44" s="201" t="str">
        <f>'5-CONTROLES'!F91</f>
        <v>Subdirección de Administración de Tierras de la Nación  (Profesionales asignados)</v>
      </c>
      <c r="P44" s="201" t="str">
        <f>'5-CONTROLES'!G91</f>
        <v>Cuatrimestral</v>
      </c>
      <c r="Q44" s="210" t="s">
        <v>1092</v>
      </c>
      <c r="R44" s="201" t="str">
        <f>'5-CONTROLES'!AB91</f>
        <v>Fuerte</v>
      </c>
      <c r="S44" s="201" t="str">
        <f>'5-CONTROLES'!AC91</f>
        <v>Fuerte</v>
      </c>
      <c r="T44" s="201" t="str">
        <f>'5-CONTROLES'!AD91</f>
        <v>Fuerte</v>
      </c>
      <c r="U44" s="672"/>
      <c r="V44" s="723"/>
      <c r="W44" s="723"/>
      <c r="X44" s="723"/>
      <c r="Y44" s="723"/>
      <c r="Z44" s="218" t="s">
        <v>1181</v>
      </c>
      <c r="AA44" s="210" t="s">
        <v>1182</v>
      </c>
      <c r="AB44" s="210" t="s">
        <v>1183</v>
      </c>
      <c r="AC44" s="210" t="s">
        <v>1184</v>
      </c>
      <c r="AD44" s="211">
        <v>0.8</v>
      </c>
      <c r="AE44" s="210"/>
      <c r="AF44" s="210"/>
      <c r="AG44" s="211">
        <v>0.5</v>
      </c>
      <c r="AH44" s="211"/>
      <c r="AI44" s="210"/>
      <c r="AJ44" s="210"/>
      <c r="AK44" s="210"/>
      <c r="AL44" s="210"/>
      <c r="AM44" s="211">
        <v>0.3</v>
      </c>
      <c r="AN44" s="210"/>
      <c r="AO44" s="210"/>
      <c r="AP44" s="212"/>
      <c r="AQ44" s="210" t="s">
        <v>1243</v>
      </c>
      <c r="AR44" s="207" t="s">
        <v>1272</v>
      </c>
      <c r="AS44" s="204" t="s">
        <v>1297</v>
      </c>
      <c r="AT44" s="221" t="s">
        <v>1333</v>
      </c>
      <c r="AU44" s="204" t="s">
        <v>1297</v>
      </c>
      <c r="AV44" s="237" t="s">
        <v>1386</v>
      </c>
    </row>
    <row r="45" spans="2:48" ht="83.25" customHeight="1" x14ac:dyDescent="0.25">
      <c r="B45" s="725"/>
      <c r="C45" s="711" t="s">
        <v>1018</v>
      </c>
      <c r="D45" s="718" t="str">
        <f>'3-IDENTIFICACIÓN DEL RIESGO'!G92</f>
        <v>Uso de la  información sobre adjudicación  de baldíos a Entidades de Derecho Público para beneficio particular o de terceros</v>
      </c>
      <c r="E45" s="718" t="s">
        <v>385</v>
      </c>
      <c r="F45" s="154" t="str">
        <f>'3-IDENTIFICACIÓN DEL RIESGO'!H92</f>
        <v xml:space="preserve">Presencia de intereses particulares o conductas de recibir o solicitar beneficios en la adjudicación de terrenos baldíos de la Nación a Entidades de Derecho Público por parte del profesional de SATN designado </v>
      </c>
      <c r="G45" s="154" t="str">
        <f>'3-IDENTIFICACIÓN DEL RIESGO'!L92</f>
        <v>Afectación en el logro de indicadores y metas asociadas a Entidades de Derecho Público aprobadas en la SATN</v>
      </c>
      <c r="H45" s="716" t="str">
        <f>'4-VALORACIÓN DEL RIESGO'!G51</f>
        <v>Posible</v>
      </c>
      <c r="I45" s="716" t="str">
        <f>'4-VALORACIÓN DEL RIESGO'!AC51</f>
        <v>Catastrófico</v>
      </c>
      <c r="J45" s="716" t="str">
        <f>'4-VALORACIÓN DEL RIESGO'!AE51</f>
        <v>Extremo</v>
      </c>
      <c r="K45" s="716" t="str">
        <f>'4-VALORACIÓN DEL RIESGO'!AF51</f>
        <v>Reducir</v>
      </c>
      <c r="L45" s="218" t="s">
        <v>1059</v>
      </c>
      <c r="M45" s="201" t="str">
        <f>'5-CONTROLES'!L92</f>
        <v>Realizar la revisión jurídica inicial y técnica de las solicitudes de adjudicación de baldíos a Entidades de Derecho Público-EDP, recibidos en la Subdirección de Administración de Tierras de la Nación-SATN.</v>
      </c>
      <c r="N45" s="201" t="str">
        <f>'5-CONTROLES'!K92</f>
        <v>ACCTI-F-065 Forma Auto de Archivo por Desistimiento Tácito o Expreso</v>
      </c>
      <c r="O45" s="201" t="str">
        <f>'5-CONTROLES'!F92</f>
        <v>Subdirección de Administración de Tierras de la Nación  (Profesionales asignados)</v>
      </c>
      <c r="P45" s="201" t="str">
        <f>'5-CONTROLES'!G92</f>
        <v>Cuatrimestral</v>
      </c>
      <c r="Q45" s="210" t="s">
        <v>1093</v>
      </c>
      <c r="R45" s="201" t="str">
        <f>'5-CONTROLES'!AB92</f>
        <v>Fuerte</v>
      </c>
      <c r="S45" s="201" t="str">
        <f>'5-CONTROLES'!AC92</f>
        <v>Fuerte</v>
      </c>
      <c r="T45" s="201" t="str">
        <f>'5-CONTROLES'!AD92</f>
        <v>Fuerte</v>
      </c>
      <c r="U45" s="671" t="str">
        <f>'5-CONTROLES'!AH92</f>
        <v>Fuerte</v>
      </c>
      <c r="V45" s="722" t="str">
        <f>'5-CONTROLES'!AL92</f>
        <v>Rara Vez</v>
      </c>
      <c r="W45" s="722" t="str">
        <f>'5-CONTROLES'!AP92</f>
        <v>Moderado</v>
      </c>
      <c r="X45" s="722" t="str">
        <f>'5-CONTROLES'!AQ92</f>
        <v>Moderado</v>
      </c>
      <c r="Y45" s="722" t="str">
        <f>'5-CONTROLES'!AS92</f>
        <v>Acción preventiva</v>
      </c>
      <c r="Z45" s="218" t="s">
        <v>1185</v>
      </c>
      <c r="AA45" s="210" t="s">
        <v>1186</v>
      </c>
      <c r="AB45" s="210" t="s">
        <v>1147</v>
      </c>
      <c r="AC45" s="210" t="s">
        <v>1187</v>
      </c>
      <c r="AD45" s="211">
        <v>0.7</v>
      </c>
      <c r="AE45" s="210"/>
      <c r="AF45" s="211">
        <v>0.5</v>
      </c>
      <c r="AG45" s="210"/>
      <c r="AH45" s="211"/>
      <c r="AI45" s="210"/>
      <c r="AJ45" s="210"/>
      <c r="AK45" s="210"/>
      <c r="AL45" s="211">
        <v>0.2</v>
      </c>
      <c r="AM45" s="210"/>
      <c r="AN45" s="210"/>
      <c r="AO45" s="210"/>
      <c r="AP45" s="212"/>
      <c r="AQ45" s="210" t="s">
        <v>1243</v>
      </c>
      <c r="AR45" s="232" t="s">
        <v>1273</v>
      </c>
      <c r="AS45" s="204" t="s">
        <v>1297</v>
      </c>
      <c r="AT45" s="205" t="s">
        <v>1334</v>
      </c>
      <c r="AU45" s="204" t="s">
        <v>1297</v>
      </c>
      <c r="AV45" s="237" t="s">
        <v>1374</v>
      </c>
    </row>
    <row r="46" spans="2:48" ht="107.25" customHeight="1" x14ac:dyDescent="0.25">
      <c r="B46" s="725"/>
      <c r="C46" s="712"/>
      <c r="D46" s="719"/>
      <c r="E46" s="719"/>
      <c r="F46" s="154" t="str">
        <f>'3-IDENTIFICACIÓN DEL RIESGO'!H93</f>
        <v>Desconocimiento de los requisitos establecidos en el Procedimiento de Adjudicación de Baldíos a Entidades de Derecho Público por colaboradores nuevos que ingresan al grupo funcional de EDP en la SATN</v>
      </c>
      <c r="G46" s="154" t="str">
        <f>'3-IDENTIFICACIÓN DEL RIESGO'!L93</f>
        <v>Investigaciones internas (control interno) o externas (por parte de órganos de control)</v>
      </c>
      <c r="H46" s="717"/>
      <c r="I46" s="717"/>
      <c r="J46" s="717"/>
      <c r="K46" s="717"/>
      <c r="L46" s="218" t="s">
        <v>1060</v>
      </c>
      <c r="M46" s="201" t="str">
        <f>'5-CONTROLES'!L93</f>
        <v>Actualizar la matriz de seguimiento de solicitudes de Entidades de Derecho Público-EDP, según trámites adelantados.</v>
      </c>
      <c r="N46" s="201" t="str">
        <f>'5-CONTROLES'!K93</f>
        <v>ACCTI-F-032  Matriz de seguimiento de solicitudes de EDP</v>
      </c>
      <c r="O46" s="201" t="str">
        <f>'5-CONTROLES'!F93</f>
        <v>Subdirección de Administración de Tierras de la Nación  (Profesionales asignados)</v>
      </c>
      <c r="P46" s="201" t="str">
        <f>'5-CONTROLES'!G93</f>
        <v>Cuatrimestral</v>
      </c>
      <c r="Q46" s="210" t="s">
        <v>1094</v>
      </c>
      <c r="R46" s="201" t="str">
        <f>'5-CONTROLES'!AB93</f>
        <v>Fuerte</v>
      </c>
      <c r="S46" s="201" t="str">
        <f>'5-CONTROLES'!AC93</f>
        <v>Fuerte</v>
      </c>
      <c r="T46" s="201" t="str">
        <f>'5-CONTROLES'!AD93</f>
        <v>Fuerte</v>
      </c>
      <c r="U46" s="672"/>
      <c r="V46" s="723"/>
      <c r="W46" s="723"/>
      <c r="X46" s="723"/>
      <c r="Y46" s="723"/>
      <c r="Z46" s="218" t="s">
        <v>1188</v>
      </c>
      <c r="AA46" s="210" t="s">
        <v>1189</v>
      </c>
      <c r="AB46" s="210" t="s">
        <v>1190</v>
      </c>
      <c r="AC46" s="210" t="s">
        <v>1191</v>
      </c>
      <c r="AD46" s="211">
        <v>0.7</v>
      </c>
      <c r="AE46" s="210"/>
      <c r="AF46" s="210"/>
      <c r="AG46" s="211">
        <v>0.5</v>
      </c>
      <c r="AH46" s="211"/>
      <c r="AI46" s="210"/>
      <c r="AJ46" s="210"/>
      <c r="AK46" s="210"/>
      <c r="AL46" s="210"/>
      <c r="AM46" s="211">
        <v>0.2</v>
      </c>
      <c r="AN46" s="210"/>
      <c r="AO46" s="210"/>
      <c r="AP46" s="212"/>
      <c r="AQ46" s="210" t="s">
        <v>1243</v>
      </c>
      <c r="AR46" s="232" t="s">
        <v>1274</v>
      </c>
      <c r="AS46" s="204" t="s">
        <v>1297</v>
      </c>
      <c r="AT46" s="205" t="s">
        <v>1335</v>
      </c>
      <c r="AU46" s="204" t="s">
        <v>1297</v>
      </c>
      <c r="AV46" s="237" t="s">
        <v>1385</v>
      </c>
    </row>
    <row r="47" spans="2:48" ht="42.75" customHeight="1" x14ac:dyDescent="0.25">
      <c r="B47" s="725"/>
      <c r="C47" s="711" t="s">
        <v>1019</v>
      </c>
      <c r="D47" s="718" t="str">
        <f>'3-IDENTIFICACIÓN DEL RIESGO'!G94</f>
        <v>Ofrecer en la UGT promesa de éxito en la realización o priorización de un trámite a cambio de un beneficio personal</v>
      </c>
      <c r="E47" s="718" t="s">
        <v>385</v>
      </c>
      <c r="F47" s="154" t="str">
        <f>'3-IDENTIFICACIÓN DEL RIESGO'!H94</f>
        <v>1. Falta de ética profesional del funcionario o personal vinculado a la entidad.</v>
      </c>
      <c r="G47" s="718" t="str">
        <f>'3-IDENTIFICACIÓN DEL RIESGO'!L94</f>
        <v>1. Afectación de credibilidad e imagen institucional</v>
      </c>
      <c r="H47" s="716" t="str">
        <f>'4-VALORACIÓN DEL RIESGO'!G52</f>
        <v>Probable</v>
      </c>
      <c r="I47" s="716" t="str">
        <f>'4-VALORACIÓN DEL RIESGO'!AC52</f>
        <v>Catastrófico</v>
      </c>
      <c r="J47" s="716" t="str">
        <f>'4-VALORACIÓN DEL RIESGO'!AE52</f>
        <v>Extremo</v>
      </c>
      <c r="K47" s="716" t="str">
        <f>'4-VALORACIÓN DEL RIESGO'!AF52</f>
        <v>Reducir</v>
      </c>
      <c r="L47" s="695" t="s">
        <v>1061</v>
      </c>
      <c r="M47" s="671" t="str">
        <f>'5-CONTROLES'!L94</f>
        <v>Jornada de capacitación a los colaboradores de las Unidades de Gestión Territorial, con el fin de que conozcan las sanciones a las cuales son merecedores en caso de incurrir en actos de corrupción</v>
      </c>
      <c r="N47" s="671" t="str">
        <f>'5-CONTROLES'!K94</f>
        <v>Listas de asistencia y/o actas de reunión</v>
      </c>
      <c r="O47" s="671" t="str">
        <f>'5-CONTROLES'!F94</f>
        <v>Líderes UGT</v>
      </c>
      <c r="P47" s="671" t="str">
        <f>'5-CONTROLES'!G94</f>
        <v>Según programación</v>
      </c>
      <c r="Q47" s="676" t="s">
        <v>898</v>
      </c>
      <c r="R47" s="671" t="str">
        <f>'5-CONTROLES'!AB94</f>
        <v>Fuerte</v>
      </c>
      <c r="S47" s="671" t="str">
        <f>'5-CONTROLES'!AC94</f>
        <v>Moderado</v>
      </c>
      <c r="T47" s="671" t="str">
        <f>'5-CONTROLES'!AD94</f>
        <v>Moderado</v>
      </c>
      <c r="U47" s="671" t="str">
        <f>'5-CONTROLES'!AH94</f>
        <v>Moderado</v>
      </c>
      <c r="V47" s="722" t="str">
        <f>'5-CONTROLES'!AL94</f>
        <v>Posible</v>
      </c>
      <c r="W47" s="722" t="str">
        <f>'5-CONTROLES'!AP94</f>
        <v>Catastrófico</v>
      </c>
      <c r="X47" s="722" t="str">
        <f>'5-CONTROLES'!AQ94</f>
        <v>Extremo</v>
      </c>
      <c r="Y47" s="722" t="str">
        <f>'5-CONTROLES'!AS94</f>
        <v>Acción preventiva</v>
      </c>
      <c r="Z47" s="695" t="s">
        <v>1192</v>
      </c>
      <c r="AA47" s="671" t="s">
        <v>1145</v>
      </c>
      <c r="AB47" s="671" t="s">
        <v>680</v>
      </c>
      <c r="AC47" s="671" t="s">
        <v>898</v>
      </c>
      <c r="AD47" s="671">
        <v>1</v>
      </c>
      <c r="AE47" s="671"/>
      <c r="AF47" s="671"/>
      <c r="AG47" s="671"/>
      <c r="AH47" s="697"/>
      <c r="AI47" s="671"/>
      <c r="AJ47" s="671"/>
      <c r="AK47" s="671"/>
      <c r="AL47" s="671"/>
      <c r="AM47" s="671">
        <v>1</v>
      </c>
      <c r="AN47" s="671"/>
      <c r="AO47" s="671"/>
      <c r="AP47" s="683"/>
      <c r="AQ47" s="671" t="s">
        <v>1241</v>
      </c>
      <c r="AR47" s="679" t="s">
        <v>1275</v>
      </c>
      <c r="AS47" s="661" t="s">
        <v>1297</v>
      </c>
      <c r="AT47" s="667" t="s">
        <v>1319</v>
      </c>
      <c r="AU47" s="661" t="s">
        <v>1297</v>
      </c>
      <c r="AV47" s="659" t="s">
        <v>1380</v>
      </c>
    </row>
    <row r="48" spans="2:48" ht="42.75" customHeight="1" x14ac:dyDescent="0.25">
      <c r="B48" s="725"/>
      <c r="C48" s="712"/>
      <c r="D48" s="719"/>
      <c r="E48" s="719"/>
      <c r="F48" s="154" t="str">
        <f>'3-IDENTIFICACIÓN DEL RIESGO'!H95</f>
        <v>2. Presiones por las partes interesadas</v>
      </c>
      <c r="G48" s="719"/>
      <c r="H48" s="717"/>
      <c r="I48" s="717"/>
      <c r="J48" s="717"/>
      <c r="K48" s="717"/>
      <c r="L48" s="696"/>
      <c r="M48" s="672"/>
      <c r="N48" s="672"/>
      <c r="O48" s="672"/>
      <c r="P48" s="672"/>
      <c r="Q48" s="677"/>
      <c r="R48" s="672"/>
      <c r="S48" s="672"/>
      <c r="T48" s="672"/>
      <c r="U48" s="672"/>
      <c r="V48" s="723"/>
      <c r="W48" s="723"/>
      <c r="X48" s="723"/>
      <c r="Y48" s="723"/>
      <c r="Z48" s="696"/>
      <c r="AA48" s="688"/>
      <c r="AB48" s="672"/>
      <c r="AC48" s="688"/>
      <c r="AD48" s="688"/>
      <c r="AE48" s="688"/>
      <c r="AF48" s="688"/>
      <c r="AG48" s="688"/>
      <c r="AH48" s="688"/>
      <c r="AI48" s="688"/>
      <c r="AJ48" s="688"/>
      <c r="AK48" s="688"/>
      <c r="AL48" s="688"/>
      <c r="AM48" s="688"/>
      <c r="AN48" s="688"/>
      <c r="AO48" s="688"/>
      <c r="AP48" s="685"/>
      <c r="AQ48" s="672"/>
      <c r="AR48" s="680"/>
      <c r="AS48" s="662"/>
      <c r="AT48" s="668"/>
      <c r="AU48" s="662"/>
      <c r="AV48" s="663"/>
    </row>
    <row r="49" spans="2:48" ht="42.75" customHeight="1" x14ac:dyDescent="0.25">
      <c r="B49" s="725" t="str">
        <f>'3-IDENTIFICACIÓN DEL RIESGO'!B110</f>
        <v>Gestión de la Información</v>
      </c>
      <c r="C49" s="711" t="s">
        <v>1020</v>
      </c>
      <c r="D49" s="718" t="str">
        <f>'3-IDENTIFICACIÓN DEL RIESGO'!G110</f>
        <v>Manipulación de la información durante la visita técnica, levantamientos topográficos en campo y procesamiento de la información en oficina, ante una posible afectación de la cabida y linderos a los predios solicitados por el área misional, para beneficios particulares.</v>
      </c>
      <c r="E49" s="718" t="s">
        <v>385</v>
      </c>
      <c r="F49" s="718" t="str">
        <f>'3-IDENTIFICACIÓN DEL RIESGO'!H110</f>
        <v>Presencia de intereses particulares para la modificación de la cabida y linderos de los predios; incluidas las conductas de recibir o solicitar beneficios por parte de un servidor público, contratista u operador para beneficio de un particular, ejecutando actividades por fuera de las normas, procedimientos, parámetros y criterios establecidos en procedimientos, guías, instructivos y formatos.</v>
      </c>
      <c r="G49" s="718" t="str">
        <f>'3-IDENTIFICACIÓN DEL RIESGO'!L110</f>
        <v>* Afectación en el desarrollo de las actividades misionales.
* Investigaciones por parte de órganos de control.
* Afectación de credibilidad e imagen institucional
* Detrimento patrimonial</v>
      </c>
      <c r="H49" s="716" t="str">
        <f>'4-VALORACIÓN DEL RIESGO'!G60</f>
        <v>Probable</v>
      </c>
      <c r="I49" s="716" t="str">
        <f>'4-VALORACIÓN DEL RIESGO'!AC60</f>
        <v>Catastrófico</v>
      </c>
      <c r="J49" s="716" t="str">
        <f>'4-VALORACIÓN DEL RIESGO'!AE60</f>
        <v>Extremo</v>
      </c>
      <c r="K49" s="716" t="str">
        <f>'4-VALORACIÓN DEL RIESGO'!AF60</f>
        <v>Reducir</v>
      </c>
      <c r="L49" s="686" t="s">
        <v>1062</v>
      </c>
      <c r="M49" s="671" t="str">
        <f>'5-CONTROLES'!L110</f>
        <v>El Asesor de la Dirección de Gestión de Ordenamiento Social de La Propiedad para asuntos de geografía y topografía (Director de Área) y/o El profesional delegado por el asesor quien se encargará de consolidar la información de Cruce de información geográfica GINFO-F-007, levantamiento topográfico (soportes), Redacción Técnica de Linderos GINFO-F-009 y planos cada vez que sea requerido por el área misional.
El profesional designado por el Asesor tendrá la responsabilidad de verificar y revisar el procedimiento realizado en campo por medio de la validación de evidencias de los formatos, datos de campo y del proceso de oficina con relación en la construcción de los linderos para la definición de la cabida.
El control de calidad se realiza según procedimiento GINFO-P-007 (ITEM 10) "Revisión de los productos generados, bajo las especificaciones de las guías y formatos oficiales adoptados por la Agencia". En el caso de determinar una No conformidad en el producto, se reporta al profesional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v>
      </c>
      <c r="N49" s="671" t="str">
        <f>'5-CONTROLES'!K110</f>
        <v xml:space="preserve">Matriz control de Calidad </v>
      </c>
      <c r="O49" s="671" t="str">
        <f>'5-CONTROLES'!F110</f>
        <v>Dirección de Gestión de Ordenamiento Social de La Propiedad
 ( Geografía y Topografía)</v>
      </c>
      <c r="P49" s="671" t="str">
        <f>'5-CONTROLES'!G110</f>
        <v xml:space="preserve">cada vez que se recibe una solicitud </v>
      </c>
      <c r="Q49" s="671" t="s">
        <v>1095</v>
      </c>
      <c r="R49" s="671" t="str">
        <f>'5-CONTROLES'!AB110</f>
        <v>Fuerte</v>
      </c>
      <c r="S49" s="671" t="str">
        <f>'5-CONTROLES'!AC110</f>
        <v>Moderado</v>
      </c>
      <c r="T49" s="671" t="str">
        <f>'5-CONTROLES'!AD110</f>
        <v>Moderado</v>
      </c>
      <c r="U49" s="671" t="str">
        <f>'5-CONTROLES'!AH110</f>
        <v>Moderado</v>
      </c>
      <c r="V49" s="722" t="str">
        <f>'5-CONTROLES'!AL110</f>
        <v>Posible</v>
      </c>
      <c r="W49" s="722" t="str">
        <f>'5-CONTROLES'!AP110</f>
        <v>Catastrófico</v>
      </c>
      <c r="X49" s="722" t="str">
        <f>'5-CONTROLES'!AQ110</f>
        <v>Extremo</v>
      </c>
      <c r="Y49" s="722" t="str">
        <f>'5-CONTROLES'!AS110</f>
        <v>Acción preventiva</v>
      </c>
      <c r="Z49" s="686" t="s">
        <v>995</v>
      </c>
      <c r="AA49" s="671" t="s">
        <v>996</v>
      </c>
      <c r="AB49" s="671" t="s">
        <v>994</v>
      </c>
      <c r="AC49" s="671" t="s">
        <v>997</v>
      </c>
      <c r="AD49" s="671">
        <v>2</v>
      </c>
      <c r="AE49" s="671"/>
      <c r="AF49" s="671">
        <v>1</v>
      </c>
      <c r="AG49" s="671"/>
      <c r="AH49" s="671"/>
      <c r="AI49" s="671"/>
      <c r="AJ49" s="671"/>
      <c r="AK49" s="671">
        <v>1</v>
      </c>
      <c r="AL49" s="671"/>
      <c r="AM49" s="671"/>
      <c r="AN49" s="671"/>
      <c r="AO49" s="671"/>
      <c r="AP49" s="683"/>
      <c r="AQ49" s="671" t="s">
        <v>1243</v>
      </c>
      <c r="AR49" s="664" t="s">
        <v>1276</v>
      </c>
      <c r="AS49" s="661" t="s">
        <v>1297</v>
      </c>
      <c r="AT49" s="664" t="s">
        <v>1325</v>
      </c>
      <c r="AU49" s="661" t="s">
        <v>1297</v>
      </c>
      <c r="AV49" s="746" t="s">
        <v>1381</v>
      </c>
    </row>
    <row r="50" spans="2:48" ht="42.75" customHeight="1" x14ac:dyDescent="0.25">
      <c r="B50" s="725"/>
      <c r="C50" s="712"/>
      <c r="D50" s="719"/>
      <c r="E50" s="719"/>
      <c r="F50" s="719"/>
      <c r="G50" s="719"/>
      <c r="H50" s="717"/>
      <c r="I50" s="717"/>
      <c r="J50" s="717"/>
      <c r="K50" s="717"/>
      <c r="L50" s="687"/>
      <c r="M50" s="672"/>
      <c r="N50" s="672"/>
      <c r="O50" s="672"/>
      <c r="P50" s="672"/>
      <c r="Q50" s="672"/>
      <c r="R50" s="672"/>
      <c r="S50" s="672"/>
      <c r="T50" s="672"/>
      <c r="U50" s="672"/>
      <c r="V50" s="723"/>
      <c r="W50" s="723"/>
      <c r="X50" s="723"/>
      <c r="Y50" s="723"/>
      <c r="Z50" s="687"/>
      <c r="AA50" s="672"/>
      <c r="AB50" s="672"/>
      <c r="AC50" s="672"/>
      <c r="AD50" s="672"/>
      <c r="AE50" s="672"/>
      <c r="AF50" s="672"/>
      <c r="AG50" s="672"/>
      <c r="AH50" s="672"/>
      <c r="AI50" s="672"/>
      <c r="AJ50" s="672"/>
      <c r="AK50" s="672"/>
      <c r="AL50" s="672"/>
      <c r="AM50" s="672"/>
      <c r="AN50" s="672"/>
      <c r="AO50" s="672"/>
      <c r="AP50" s="684"/>
      <c r="AQ50" s="672"/>
      <c r="AR50" s="665"/>
      <c r="AS50" s="662"/>
      <c r="AT50" s="665"/>
      <c r="AU50" s="662"/>
      <c r="AV50" s="663"/>
    </row>
    <row r="51" spans="2:48" ht="42.75" customHeight="1" x14ac:dyDescent="0.25">
      <c r="B51" s="728" t="str">
        <f>'3-IDENTIFICACIÓN DEL RIESGO'!B120</f>
        <v>Gestión del Talento Humano</v>
      </c>
      <c r="C51" s="711" t="s">
        <v>902</v>
      </c>
      <c r="D51" s="718" t="str">
        <f>'3-IDENTIFICACIÓN DEL RIESGO'!G120</f>
        <v>Vinculación de personal sin cumplimiento de requisitos mínimos en beneficio particular o de un tercero.</v>
      </c>
      <c r="E51" s="718" t="s">
        <v>385</v>
      </c>
      <c r="F51" s="154" t="str">
        <f>'3-IDENTIFICACIÓN DEL RIESGO'!H120</f>
        <v xml:space="preserve">Intereses de terceros. Omisión intencional en la aplicación de criterios definidos en el Manual de Funciones, competencias y requisitos o la  modificación de los mismos </v>
      </c>
      <c r="G51" s="154" t="str">
        <f>'3-IDENTIFICACIÓN DEL RIESGO'!L120</f>
        <v xml:space="preserve"> Investigaciones por parte de órganos de control.</v>
      </c>
      <c r="H51" s="716" t="str">
        <f>'4-VALORACIÓN DEL RIESGO'!G65</f>
        <v>Rara Vez</v>
      </c>
      <c r="I51" s="716" t="str">
        <f>'4-VALORACIÓN DEL RIESGO'!AC65</f>
        <v>Mayor</v>
      </c>
      <c r="J51" s="716" t="str">
        <f>'4-VALORACIÓN DEL RIESGO'!AE65</f>
        <v>Alto</v>
      </c>
      <c r="K51" s="716" t="str">
        <f>'4-VALORACIÓN DEL RIESGO'!AF65</f>
        <v>Reducir</v>
      </c>
      <c r="L51" s="686" t="s">
        <v>907</v>
      </c>
      <c r="M51" s="671" t="str">
        <f>'5-CONTROLES'!L120</f>
        <v>Verificar el cumplimiento de los requisitos exigidos por el empleo a proveer, de acuerdo con los requisitos de Ley y los contemplados en el Manual Específico de Funciones y de Competencias Laborales de la Agencia.</v>
      </c>
      <c r="N51" s="671" t="str">
        <f>'5-CONTROLES'!K120</f>
        <v>Formato Cumplimiento Requisitos Mínimos GTHU-F-010, diligenciado por el profesional designado.</v>
      </c>
      <c r="O51" s="671" t="str">
        <f>'5-CONTROLES'!F120</f>
        <v>Profesionales de la Subdirección de Talento Humano que realizan verificación de requisitos mínimos</v>
      </c>
      <c r="P51" s="671" t="str">
        <f>'5-CONTROLES'!G120</f>
        <v>Anual</v>
      </c>
      <c r="Q51" s="671" t="s">
        <v>1096</v>
      </c>
      <c r="R51" s="671" t="str">
        <f>'5-CONTROLES'!AB120</f>
        <v>Moderado</v>
      </c>
      <c r="S51" s="671" t="str">
        <f>'5-CONTROLES'!AC120</f>
        <v>Fuerte</v>
      </c>
      <c r="T51" s="671" t="str">
        <f>'5-CONTROLES'!AD120</f>
        <v>Moderado</v>
      </c>
      <c r="U51" s="671" t="str">
        <f>'5-CONTROLES'!AH120</f>
        <v>Moderado</v>
      </c>
      <c r="V51" s="722" t="str">
        <f>'5-CONTROLES'!AL120</f>
        <v>Rara Vez</v>
      </c>
      <c r="W51" s="722" t="str">
        <f>'5-CONTROLES'!AP120</f>
        <v>Moderado</v>
      </c>
      <c r="X51" s="722" t="str">
        <f>'5-CONTROLES'!AQ120</f>
        <v>Moderado</v>
      </c>
      <c r="Y51" s="722" t="str">
        <f>'5-CONTROLES'!AS120</f>
        <v>Acción preventiva</v>
      </c>
      <c r="Z51" s="686" t="s">
        <v>913</v>
      </c>
      <c r="AA51" s="671" t="s">
        <v>1193</v>
      </c>
      <c r="AB51" s="671" t="s">
        <v>1194</v>
      </c>
      <c r="AC51" s="671" t="s">
        <v>1195</v>
      </c>
      <c r="AD51" s="690">
        <v>1</v>
      </c>
      <c r="AE51" s="671"/>
      <c r="AF51" s="671"/>
      <c r="AG51" s="671"/>
      <c r="AH51" s="671"/>
      <c r="AI51" s="671"/>
      <c r="AJ51" s="671"/>
      <c r="AK51" s="671"/>
      <c r="AL51" s="671"/>
      <c r="AM51" s="671"/>
      <c r="AN51" s="671"/>
      <c r="AO51" s="671"/>
      <c r="AP51" s="689">
        <v>1</v>
      </c>
      <c r="AQ51" s="671" t="s">
        <v>1257</v>
      </c>
      <c r="AR51" s="664" t="s">
        <v>1277</v>
      </c>
      <c r="AS51" s="661" t="s">
        <v>1297</v>
      </c>
      <c r="AT51" s="664" t="s">
        <v>1329</v>
      </c>
      <c r="AU51" s="661" t="s">
        <v>1297</v>
      </c>
      <c r="AV51" s="659" t="s">
        <v>1369</v>
      </c>
    </row>
    <row r="52" spans="2:48" ht="42.75" customHeight="1" x14ac:dyDescent="0.25">
      <c r="B52" s="729"/>
      <c r="C52" s="712"/>
      <c r="D52" s="719"/>
      <c r="E52" s="719"/>
      <c r="F52" s="154" t="str">
        <f>'3-IDENTIFICACIÓN DEL RIESGO'!H121</f>
        <v xml:space="preserve">  No validación de la información aportada por los aspirantes o verificación sesgada de cumplimiento de requisitos de vinculación.</v>
      </c>
      <c r="G52" s="154" t="str">
        <f>'3-IDENTIFICACIÓN DEL RIESGO'!L121</f>
        <v>Perdida de la credibilidad institucional</v>
      </c>
      <c r="H52" s="717"/>
      <c r="I52" s="717"/>
      <c r="J52" s="717"/>
      <c r="K52" s="717"/>
      <c r="L52" s="687"/>
      <c r="M52" s="672"/>
      <c r="N52" s="672"/>
      <c r="O52" s="672"/>
      <c r="P52" s="672"/>
      <c r="Q52" s="672"/>
      <c r="R52" s="672"/>
      <c r="S52" s="672"/>
      <c r="T52" s="672"/>
      <c r="U52" s="672"/>
      <c r="V52" s="723"/>
      <c r="W52" s="723"/>
      <c r="X52" s="723"/>
      <c r="Y52" s="723"/>
      <c r="Z52" s="687"/>
      <c r="AA52" s="688"/>
      <c r="AB52" s="688"/>
      <c r="AC52" s="688"/>
      <c r="AD52" s="688"/>
      <c r="AE52" s="688"/>
      <c r="AF52" s="688"/>
      <c r="AG52" s="688"/>
      <c r="AH52" s="688"/>
      <c r="AI52" s="688"/>
      <c r="AJ52" s="688"/>
      <c r="AK52" s="688"/>
      <c r="AL52" s="688"/>
      <c r="AM52" s="688"/>
      <c r="AN52" s="688"/>
      <c r="AO52" s="688"/>
      <c r="AP52" s="685"/>
      <c r="AQ52" s="672"/>
      <c r="AR52" s="672"/>
      <c r="AS52" s="662"/>
      <c r="AT52" s="665"/>
      <c r="AU52" s="662"/>
      <c r="AV52" s="663"/>
    </row>
    <row r="53" spans="2:48" ht="42.75" customHeight="1" x14ac:dyDescent="0.25">
      <c r="B53" s="729"/>
      <c r="C53" s="711" t="s">
        <v>903</v>
      </c>
      <c r="D53" s="718" t="str">
        <f>'3-IDENTIFICACIÓN DEL RIESGO'!G122</f>
        <v>Pérdida o manipulación de  expedientes de historia laboral para beneficio personal o de tercero.</v>
      </c>
      <c r="E53" s="718" t="s">
        <v>385</v>
      </c>
      <c r="F53" s="154" t="str">
        <f>'3-IDENTIFICACIÓN DEL RIESGO'!H122</f>
        <v xml:space="preserve"> Interés en ocultar o manipular antecedentes laborales</v>
      </c>
      <c r="G53" s="154" t="str">
        <f>'3-IDENTIFICACIÓN DEL RIESGO'!L122</f>
        <v xml:space="preserve"> Investigaciones por parte de órganos de control</v>
      </c>
      <c r="H53" s="716" t="str">
        <f>'4-VALORACIÓN DEL RIESGO'!G66</f>
        <v>Rara Vez</v>
      </c>
      <c r="I53" s="716" t="str">
        <f>'4-VALORACIÓN DEL RIESGO'!AC66</f>
        <v>Mayor</v>
      </c>
      <c r="J53" s="716" t="str">
        <f>'4-VALORACIÓN DEL RIESGO'!AE66</f>
        <v>Alto</v>
      </c>
      <c r="K53" s="716" t="str">
        <f>'4-VALORACIÓN DEL RIESGO'!AF66</f>
        <v>Reducir</v>
      </c>
      <c r="L53" s="686" t="s">
        <v>908</v>
      </c>
      <c r="M53" s="671" t="str">
        <f>'5-CONTROLES'!L122</f>
        <v>Diligenciamiento de la hoja de control de los expedientes de hoja de vida por parte del servidor público encargado de la custodia de las hojas de vida</v>
      </c>
      <c r="N53" s="671" t="str">
        <f>'5-CONTROLES'!K122</f>
        <v xml:space="preserve">Reporte Hojas de control de los expedientes de hoja de vida diligenciados </v>
      </c>
      <c r="O53" s="671" t="str">
        <f>'5-CONTROLES'!F122</f>
        <v>Funcionario designado para la custodia de expedientes</v>
      </c>
      <c r="P53" s="671" t="str">
        <f>'5-CONTROLES'!G122</f>
        <v>Anual</v>
      </c>
      <c r="Q53" s="671" t="s">
        <v>1097</v>
      </c>
      <c r="R53" s="671" t="str">
        <f>'5-CONTROLES'!AB122</f>
        <v>Moderado</v>
      </c>
      <c r="S53" s="671" t="str">
        <f>'5-CONTROLES'!AC122</f>
        <v>Moderado</v>
      </c>
      <c r="T53" s="671" t="str">
        <f>'5-CONTROLES'!AD122</f>
        <v>Moderado</v>
      </c>
      <c r="U53" s="671" t="str">
        <f>'5-CONTROLES'!AH122</f>
        <v>Moderado</v>
      </c>
      <c r="V53" s="722" t="str">
        <f>'5-CONTROLES'!AL122</f>
        <v>Rara Vez</v>
      </c>
      <c r="W53" s="722" t="str">
        <f>'5-CONTROLES'!AP122</f>
        <v>Moderado</v>
      </c>
      <c r="X53" s="722" t="str">
        <f>'5-CONTROLES'!AQ122</f>
        <v>Moderado</v>
      </c>
      <c r="Y53" s="722" t="str">
        <f>'5-CONTROLES'!AS122</f>
        <v>Acción preventiva</v>
      </c>
      <c r="Z53" s="686" t="s">
        <v>914</v>
      </c>
      <c r="AA53" s="671" t="s">
        <v>1196</v>
      </c>
      <c r="AB53" s="671" t="s">
        <v>1197</v>
      </c>
      <c r="AC53" s="671" t="s">
        <v>1198</v>
      </c>
      <c r="AD53" s="690">
        <v>0.9</v>
      </c>
      <c r="AE53" s="671"/>
      <c r="AF53" s="671"/>
      <c r="AG53" s="671"/>
      <c r="AH53" s="671"/>
      <c r="AI53" s="671"/>
      <c r="AJ53" s="671"/>
      <c r="AK53" s="671"/>
      <c r="AL53" s="671"/>
      <c r="AM53" s="671"/>
      <c r="AN53" s="671"/>
      <c r="AO53" s="671"/>
      <c r="AP53" s="689">
        <v>0.9</v>
      </c>
      <c r="AQ53" s="671" t="s">
        <v>1257</v>
      </c>
      <c r="AR53" s="664" t="s">
        <v>1278</v>
      </c>
      <c r="AS53" s="661" t="s">
        <v>1297</v>
      </c>
      <c r="AT53" s="667" t="s">
        <v>1330</v>
      </c>
      <c r="AU53" s="661" t="s">
        <v>1297</v>
      </c>
      <c r="AV53" s="659" t="s">
        <v>1369</v>
      </c>
    </row>
    <row r="54" spans="2:48" ht="162.75" customHeight="1" x14ac:dyDescent="0.25">
      <c r="B54" s="729"/>
      <c r="C54" s="712"/>
      <c r="D54" s="719"/>
      <c r="E54" s="719"/>
      <c r="F54" s="154" t="str">
        <f>'3-IDENTIFICACIÓN DEL RIESGO'!H123</f>
        <v xml:space="preserve"> Debilidad en la aplicación de controles para la debida custodia de los expedientes</v>
      </c>
      <c r="G54" s="154" t="str">
        <f>'3-IDENTIFICACIÓN DEL RIESGO'!L123</f>
        <v>Pérdida de la credibilidad institucional</v>
      </c>
      <c r="H54" s="717"/>
      <c r="I54" s="717"/>
      <c r="J54" s="717"/>
      <c r="K54" s="717"/>
      <c r="L54" s="687"/>
      <c r="M54" s="672"/>
      <c r="N54" s="672"/>
      <c r="O54" s="672"/>
      <c r="P54" s="672"/>
      <c r="Q54" s="672"/>
      <c r="R54" s="672"/>
      <c r="S54" s="672"/>
      <c r="T54" s="672"/>
      <c r="U54" s="672"/>
      <c r="V54" s="723"/>
      <c r="W54" s="723"/>
      <c r="X54" s="723"/>
      <c r="Y54" s="723"/>
      <c r="Z54" s="687"/>
      <c r="AA54" s="672"/>
      <c r="AB54" s="672"/>
      <c r="AC54" s="672"/>
      <c r="AD54" s="691"/>
      <c r="AE54" s="672"/>
      <c r="AF54" s="672"/>
      <c r="AG54" s="672"/>
      <c r="AH54" s="672"/>
      <c r="AI54" s="672"/>
      <c r="AJ54" s="672"/>
      <c r="AK54" s="672"/>
      <c r="AL54" s="672"/>
      <c r="AM54" s="672"/>
      <c r="AN54" s="672"/>
      <c r="AO54" s="672"/>
      <c r="AP54" s="692"/>
      <c r="AQ54" s="672"/>
      <c r="AR54" s="672"/>
      <c r="AS54" s="662"/>
      <c r="AT54" s="669"/>
      <c r="AU54" s="662"/>
      <c r="AV54" s="663"/>
    </row>
    <row r="55" spans="2:48" ht="42.75" customHeight="1" x14ac:dyDescent="0.25">
      <c r="B55" s="729"/>
      <c r="C55" s="711" t="s">
        <v>904</v>
      </c>
      <c r="D55" s="718" t="str">
        <f>'3-IDENTIFICACIÓN DEL RIESGO'!G124</f>
        <v>Pérdida de documentación en los expedientes de procesos de investigación disciplinaria, en beneficio del o de los investigados</v>
      </c>
      <c r="E55" s="718" t="s">
        <v>385</v>
      </c>
      <c r="F55" s="718" t="str">
        <f>'3-IDENTIFICACIÓN DEL RIESGO'!H124</f>
        <v>Falta de control del expediente disciplinario</v>
      </c>
      <c r="G55" s="154" t="str">
        <f>'3-IDENTIFICACIÓN DEL RIESGO'!L124</f>
        <v>Investigaciones por parte de órganos de control</v>
      </c>
      <c r="H55" s="716" t="str">
        <f>'4-VALORACIÓN DEL RIESGO'!G67</f>
        <v>Posible</v>
      </c>
      <c r="I55" s="716" t="str">
        <f>'4-VALORACIÓN DEL RIESGO'!AC67</f>
        <v>Catastrófico</v>
      </c>
      <c r="J55" s="716" t="str">
        <f>'4-VALORACIÓN DEL RIESGO'!AE67</f>
        <v>Extremo</v>
      </c>
      <c r="K55" s="716" t="str">
        <f>'4-VALORACIÓN DEL RIESGO'!AF67</f>
        <v>Reducir</v>
      </c>
      <c r="L55" s="686" t="s">
        <v>909</v>
      </c>
      <c r="M55" s="671" t="str">
        <f>'5-CONTROLES'!L124</f>
        <v>Digitalización de expedientes disciplinarios archivados</v>
      </c>
      <c r="N55" s="671" t="str">
        <f>'5-CONTROLES'!K124</f>
        <v>Matriz de seguimiento y control de procesos disciplinarios</v>
      </c>
      <c r="O55" s="671" t="str">
        <f>'5-CONTROLES'!F124</f>
        <v>Oficina Jurídica - Grupo de Control Interno Disciplinario</v>
      </c>
      <c r="P55" s="671" t="str">
        <f>'5-CONTROLES'!G124</f>
        <v>Trimestral</v>
      </c>
      <c r="Q55" s="671" t="s">
        <v>899</v>
      </c>
      <c r="R55" s="671" t="str">
        <f>'5-CONTROLES'!AB124</f>
        <v>Moderado</v>
      </c>
      <c r="S55" s="671" t="str">
        <f>'5-CONTROLES'!AC124</f>
        <v>Moderado</v>
      </c>
      <c r="T55" s="671" t="str">
        <f>'5-CONTROLES'!AD124</f>
        <v>Moderado</v>
      </c>
      <c r="U55" s="671" t="str">
        <f>'5-CONTROLES'!AH124</f>
        <v>Moderado</v>
      </c>
      <c r="V55" s="722" t="str">
        <f>'5-CONTROLES'!AL124</f>
        <v>Improbable</v>
      </c>
      <c r="W55" s="722" t="str">
        <f>'5-CONTROLES'!AP124</f>
        <v>Catastrófico</v>
      </c>
      <c r="X55" s="722" t="str">
        <f>'5-CONTROLES'!AQ124</f>
        <v>Extremo</v>
      </c>
      <c r="Y55" s="722" t="str">
        <f>'5-CONTROLES'!AS124</f>
        <v>Acción preventiva</v>
      </c>
      <c r="Z55" s="686" t="s">
        <v>915</v>
      </c>
      <c r="AA55" s="671" t="s">
        <v>919</v>
      </c>
      <c r="AB55" s="671" t="s">
        <v>925</v>
      </c>
      <c r="AC55" s="671" t="s">
        <v>920</v>
      </c>
      <c r="AD55" s="671">
        <v>1</v>
      </c>
      <c r="AE55" s="671"/>
      <c r="AF55" s="671"/>
      <c r="AG55" s="671"/>
      <c r="AH55" s="671"/>
      <c r="AI55" s="671"/>
      <c r="AJ55" s="671"/>
      <c r="AK55" s="671"/>
      <c r="AL55" s="671"/>
      <c r="AM55" s="671"/>
      <c r="AN55" s="671"/>
      <c r="AO55" s="671"/>
      <c r="AP55" s="683">
        <v>1</v>
      </c>
      <c r="AQ55" s="671" t="s">
        <v>1243</v>
      </c>
      <c r="AR55" s="678" t="s">
        <v>1279</v>
      </c>
      <c r="AS55" s="661" t="s">
        <v>1297</v>
      </c>
      <c r="AT55" s="667" t="s">
        <v>1336</v>
      </c>
      <c r="AU55" s="661" t="s">
        <v>1297</v>
      </c>
      <c r="AV55" s="659" t="s">
        <v>1370</v>
      </c>
    </row>
    <row r="56" spans="2:48" ht="204" customHeight="1" x14ac:dyDescent="0.25">
      <c r="B56" s="729"/>
      <c r="C56" s="712"/>
      <c r="D56" s="719"/>
      <c r="E56" s="719"/>
      <c r="F56" s="719"/>
      <c r="G56" s="154" t="str">
        <f>'3-IDENTIFICACIÓN DEL RIESGO'!L125</f>
        <v>Perdida de credibilidad institucional</v>
      </c>
      <c r="H56" s="717"/>
      <c r="I56" s="717"/>
      <c r="J56" s="717"/>
      <c r="K56" s="717"/>
      <c r="L56" s="687"/>
      <c r="M56" s="672"/>
      <c r="N56" s="672"/>
      <c r="O56" s="672"/>
      <c r="P56" s="672"/>
      <c r="Q56" s="672"/>
      <c r="R56" s="672"/>
      <c r="S56" s="672"/>
      <c r="T56" s="672"/>
      <c r="U56" s="672"/>
      <c r="V56" s="723"/>
      <c r="W56" s="723"/>
      <c r="X56" s="723"/>
      <c r="Y56" s="723"/>
      <c r="Z56" s="687"/>
      <c r="AA56" s="672"/>
      <c r="AB56" s="672"/>
      <c r="AC56" s="672"/>
      <c r="AD56" s="672"/>
      <c r="AE56" s="672"/>
      <c r="AF56" s="672"/>
      <c r="AG56" s="672"/>
      <c r="AH56" s="672"/>
      <c r="AI56" s="672"/>
      <c r="AJ56" s="672"/>
      <c r="AK56" s="672"/>
      <c r="AL56" s="672"/>
      <c r="AM56" s="672"/>
      <c r="AN56" s="672"/>
      <c r="AO56" s="672"/>
      <c r="AP56" s="684"/>
      <c r="AQ56" s="672"/>
      <c r="AR56" s="668"/>
      <c r="AS56" s="662"/>
      <c r="AT56" s="669"/>
      <c r="AU56" s="662"/>
      <c r="AV56" s="663"/>
    </row>
    <row r="57" spans="2:48" ht="42.75" customHeight="1" x14ac:dyDescent="0.25">
      <c r="B57" s="729"/>
      <c r="C57" s="711" t="s">
        <v>905</v>
      </c>
      <c r="D57" s="718" t="str">
        <f>'3-IDENTIFICACIÓN DEL RIESGO'!G126</f>
        <v>Prescripción o caducidad de la acción disciplinaria en favor de los implicados.</v>
      </c>
      <c r="E57" s="718" t="s">
        <v>385</v>
      </c>
      <c r="F57" s="718" t="str">
        <f>'3-IDENTIFICACIÓN DEL RIESGO'!H126</f>
        <v>Falta del control en los términos de actuación en cada etapa procesal</v>
      </c>
      <c r="G57" s="154" t="str">
        <f>'3-IDENTIFICACIÓN DEL RIESGO'!L126</f>
        <v>Investigaciones por parte de órganos de control</v>
      </c>
      <c r="H57" s="716" t="str">
        <f>'4-VALORACIÓN DEL RIESGO'!G68</f>
        <v>Posible</v>
      </c>
      <c r="I57" s="716" t="str">
        <f>'4-VALORACIÓN DEL RIESGO'!AC68</f>
        <v>Catastrófico</v>
      </c>
      <c r="J57" s="716" t="str">
        <f>'4-VALORACIÓN DEL RIESGO'!AE68</f>
        <v>Extremo</v>
      </c>
      <c r="K57" s="716" t="str">
        <f>'4-VALORACIÓN DEL RIESGO'!AF68</f>
        <v>Reducir</v>
      </c>
      <c r="L57" s="686" t="s">
        <v>910</v>
      </c>
      <c r="M57" s="671" t="str">
        <f>'5-CONTROLES'!L126</f>
        <v xml:space="preserve">Aplicación de matriz de seguimiento e inventario constante de los expedientes o piezas procesales. </v>
      </c>
      <c r="N57" s="671" t="str">
        <f>'5-CONTROLES'!K126</f>
        <v>Matriz de seguimiento y control de procesos disciplinarios</v>
      </c>
      <c r="O57" s="671" t="str">
        <f>'5-CONTROLES'!F126</f>
        <v>Oficina Jurídica - Grupo de Control Interno Disciplinario</v>
      </c>
      <c r="P57" s="671" t="str">
        <f>'5-CONTROLES'!G126</f>
        <v>Trimestral</v>
      </c>
      <c r="Q57" s="671" t="s">
        <v>900</v>
      </c>
      <c r="R57" s="671" t="str">
        <f>'5-CONTROLES'!AB126</f>
        <v>Moderado</v>
      </c>
      <c r="S57" s="671" t="str">
        <f>'5-CONTROLES'!AC126</f>
        <v>Moderado</v>
      </c>
      <c r="T57" s="671" t="str">
        <f>'5-CONTROLES'!AD126</f>
        <v>Moderado</v>
      </c>
      <c r="U57" s="671" t="str">
        <f>'5-CONTROLES'!AH126</f>
        <v>Moderado</v>
      </c>
      <c r="V57" s="722" t="str">
        <f>'5-CONTROLES'!AL126</f>
        <v>Improbable</v>
      </c>
      <c r="W57" s="722" t="str">
        <f>'5-CONTROLES'!AP126</f>
        <v>Catastrófico</v>
      </c>
      <c r="X57" s="722" t="str">
        <f>'5-CONTROLES'!AQ126</f>
        <v>Extremo</v>
      </c>
      <c r="Y57" s="722" t="str">
        <f>'5-CONTROLES'!AS126</f>
        <v>Acción preventiva</v>
      </c>
      <c r="Z57" s="686" t="s">
        <v>916</v>
      </c>
      <c r="AA57" s="671" t="s">
        <v>919</v>
      </c>
      <c r="AB57" s="671" t="s">
        <v>925</v>
      </c>
      <c r="AC57" s="671" t="s">
        <v>920</v>
      </c>
      <c r="AD57" s="671">
        <v>1</v>
      </c>
      <c r="AE57" s="671"/>
      <c r="AF57" s="671"/>
      <c r="AG57" s="671"/>
      <c r="AH57" s="671"/>
      <c r="AI57" s="671"/>
      <c r="AJ57" s="671"/>
      <c r="AK57" s="671"/>
      <c r="AL57" s="671"/>
      <c r="AM57" s="671"/>
      <c r="AN57" s="671"/>
      <c r="AO57" s="671"/>
      <c r="AP57" s="683">
        <v>1</v>
      </c>
      <c r="AQ57" s="671" t="s">
        <v>1243</v>
      </c>
      <c r="AR57" s="679" t="s">
        <v>1280</v>
      </c>
      <c r="AS57" s="661" t="s">
        <v>1297</v>
      </c>
      <c r="AT57" s="667" t="s">
        <v>1337</v>
      </c>
      <c r="AU57" s="661" t="s">
        <v>1297</v>
      </c>
      <c r="AV57" s="659" t="s">
        <v>1370</v>
      </c>
    </row>
    <row r="58" spans="2:48" ht="98.25" customHeight="1" x14ac:dyDescent="0.25">
      <c r="B58" s="729"/>
      <c r="C58" s="712"/>
      <c r="D58" s="719"/>
      <c r="E58" s="719"/>
      <c r="F58" s="719"/>
      <c r="G58" s="154" t="str">
        <f>'3-IDENTIFICACIÓN DEL RIESGO'!L127</f>
        <v>Perdida de credibilidad institucional</v>
      </c>
      <c r="H58" s="717"/>
      <c r="I58" s="717"/>
      <c r="J58" s="717"/>
      <c r="K58" s="717"/>
      <c r="L58" s="687"/>
      <c r="M58" s="672"/>
      <c r="N58" s="672"/>
      <c r="O58" s="672"/>
      <c r="P58" s="672"/>
      <c r="Q58" s="672"/>
      <c r="R58" s="672"/>
      <c r="S58" s="672"/>
      <c r="T58" s="672"/>
      <c r="U58" s="672"/>
      <c r="V58" s="723"/>
      <c r="W58" s="723"/>
      <c r="X58" s="723"/>
      <c r="Y58" s="723"/>
      <c r="Z58" s="687"/>
      <c r="AA58" s="672"/>
      <c r="AB58" s="672"/>
      <c r="AC58" s="672"/>
      <c r="AD58" s="672"/>
      <c r="AE58" s="672"/>
      <c r="AF58" s="672"/>
      <c r="AG58" s="672"/>
      <c r="AH58" s="672"/>
      <c r="AI58" s="672"/>
      <c r="AJ58" s="672"/>
      <c r="AK58" s="672"/>
      <c r="AL58" s="672"/>
      <c r="AM58" s="672"/>
      <c r="AN58" s="672"/>
      <c r="AO58" s="672"/>
      <c r="AP58" s="684"/>
      <c r="AQ58" s="672"/>
      <c r="AR58" s="665"/>
      <c r="AS58" s="662"/>
      <c r="AT58" s="668"/>
      <c r="AU58" s="662"/>
      <c r="AV58" s="663"/>
    </row>
    <row r="59" spans="2:48" ht="120" customHeight="1" x14ac:dyDescent="0.25">
      <c r="B59" s="729"/>
      <c r="C59" s="711" t="s">
        <v>906</v>
      </c>
      <c r="D59" s="718" t="str">
        <f>'3-IDENTIFICACIÓN DEL RIESGO'!G128</f>
        <v>Incumplimiento de la  reserva sumarial de la acción disciplinaria en favor de terceros (Artículo 95 de Ley 734 de 2002)</v>
      </c>
      <c r="E59" s="718" t="s">
        <v>385</v>
      </c>
      <c r="F59" s="718" t="str">
        <f>'3-IDENTIFICACIÓN DEL RIESGO'!H128</f>
        <v xml:space="preserve"> Debilidad en la aplicación de controles para la debida custodia de los expedientes</v>
      </c>
      <c r="G59" s="154" t="str">
        <f>'3-IDENTIFICACIÓN DEL RIESGO'!L128</f>
        <v>Investigaciones por parte de órganos de control</v>
      </c>
      <c r="H59" s="716" t="str">
        <f>'4-VALORACIÓN DEL RIESGO'!G69</f>
        <v>Posible</v>
      </c>
      <c r="I59" s="716" t="str">
        <f>'4-VALORACIÓN DEL RIESGO'!AC69</f>
        <v>Catastrófico</v>
      </c>
      <c r="J59" s="716" t="str">
        <f>'4-VALORACIÓN DEL RIESGO'!AE69</f>
        <v>Extremo</v>
      </c>
      <c r="K59" s="716" t="str">
        <f>'4-VALORACIÓN DEL RIESGO'!AF69</f>
        <v>Reducir</v>
      </c>
      <c r="L59" s="200" t="s">
        <v>911</v>
      </c>
      <c r="M59" s="201" t="str">
        <f>'5-CONTROLES'!L128</f>
        <v xml:space="preserve">Aplicación de matriz de seguimiento e inventario constante de los expedientes o piezas procesales. </v>
      </c>
      <c r="N59" s="201" t="str">
        <f>'5-CONTROLES'!K128</f>
        <v>Matriz de seguimiento de control de procesos disciplinarios y base de Autos autorizando o negando copias</v>
      </c>
      <c r="O59" s="201" t="str">
        <f>'5-CONTROLES'!F128</f>
        <v>Oficina Jurídica - Grupo de Control Interno Disciplinario</v>
      </c>
      <c r="P59" s="201" t="str">
        <f>'5-CONTROLES'!G128</f>
        <v>Semestral</v>
      </c>
      <c r="Q59" s="201" t="s">
        <v>901</v>
      </c>
      <c r="R59" s="201" t="str">
        <f>'5-CONTROLES'!AB128</f>
        <v>Moderado</v>
      </c>
      <c r="S59" s="201" t="str">
        <f>'5-CONTROLES'!AC128</f>
        <v>Moderado</v>
      </c>
      <c r="T59" s="201" t="str">
        <f>'5-CONTROLES'!AD128</f>
        <v>Moderado</v>
      </c>
      <c r="U59" s="671" t="str">
        <f>'5-CONTROLES'!AH128</f>
        <v>Moderado</v>
      </c>
      <c r="V59" s="722" t="str">
        <f>'5-CONTROLES'!AL128</f>
        <v>Improbable</v>
      </c>
      <c r="W59" s="722" t="str">
        <f>'5-CONTROLES'!AP128</f>
        <v>Catastrófico</v>
      </c>
      <c r="X59" s="722" t="str">
        <f>'5-CONTROLES'!AQ128</f>
        <v>Extremo</v>
      </c>
      <c r="Y59" s="722" t="str">
        <f>'5-CONTROLES'!AS128</f>
        <v>Acción preventiva</v>
      </c>
      <c r="Z59" s="200" t="s">
        <v>917</v>
      </c>
      <c r="AA59" s="201" t="s">
        <v>921</v>
      </c>
      <c r="AB59" s="201" t="s">
        <v>926</v>
      </c>
      <c r="AC59" s="201" t="s">
        <v>922</v>
      </c>
      <c r="AD59" s="201">
        <v>1</v>
      </c>
      <c r="AE59" s="201"/>
      <c r="AF59" s="201"/>
      <c r="AG59" s="201"/>
      <c r="AH59" s="201"/>
      <c r="AI59" s="201"/>
      <c r="AJ59" s="201"/>
      <c r="AK59" s="201"/>
      <c r="AL59" s="201"/>
      <c r="AM59" s="201"/>
      <c r="AN59" s="233"/>
      <c r="AO59" s="233"/>
      <c r="AP59" s="212">
        <v>1</v>
      </c>
      <c r="AQ59" s="199" t="s">
        <v>1243</v>
      </c>
      <c r="AR59" s="207" t="s">
        <v>1281</v>
      </c>
      <c r="AS59" s="204" t="s">
        <v>1297</v>
      </c>
      <c r="AT59" s="221" t="s">
        <v>1338</v>
      </c>
      <c r="AU59" s="204" t="s">
        <v>1297</v>
      </c>
      <c r="AV59" s="237" t="s">
        <v>1370</v>
      </c>
    </row>
    <row r="60" spans="2:48" ht="145.5" customHeight="1" x14ac:dyDescent="0.25">
      <c r="B60" s="743"/>
      <c r="C60" s="712"/>
      <c r="D60" s="719"/>
      <c r="E60" s="719"/>
      <c r="F60" s="719"/>
      <c r="G60" s="154" t="str">
        <f>'3-IDENTIFICACIÓN DEL RIESGO'!L129</f>
        <v>Perdida de credibilidad institucional</v>
      </c>
      <c r="H60" s="717"/>
      <c r="I60" s="717"/>
      <c r="J60" s="717"/>
      <c r="K60" s="717"/>
      <c r="L60" s="200" t="s">
        <v>912</v>
      </c>
      <c r="M60" s="201" t="str">
        <f>'5-CONTROLES'!L129</f>
        <v>Digitalización carpeta de registro y control de acceso a los expedientes por los sujetos procesales.</v>
      </c>
      <c r="N60" s="201" t="str">
        <f>'5-CONTROLES'!K129</f>
        <v>Registro de carpeta de control de préstamo de expedientes a sujetos procesales</v>
      </c>
      <c r="O60" s="201" t="str">
        <f>'5-CONTROLES'!F129</f>
        <v>Oficina Jurídica - Grupo de Control Interno Disciplinario</v>
      </c>
      <c r="P60" s="201" t="str">
        <f>'5-CONTROLES'!G129</f>
        <v>Semestral</v>
      </c>
      <c r="Q60" s="201" t="s">
        <v>901</v>
      </c>
      <c r="R60" s="201" t="str">
        <f>'5-CONTROLES'!AB129</f>
        <v>Moderado</v>
      </c>
      <c r="S60" s="201" t="str">
        <f>'5-CONTROLES'!AC129</f>
        <v>Moderado</v>
      </c>
      <c r="T60" s="201" t="str">
        <f>'5-CONTROLES'!AD129</f>
        <v>Moderado</v>
      </c>
      <c r="U60" s="672"/>
      <c r="V60" s="723"/>
      <c r="W60" s="723"/>
      <c r="X60" s="723"/>
      <c r="Y60" s="723"/>
      <c r="Z60" s="200" t="s">
        <v>918</v>
      </c>
      <c r="AA60" s="201" t="s">
        <v>923</v>
      </c>
      <c r="AB60" s="201" t="s">
        <v>926</v>
      </c>
      <c r="AC60" s="201" t="s">
        <v>924</v>
      </c>
      <c r="AD60" s="201">
        <v>1</v>
      </c>
      <c r="AE60" s="201"/>
      <c r="AF60" s="201"/>
      <c r="AG60" s="201"/>
      <c r="AH60" s="201"/>
      <c r="AI60" s="201"/>
      <c r="AJ60" s="201"/>
      <c r="AK60" s="201"/>
      <c r="AL60" s="201"/>
      <c r="AM60" s="234"/>
      <c r="AN60" s="201"/>
      <c r="AO60" s="201"/>
      <c r="AP60" s="230">
        <v>1</v>
      </c>
      <c r="AQ60" s="199" t="s">
        <v>1243</v>
      </c>
      <c r="AR60" s="207" t="s">
        <v>1282</v>
      </c>
      <c r="AS60" s="204" t="s">
        <v>1297</v>
      </c>
      <c r="AT60" s="205" t="s">
        <v>1339</v>
      </c>
      <c r="AU60" s="204" t="s">
        <v>1297</v>
      </c>
      <c r="AV60" s="237" t="s">
        <v>1371</v>
      </c>
    </row>
    <row r="61" spans="2:48" ht="42.75" customHeight="1" x14ac:dyDescent="0.25">
      <c r="B61" s="742" t="str">
        <f>'3-IDENTIFICACIÓN DEL RIESGO'!B130</f>
        <v>Apoyo Jurídico</v>
      </c>
      <c r="C61" s="711" t="s">
        <v>1021</v>
      </c>
      <c r="D61" s="718" t="str">
        <f>'3-IDENTIFICACIÓN DEL RIESGO'!G130</f>
        <v xml:space="preserve">Emitir conceptos y viabilidades jurídicas para favorecer intereses propios o de terceros </v>
      </c>
      <c r="E61" s="718" t="s">
        <v>385</v>
      </c>
      <c r="F61" s="154" t="str">
        <f>'3-IDENTIFICACIÓN DEL RIESGO'!H130</f>
        <v xml:space="preserve">Dadivas y coimas </v>
      </c>
      <c r="G61" s="154" t="str">
        <f>'3-IDENTIFICACIÓN DEL RIESGO'!L130</f>
        <v xml:space="preserve">Expedición de actos administrativos contrarios a la normatividad vigente </v>
      </c>
      <c r="H61" s="716" t="str">
        <f>'4-VALORACIÓN DEL RIESGO'!G70</f>
        <v>Posible</v>
      </c>
      <c r="I61" s="716" t="str">
        <f>'4-VALORACIÓN DEL RIESGO'!AC70</f>
        <v>Catastrófico</v>
      </c>
      <c r="J61" s="716" t="str">
        <f>'4-VALORACIÓN DEL RIESGO'!AE70</f>
        <v>Extremo</v>
      </c>
      <c r="K61" s="716" t="str">
        <f>'4-VALORACIÓN DEL RIESGO'!AF70</f>
        <v>Reducir</v>
      </c>
      <c r="L61" s="686" t="s">
        <v>933</v>
      </c>
      <c r="M61" s="671" t="str">
        <f>'5-CONTROLES'!L130</f>
        <v>Supervisión en la proyección de conceptos y viabilidades jurídicas por
parte del Líder o revisores del Grupo de Conceptos, quienes revisarán la
respuesta, su solicitud, la normatividad que la soporta y demás documentos anexos.</v>
      </c>
      <c r="N61" s="671" t="str">
        <f>'5-CONTROLES'!K130</f>
        <v>Trazabilidad en el sistema de gestión documental ORFEO:
Número de radicado donde se evidencia la
solicitud original y sus anexos más los documentos aprobados y suscritos por el jefe de Oficina Jurídica.</v>
      </c>
      <c r="O61" s="671" t="str">
        <f>'5-CONTROLES'!F130</f>
        <v>Grupo de Conceptos - Líder</v>
      </c>
      <c r="P61" s="671" t="str">
        <f>'5-CONTROLES'!G130</f>
        <v>Grupo de Conceptos - Líder</v>
      </c>
      <c r="Q61" s="671" t="s">
        <v>937</v>
      </c>
      <c r="R61" s="671" t="str">
        <f>'5-CONTROLES'!AB130</f>
        <v>Fuerte</v>
      </c>
      <c r="S61" s="671" t="str">
        <f>'5-CONTROLES'!AC130</f>
        <v>Fuerte</v>
      </c>
      <c r="T61" s="671" t="str">
        <f>'5-CONTROLES'!AD130</f>
        <v>Fuerte</v>
      </c>
      <c r="U61" s="671" t="str">
        <f>'5-CONTROLES'!AH130</f>
        <v>Fuerte</v>
      </c>
      <c r="V61" s="722" t="str">
        <f>'5-CONTROLES'!AL130</f>
        <v>Rara Vez</v>
      </c>
      <c r="W61" s="722" t="str">
        <f>'5-CONTROLES'!AP130</f>
        <v>Moderado</v>
      </c>
      <c r="X61" s="722" t="str">
        <f>'5-CONTROLES'!AQ130</f>
        <v>Moderado</v>
      </c>
      <c r="Y61" s="722" t="str">
        <f>'5-CONTROLES'!AS130</f>
        <v>Acción preventiva</v>
      </c>
      <c r="Z61" s="686" t="s">
        <v>940</v>
      </c>
      <c r="AA61" s="671" t="s">
        <v>948</v>
      </c>
      <c r="AB61" s="671" t="s">
        <v>941</v>
      </c>
      <c r="AC61" s="671" t="s">
        <v>949</v>
      </c>
      <c r="AD61" s="671">
        <v>1</v>
      </c>
      <c r="AE61" s="671"/>
      <c r="AF61" s="671"/>
      <c r="AG61" s="671"/>
      <c r="AH61" s="671"/>
      <c r="AI61" s="671"/>
      <c r="AJ61" s="671"/>
      <c r="AK61" s="671"/>
      <c r="AL61" s="671"/>
      <c r="AM61" s="671"/>
      <c r="AN61" s="671"/>
      <c r="AO61" s="671"/>
      <c r="AP61" s="683">
        <v>1</v>
      </c>
      <c r="AQ61" s="671" t="s">
        <v>1243</v>
      </c>
      <c r="AR61" s="664" t="s">
        <v>1283</v>
      </c>
      <c r="AS61" s="661" t="s">
        <v>1297</v>
      </c>
      <c r="AT61" s="664" t="s">
        <v>1342</v>
      </c>
      <c r="AU61" s="661" t="s">
        <v>1297</v>
      </c>
      <c r="AV61" s="659" t="s">
        <v>1369</v>
      </c>
    </row>
    <row r="62" spans="2:48" ht="73.5" customHeight="1" x14ac:dyDescent="0.25">
      <c r="B62" s="742"/>
      <c r="C62" s="712"/>
      <c r="D62" s="719"/>
      <c r="E62" s="719"/>
      <c r="F62" s="154" t="str">
        <f>'3-IDENTIFICACIÓN DEL RIESGO'!H131</f>
        <v xml:space="preserve">Amenazas o presiones indebidas y exposiciones del colaborador frente a terceros interesados </v>
      </c>
      <c r="G62" s="154" t="str">
        <f>'3-IDENTIFICACIÓN DEL RIESGO'!L131</f>
        <v xml:space="preserve">Pérdida de credibilidad y confianza institucional </v>
      </c>
      <c r="H62" s="717"/>
      <c r="I62" s="717"/>
      <c r="J62" s="717"/>
      <c r="K62" s="717"/>
      <c r="L62" s="687"/>
      <c r="M62" s="672"/>
      <c r="N62" s="672"/>
      <c r="O62" s="672"/>
      <c r="P62" s="672"/>
      <c r="Q62" s="672"/>
      <c r="R62" s="672"/>
      <c r="S62" s="672"/>
      <c r="T62" s="672"/>
      <c r="U62" s="672"/>
      <c r="V62" s="723"/>
      <c r="W62" s="723"/>
      <c r="X62" s="723"/>
      <c r="Y62" s="723"/>
      <c r="Z62" s="687"/>
      <c r="AA62" s="672"/>
      <c r="AB62" s="672"/>
      <c r="AC62" s="672"/>
      <c r="AD62" s="672"/>
      <c r="AE62" s="672"/>
      <c r="AF62" s="672"/>
      <c r="AG62" s="672"/>
      <c r="AH62" s="672"/>
      <c r="AI62" s="672"/>
      <c r="AJ62" s="672"/>
      <c r="AK62" s="672"/>
      <c r="AL62" s="672"/>
      <c r="AM62" s="672"/>
      <c r="AN62" s="672"/>
      <c r="AO62" s="672"/>
      <c r="AP62" s="684"/>
      <c r="AQ62" s="672"/>
      <c r="AR62" s="665"/>
      <c r="AS62" s="662"/>
      <c r="AT62" s="665"/>
      <c r="AU62" s="662"/>
      <c r="AV62" s="663"/>
    </row>
    <row r="63" spans="2:48" ht="42.75" customHeight="1" x14ac:dyDescent="0.25">
      <c r="B63" s="742"/>
      <c r="C63" s="711" t="s">
        <v>1022</v>
      </c>
      <c r="D63" s="718" t="str">
        <f>'3-IDENTIFICACIÓN DEL RIESGO'!G132</f>
        <v xml:space="preserve">Aplicación discrecional de las normas para favorecer intereses de terceros </v>
      </c>
      <c r="E63" s="718" t="s">
        <v>385</v>
      </c>
      <c r="F63" s="154" t="str">
        <f>'3-IDENTIFICACIÓN DEL RIESGO'!H132</f>
        <v xml:space="preserve">Desconocimiento de las normas que rigen el actuar de la Entidad </v>
      </c>
      <c r="G63" s="154" t="str">
        <f>'3-IDENTIFICACIÓN DEL RIESGO'!L132</f>
        <v xml:space="preserve">Investigaciones y Sanciones </v>
      </c>
      <c r="H63" s="716" t="str">
        <f>'4-VALORACIÓN DEL RIESGO'!G71</f>
        <v>Probable</v>
      </c>
      <c r="I63" s="716" t="str">
        <f>'4-VALORACIÓN DEL RIESGO'!AC71</f>
        <v>Catastrófico</v>
      </c>
      <c r="J63" s="716" t="str">
        <f>'4-VALORACIÓN DEL RIESGO'!AE71</f>
        <v>Extremo</v>
      </c>
      <c r="K63" s="716" t="str">
        <f>'4-VALORACIÓN DEL RIESGO'!AF71</f>
        <v>Reducir</v>
      </c>
      <c r="L63" s="686" t="s">
        <v>934</v>
      </c>
      <c r="M63" s="671" t="str">
        <f>'5-CONTROLES'!L132</f>
        <v>Supervisión en la proyección de conceptos y viabilidades jurídicas por
parte del Líder o revisores del Grupo de Conceptos, quienes revisarán la
respuesta, su solicitud, la normatividad que la soporta y demás documentos anexos.</v>
      </c>
      <c r="N63" s="671" t="str">
        <f>'5-CONTROLES'!K132</f>
        <v>Trazabilidad en el sistema de gestión documental ORFEO:
Número de radicado donde se evidencia la
solicitud original y sus anexos más los documentos aprobados y suscritos por el jefe de Oficina Jurídica.</v>
      </c>
      <c r="O63" s="671" t="str">
        <f>'5-CONTROLES'!F132</f>
        <v>Grupo de Conceptos - Líder</v>
      </c>
      <c r="P63" s="671" t="str">
        <f>'5-CONTROLES'!G132</f>
        <v>Cada vez que se expide una viabilidad jurídica o concepto, se efectuará el control.</v>
      </c>
      <c r="Q63" s="671" t="s">
        <v>937</v>
      </c>
      <c r="R63" s="671" t="str">
        <f>'5-CONTROLES'!AB132</f>
        <v>Moderado</v>
      </c>
      <c r="S63" s="671" t="str">
        <f>'5-CONTROLES'!AC132</f>
        <v>Moderado</v>
      </c>
      <c r="T63" s="671" t="str">
        <f>'5-CONTROLES'!AD132</f>
        <v>Moderado</v>
      </c>
      <c r="U63" s="671" t="str">
        <f>'5-CONTROLES'!AH132</f>
        <v>Moderado</v>
      </c>
      <c r="V63" s="722" t="str">
        <f>'5-CONTROLES'!AL132</f>
        <v>Posible</v>
      </c>
      <c r="W63" s="722" t="str">
        <f>'5-CONTROLES'!AP132</f>
        <v>Mayor</v>
      </c>
      <c r="X63" s="722" t="str">
        <f>'5-CONTROLES'!AQ132</f>
        <v>Extremo</v>
      </c>
      <c r="Y63" s="722" t="str">
        <f>'5-CONTROLES'!AS132</f>
        <v>Acción preventiva</v>
      </c>
      <c r="Z63" s="686" t="s">
        <v>942</v>
      </c>
      <c r="AA63" s="671" t="s">
        <v>950</v>
      </c>
      <c r="AB63" s="671" t="s">
        <v>943</v>
      </c>
      <c r="AC63" s="671" t="s">
        <v>951</v>
      </c>
      <c r="AD63" s="671">
        <v>1</v>
      </c>
      <c r="AE63" s="671"/>
      <c r="AF63" s="671"/>
      <c r="AG63" s="671"/>
      <c r="AH63" s="671"/>
      <c r="AI63" s="671"/>
      <c r="AJ63" s="671"/>
      <c r="AK63" s="671"/>
      <c r="AL63" s="671"/>
      <c r="AM63" s="671"/>
      <c r="AN63" s="671"/>
      <c r="AO63" s="671"/>
      <c r="AP63" s="683">
        <v>1</v>
      </c>
      <c r="AQ63" s="671" t="s">
        <v>1243</v>
      </c>
      <c r="AR63" s="667" t="s">
        <v>1284</v>
      </c>
      <c r="AS63" s="661" t="s">
        <v>1297</v>
      </c>
      <c r="AT63" s="664" t="s">
        <v>1342</v>
      </c>
      <c r="AU63" s="661" t="s">
        <v>1297</v>
      </c>
      <c r="AV63" s="659" t="s">
        <v>1369</v>
      </c>
    </row>
    <row r="64" spans="2:48" ht="75" customHeight="1" x14ac:dyDescent="0.25">
      <c r="B64" s="742"/>
      <c r="C64" s="712"/>
      <c r="D64" s="719"/>
      <c r="E64" s="719"/>
      <c r="F64" s="154" t="str">
        <f>'3-IDENTIFICACIÓN DEL RIESGO'!H133</f>
        <v xml:space="preserve">Beneficio a particulares al determinar los criterios aplicar y desconocimiento de la Política de Prevención del Daño Antijurídico </v>
      </c>
      <c r="G64" s="154" t="str">
        <f>'3-IDENTIFICACIÓN DEL RIESGO'!L133</f>
        <v xml:space="preserve">Detrimento Patrimonial y Pérdida de la credibilidad institucional </v>
      </c>
      <c r="H64" s="717"/>
      <c r="I64" s="717"/>
      <c r="J64" s="717"/>
      <c r="K64" s="717"/>
      <c r="L64" s="687"/>
      <c r="M64" s="672"/>
      <c r="N64" s="672"/>
      <c r="O64" s="672"/>
      <c r="P64" s="672"/>
      <c r="Q64" s="672"/>
      <c r="R64" s="672"/>
      <c r="S64" s="672"/>
      <c r="T64" s="672"/>
      <c r="U64" s="672"/>
      <c r="V64" s="723"/>
      <c r="W64" s="723"/>
      <c r="X64" s="723"/>
      <c r="Y64" s="723"/>
      <c r="Z64" s="687"/>
      <c r="AA64" s="672"/>
      <c r="AB64" s="672"/>
      <c r="AC64" s="672"/>
      <c r="AD64" s="672"/>
      <c r="AE64" s="672"/>
      <c r="AF64" s="672"/>
      <c r="AG64" s="672"/>
      <c r="AH64" s="672"/>
      <c r="AI64" s="672"/>
      <c r="AJ64" s="672"/>
      <c r="AK64" s="672"/>
      <c r="AL64" s="672"/>
      <c r="AM64" s="672"/>
      <c r="AN64" s="672"/>
      <c r="AO64" s="672"/>
      <c r="AP64" s="684"/>
      <c r="AQ64" s="672"/>
      <c r="AR64" s="668"/>
      <c r="AS64" s="662"/>
      <c r="AT64" s="665"/>
      <c r="AU64" s="662"/>
      <c r="AV64" s="663"/>
    </row>
    <row r="65" spans="2:48" ht="42.75" customHeight="1" x14ac:dyDescent="0.25">
      <c r="B65" s="742"/>
      <c r="C65" s="711" t="s">
        <v>1023</v>
      </c>
      <c r="D65" s="718" t="str">
        <f>'3-IDENTIFICACIÓN DEL RIESGO'!G134</f>
        <v>No ejecutar las acciones de cobro coactivo para favorecer intereses propios o de terceros.</v>
      </c>
      <c r="E65" s="718" t="s">
        <v>385</v>
      </c>
      <c r="F65" s="154" t="str">
        <f>'3-IDENTIFICACIÓN DEL RIESGO'!H134</f>
        <v>Beneficios particular del colaborador.</v>
      </c>
      <c r="G65" s="154" t="str">
        <f>'3-IDENTIFICACIÓN DEL RIESGO'!L134</f>
        <v>Investigaciones y Sanciones.</v>
      </c>
      <c r="H65" s="716" t="str">
        <f>'4-VALORACIÓN DEL RIESGO'!G72</f>
        <v>Rara Vez</v>
      </c>
      <c r="I65" s="716" t="str">
        <f>'4-VALORACIÓN DEL RIESGO'!AC72</f>
        <v>Mayor</v>
      </c>
      <c r="J65" s="716" t="str">
        <f>'4-VALORACIÓN DEL RIESGO'!AE72</f>
        <v>Alto</v>
      </c>
      <c r="K65" s="716" t="str">
        <f>'4-VALORACIÓN DEL RIESGO'!AF72</f>
        <v>Reducir</v>
      </c>
      <c r="L65" s="686" t="s">
        <v>935</v>
      </c>
      <c r="M65" s="671" t="str">
        <f>'5-CONTROLES'!L134</f>
        <v>Supervisión del procedimiento de cobro coactivo por parte del Líder del Grupo de Representación judicial, quien verificará su cumplimiento en la
respuesta, su solicitud, la normatividad que la soporta y demás documentos del expediente.</v>
      </c>
      <c r="N65" s="671" t="str">
        <f>'5-CONTROLES'!K134</f>
        <v>Trazabilidad en el sistema de gestión documental ORFEO:
Número de radicado donde se evidencia la
solicitud original y sus anexos más los documentos aprobados y suscritos por el jefe de Oficina Jurídica.</v>
      </c>
      <c r="O65" s="671" t="str">
        <f>'5-CONTROLES'!F134</f>
        <v>Grupo de Representación Judicial - Líder</v>
      </c>
      <c r="P65" s="671" t="str">
        <f>'5-CONTROLES'!G134</f>
        <v xml:space="preserve">Cada vez que se recibe una solicitud para iniciar el procedimiento de cobro coactivo, deberá establecer el término al servidor público / colaborador para entregar el proyecto tramitado. </v>
      </c>
      <c r="Q65" s="671" t="s">
        <v>938</v>
      </c>
      <c r="R65" s="671" t="str">
        <f>'5-CONTROLES'!AB134</f>
        <v>Fuerte</v>
      </c>
      <c r="S65" s="671" t="str">
        <f>'5-CONTROLES'!AC134</f>
        <v>Fuerte</v>
      </c>
      <c r="T65" s="671" t="str">
        <f>'5-CONTROLES'!AD134</f>
        <v>Fuerte</v>
      </c>
      <c r="U65" s="671" t="str">
        <f>'5-CONTROLES'!AH134</f>
        <v>Fuerte</v>
      </c>
      <c r="V65" s="722" t="str">
        <f>'5-CONTROLES'!AL134</f>
        <v>Rara Vez</v>
      </c>
      <c r="W65" s="722" t="str">
        <f>'5-CONTROLES'!AP134</f>
        <v>Moderado</v>
      </c>
      <c r="X65" s="722" t="str">
        <f>'5-CONTROLES'!AQ134</f>
        <v>Moderado</v>
      </c>
      <c r="Y65" s="722" t="str">
        <f>'5-CONTROLES'!AS134</f>
        <v>Acción preventiva</v>
      </c>
      <c r="Z65" s="686" t="s">
        <v>944</v>
      </c>
      <c r="AA65" s="671" t="s">
        <v>952</v>
      </c>
      <c r="AB65" s="671" t="s">
        <v>945</v>
      </c>
      <c r="AC65" s="671" t="s">
        <v>946</v>
      </c>
      <c r="AD65" s="671">
        <v>1</v>
      </c>
      <c r="AE65" s="671"/>
      <c r="AF65" s="671"/>
      <c r="AG65" s="671"/>
      <c r="AH65" s="671"/>
      <c r="AI65" s="671"/>
      <c r="AJ65" s="671"/>
      <c r="AK65" s="671"/>
      <c r="AL65" s="671"/>
      <c r="AM65" s="671"/>
      <c r="AN65" s="671"/>
      <c r="AO65" s="671"/>
      <c r="AP65" s="683">
        <v>1</v>
      </c>
      <c r="AQ65" s="671" t="s">
        <v>1243</v>
      </c>
      <c r="AR65" s="664" t="s">
        <v>1285</v>
      </c>
      <c r="AS65" s="661" t="s">
        <v>1297</v>
      </c>
      <c r="AT65" s="664" t="s">
        <v>1341</v>
      </c>
      <c r="AU65" s="661" t="s">
        <v>1297</v>
      </c>
      <c r="AV65" s="659" t="s">
        <v>1372</v>
      </c>
    </row>
    <row r="66" spans="2:48" ht="42.75" customHeight="1" x14ac:dyDescent="0.25">
      <c r="B66" s="742"/>
      <c r="C66" s="712"/>
      <c r="D66" s="719"/>
      <c r="E66" s="719"/>
      <c r="F66" s="154" t="str">
        <f>'3-IDENTIFICACIÓN DEL RIESGO'!H135</f>
        <v>No dar trámite a procesos de cobro coactivo y presiones indebidas</v>
      </c>
      <c r="G66" s="154" t="str">
        <f>'3-IDENTIFICACIÓN DEL RIESGO'!L135</f>
        <v xml:space="preserve">Detrimento patrimonial  y Pérdida de credibilidad institucional </v>
      </c>
      <c r="H66" s="717"/>
      <c r="I66" s="717"/>
      <c r="J66" s="717"/>
      <c r="K66" s="717"/>
      <c r="L66" s="687"/>
      <c r="M66" s="672"/>
      <c r="N66" s="672"/>
      <c r="O66" s="672"/>
      <c r="P66" s="672"/>
      <c r="Q66" s="672"/>
      <c r="R66" s="672"/>
      <c r="S66" s="672"/>
      <c r="T66" s="672"/>
      <c r="U66" s="672"/>
      <c r="V66" s="723"/>
      <c r="W66" s="723"/>
      <c r="X66" s="723"/>
      <c r="Y66" s="723"/>
      <c r="Z66" s="687"/>
      <c r="AA66" s="672"/>
      <c r="AB66" s="672"/>
      <c r="AC66" s="672"/>
      <c r="AD66" s="672"/>
      <c r="AE66" s="672"/>
      <c r="AF66" s="672"/>
      <c r="AG66" s="672"/>
      <c r="AH66" s="672"/>
      <c r="AI66" s="672"/>
      <c r="AJ66" s="672"/>
      <c r="AK66" s="672"/>
      <c r="AL66" s="672"/>
      <c r="AM66" s="672"/>
      <c r="AN66" s="672"/>
      <c r="AO66" s="672"/>
      <c r="AP66" s="684"/>
      <c r="AQ66" s="672"/>
      <c r="AR66" s="665"/>
      <c r="AS66" s="662"/>
      <c r="AT66" s="665"/>
      <c r="AU66" s="662"/>
      <c r="AV66" s="663"/>
    </row>
    <row r="67" spans="2:48" ht="42.75" customHeight="1" x14ac:dyDescent="0.25">
      <c r="B67" s="742"/>
      <c r="C67" s="711" t="s">
        <v>1024</v>
      </c>
      <c r="D67" s="718" t="str">
        <f>'3-IDENTIFICACIÓN DEL RIESGO'!G136</f>
        <v>Orientar la defensa jurídica de la ANT o algunas de sus actuaciones  en perjuicio de sus intereses para favorecer a un tercero.</v>
      </c>
      <c r="E67" s="718" t="s">
        <v>385</v>
      </c>
      <c r="F67" s="154" t="str">
        <f>'3-IDENTIFICACIÓN DEL RIESGO'!H136</f>
        <v>Beneficios particulares del colaborador.</v>
      </c>
      <c r="G67" s="154" t="str">
        <f>'3-IDENTIFICACIÓN DEL RIESGO'!L136</f>
        <v>Dilatar o no ejecutar las acciones de cobro coactivo para favorecer intereses propios o de terceros</v>
      </c>
      <c r="H67" s="716" t="str">
        <f>'4-VALORACIÓN DEL RIESGO'!G73</f>
        <v>Posible</v>
      </c>
      <c r="I67" s="716" t="str">
        <f>'4-VALORACIÓN DEL RIESGO'!AC73</f>
        <v>Catastrófico</v>
      </c>
      <c r="J67" s="716" t="str">
        <f>'4-VALORACIÓN DEL RIESGO'!AE73</f>
        <v>Extremo</v>
      </c>
      <c r="K67" s="716" t="str">
        <f>'4-VALORACIÓN DEL RIESGO'!AF73</f>
        <v>Reducir</v>
      </c>
      <c r="L67" s="686" t="s">
        <v>936</v>
      </c>
      <c r="M67" s="671" t="str">
        <f>'5-CONTROLES'!L136</f>
        <v>Supervisión de las respuestas de demanda por parte del líder o revisores del Grupo de Representación Judicial, quien solicitará a quien proyecte la contestación de la demanda, la notificación que dio origen a esta.</v>
      </c>
      <c r="N67" s="671" t="str">
        <f>'5-CONTROLES'!K136</f>
        <v>Trazabilidad en el sistema de gestión documental ORFEO:
Número de radicado donde se evidencia la solicitud original y sus anexos más los documentos aprobados y suscritos por el jefe de Oficina Jurídica</v>
      </c>
      <c r="O67" s="671" t="str">
        <f>'5-CONTROLES'!F136</f>
        <v>Grupo de Representación Judicial - Líder</v>
      </c>
      <c r="P67" s="671" t="str">
        <f>'5-CONTROLES'!G136</f>
        <v>Cada vez que la Agencia Nacional de Tierras sea notificada de una demanda, deberá establecer un término al  servidor público / colaborador para entregar el proyecto de la contestación.</v>
      </c>
      <c r="Q67" s="671" t="s">
        <v>939</v>
      </c>
      <c r="R67" s="671" t="str">
        <f>'5-CONTROLES'!AB136</f>
        <v>Fuerte</v>
      </c>
      <c r="S67" s="671" t="str">
        <f>'5-CONTROLES'!AC136</f>
        <v>Fuerte</v>
      </c>
      <c r="T67" s="671" t="str">
        <f>'5-CONTROLES'!AD136</f>
        <v>Fuerte</v>
      </c>
      <c r="U67" s="671" t="str">
        <f>'5-CONTROLES'!AH136</f>
        <v>Fuerte</v>
      </c>
      <c r="V67" s="722" t="str">
        <f>'5-CONTROLES'!AL136</f>
        <v>Rara Vez</v>
      </c>
      <c r="W67" s="722" t="str">
        <f>'5-CONTROLES'!AP136</f>
        <v>Moderado</v>
      </c>
      <c r="X67" s="722" t="str">
        <f>'5-CONTROLES'!AQ136</f>
        <v>Moderado</v>
      </c>
      <c r="Y67" s="722" t="str">
        <f>'5-CONTROLES'!AS136</f>
        <v>Acción preventiva</v>
      </c>
      <c r="Z67" s="686" t="s">
        <v>947</v>
      </c>
      <c r="AA67" s="671" t="s">
        <v>953</v>
      </c>
      <c r="AB67" s="671" t="s">
        <v>945</v>
      </c>
      <c r="AC67" s="671" t="s">
        <v>954</v>
      </c>
      <c r="AD67" s="671">
        <v>12</v>
      </c>
      <c r="AE67" s="671">
        <v>1</v>
      </c>
      <c r="AF67" s="671">
        <v>1</v>
      </c>
      <c r="AG67" s="671">
        <v>1</v>
      </c>
      <c r="AH67" s="671">
        <v>1</v>
      </c>
      <c r="AI67" s="671">
        <v>1</v>
      </c>
      <c r="AJ67" s="671">
        <v>1</v>
      </c>
      <c r="AK67" s="671">
        <v>1</v>
      </c>
      <c r="AL67" s="671">
        <v>1</v>
      </c>
      <c r="AM67" s="671">
        <v>1</v>
      </c>
      <c r="AN67" s="671">
        <v>1</v>
      </c>
      <c r="AO67" s="671">
        <v>1</v>
      </c>
      <c r="AP67" s="683">
        <v>1</v>
      </c>
      <c r="AQ67" s="671" t="s">
        <v>1243</v>
      </c>
      <c r="AR67" s="664" t="s">
        <v>1286</v>
      </c>
      <c r="AS67" s="661" t="s">
        <v>1297</v>
      </c>
      <c r="AT67" s="664" t="s">
        <v>1340</v>
      </c>
      <c r="AU67" s="661" t="s">
        <v>1297</v>
      </c>
      <c r="AV67" s="659" t="s">
        <v>1373</v>
      </c>
    </row>
    <row r="68" spans="2:48" ht="42.75" customHeight="1" x14ac:dyDescent="0.25">
      <c r="B68" s="742"/>
      <c r="C68" s="712"/>
      <c r="D68" s="719"/>
      <c r="E68" s="719"/>
      <c r="F68" s="154" t="str">
        <f>'3-IDENTIFICACIÓN DEL RIESGO'!H137</f>
        <v>Presiones  indebidas.</v>
      </c>
      <c r="G68" s="154" t="str">
        <f>'3-IDENTIFICACIÓN DEL RIESGO'!L137</f>
        <v>Orientar la defensa jurídica de la ANT o algunas de sus actuaciones en perjuicios de sus intereses para favorecer a un tercero.</v>
      </c>
      <c r="H68" s="717"/>
      <c r="I68" s="717"/>
      <c r="J68" s="717"/>
      <c r="K68" s="717"/>
      <c r="L68" s="687"/>
      <c r="M68" s="672"/>
      <c r="N68" s="672"/>
      <c r="O68" s="672"/>
      <c r="P68" s="672"/>
      <c r="Q68" s="672"/>
      <c r="R68" s="672"/>
      <c r="S68" s="672"/>
      <c r="T68" s="672"/>
      <c r="U68" s="672"/>
      <c r="V68" s="723"/>
      <c r="W68" s="723"/>
      <c r="X68" s="723"/>
      <c r="Y68" s="723"/>
      <c r="Z68" s="687"/>
      <c r="AA68" s="672"/>
      <c r="AB68" s="672"/>
      <c r="AC68" s="672"/>
      <c r="AD68" s="672"/>
      <c r="AE68" s="672"/>
      <c r="AF68" s="672"/>
      <c r="AG68" s="672"/>
      <c r="AH68" s="672"/>
      <c r="AI68" s="672"/>
      <c r="AJ68" s="672"/>
      <c r="AK68" s="672"/>
      <c r="AL68" s="672"/>
      <c r="AM68" s="672"/>
      <c r="AN68" s="672"/>
      <c r="AO68" s="672"/>
      <c r="AP68" s="684"/>
      <c r="AQ68" s="672"/>
      <c r="AR68" s="665"/>
      <c r="AS68" s="662"/>
      <c r="AT68" s="665"/>
      <c r="AU68" s="662"/>
      <c r="AV68" s="663"/>
    </row>
    <row r="69" spans="2:48" ht="170.25" customHeight="1" x14ac:dyDescent="0.25">
      <c r="B69" s="728" t="str">
        <f>'3-IDENTIFICACIÓN DEL RIESGO'!B140</f>
        <v>Adquisición de Bienes y Servicios</v>
      </c>
      <c r="C69" s="711" t="s">
        <v>1025</v>
      </c>
      <c r="D69" s="718" t="str">
        <f>'3-IDENTIFICACIÓN DEL RIESGO'!G140</f>
        <v>Celebración indebida de contratos en beneficio particular o de un tercero.</v>
      </c>
      <c r="E69" s="718" t="s">
        <v>385</v>
      </c>
      <c r="F69" s="154" t="str">
        <f>'3-IDENTIFICACIÓN DEL RIESGO'!H140</f>
        <v>Indebida verificación de requisitos y evaluación no objetiva de los proveedores.</v>
      </c>
      <c r="G69" s="154" t="str">
        <f>'3-IDENTIFICACIÓN DEL RIESGO'!L140</f>
        <v>Detrimento patrimonial.</v>
      </c>
      <c r="H69" s="716" t="str">
        <f>'4-VALORACIÓN DEL RIESGO'!G75</f>
        <v>Probable</v>
      </c>
      <c r="I69" s="716" t="str">
        <f>'4-VALORACIÓN DEL RIESGO'!AC75</f>
        <v>Catastrófico</v>
      </c>
      <c r="J69" s="716" t="str">
        <f>'4-VALORACIÓN DEL RIESGO'!AE75</f>
        <v>Extremo</v>
      </c>
      <c r="K69" s="716" t="str">
        <f>'4-VALORACIÓN DEL RIESGO'!AF75</f>
        <v>Reducir</v>
      </c>
      <c r="L69" s="200" t="s">
        <v>1063</v>
      </c>
      <c r="M69" s="201" t="str">
        <f>'5-CONTROLES'!L140</f>
        <v>Brindar acompañamiento en el diligenciamiento de los documentos precontractuales y de ser necesario, convocar mesas de trabajo con el propósito de revisar las observaciones y sugerencias técnico-jurídicas correspondientes.</v>
      </c>
      <c r="N69" s="201" t="str">
        <f>'5-CONTROLES'!K140</f>
        <v>Actas de mesas de trabajo.
Correos electrónicos.
(Las mesas de trabajo se realizarán cuando sea requerido, de lo contrario las observaciones se realizarán mediante correos electrónicos).</v>
      </c>
      <c r="O69" s="201" t="str">
        <f>'5-CONTROLES'!F140</f>
        <v>Coordinación para la Gestión Contractual - Secretaría General</v>
      </c>
      <c r="P69" s="201" t="str">
        <f>'5-CONTROLES'!G140</f>
        <v>Cada vez que se adelante un proceso contractual.</v>
      </c>
      <c r="Q69" s="201" t="s">
        <v>1098</v>
      </c>
      <c r="R69" s="201" t="str">
        <f>'5-CONTROLES'!AB140</f>
        <v>Moderado</v>
      </c>
      <c r="S69" s="201" t="str">
        <f>'5-CONTROLES'!AC140</f>
        <v>Fuerte</v>
      </c>
      <c r="T69" s="201" t="str">
        <f>'5-CONTROLES'!AD140</f>
        <v>Moderado</v>
      </c>
      <c r="U69" s="671" t="str">
        <f>'5-CONTROLES'!AH140</f>
        <v>Moderado</v>
      </c>
      <c r="V69" s="722" t="str">
        <f>'5-CONTROLES'!AL140</f>
        <v>Posible</v>
      </c>
      <c r="W69" s="722" t="str">
        <f>'5-CONTROLES'!AP140</f>
        <v>Catastrófico</v>
      </c>
      <c r="X69" s="722" t="str">
        <f>'5-CONTROLES'!AQ140</f>
        <v>Extremo</v>
      </c>
      <c r="Y69" s="722" t="str">
        <f>'5-CONTROLES'!AS140</f>
        <v>Acción preventiva</v>
      </c>
      <c r="Z69" s="200" t="s">
        <v>1199</v>
      </c>
      <c r="AA69" s="201" t="s">
        <v>1200</v>
      </c>
      <c r="AB69" s="201" t="s">
        <v>1201</v>
      </c>
      <c r="AC69" s="201" t="s">
        <v>1202</v>
      </c>
      <c r="AD69" s="201">
        <v>2</v>
      </c>
      <c r="AE69" s="201"/>
      <c r="AF69" s="201"/>
      <c r="AG69" s="201"/>
      <c r="AH69" s="201"/>
      <c r="AI69" s="201"/>
      <c r="AJ69" s="201">
        <v>1</v>
      </c>
      <c r="AK69" s="201"/>
      <c r="AL69" s="201"/>
      <c r="AM69" s="201"/>
      <c r="AN69" s="201"/>
      <c r="AO69" s="201"/>
      <c r="AP69" s="202">
        <v>1</v>
      </c>
      <c r="AQ69" s="201" t="s">
        <v>1243</v>
      </c>
      <c r="AR69" s="205" t="s">
        <v>1287</v>
      </c>
      <c r="AS69" s="204" t="s">
        <v>1297</v>
      </c>
      <c r="AT69" s="205" t="s">
        <v>1343</v>
      </c>
      <c r="AU69" s="204" t="s">
        <v>1297</v>
      </c>
      <c r="AV69" s="237" t="s">
        <v>1377</v>
      </c>
    </row>
    <row r="70" spans="2:48" ht="87.75" customHeight="1" x14ac:dyDescent="0.25">
      <c r="B70" s="729"/>
      <c r="C70" s="712"/>
      <c r="D70" s="719"/>
      <c r="E70" s="719"/>
      <c r="F70" s="154" t="str">
        <f>'3-IDENTIFICACIÓN DEL RIESGO'!H141</f>
        <v>Vicios en la estructuración de los pliegos y términos.</v>
      </c>
      <c r="G70" s="154" t="str">
        <f>'3-IDENTIFICACIÓN DEL RIESGO'!L141</f>
        <v>Investigaciones y sanciones por parte de órganos de control, así como pérdida de credibilidad institucional.</v>
      </c>
      <c r="H70" s="717"/>
      <c r="I70" s="717"/>
      <c r="J70" s="717"/>
      <c r="K70" s="717"/>
      <c r="L70" s="200" t="s">
        <v>1064</v>
      </c>
      <c r="M70" s="201" t="str">
        <f>'5-CONTROLES'!L141</f>
        <v>Revisión de la documentación precontractual que de cumplimiento a procedimientos, formas, instructivos y/o manuales en atención a las normas de contratación establecidas para tal fin.</v>
      </c>
      <c r="N70" s="201" t="str">
        <f>'5-CONTROLES'!K141</f>
        <v>Matriz asignación de procesos contractuales, donde se especifica tipo de proceso y abogado responsable.</v>
      </c>
      <c r="O70" s="201" t="str">
        <f>'5-CONTROLES'!F141</f>
        <v>Coordinación para la Gestión Contractual - Secretaría General</v>
      </c>
      <c r="P70" s="201" t="str">
        <f>'5-CONTROLES'!G141</f>
        <v>Cada vez que se adelante un proceso contractual.</v>
      </c>
      <c r="Q70" s="201" t="s">
        <v>1099</v>
      </c>
      <c r="R70" s="201" t="str">
        <f>'5-CONTROLES'!AB141</f>
        <v>Moderado</v>
      </c>
      <c r="S70" s="201" t="str">
        <f>'5-CONTROLES'!AC141</f>
        <v>Fuerte</v>
      </c>
      <c r="T70" s="201" t="str">
        <f>'5-CONTROLES'!AD141</f>
        <v>Moderado</v>
      </c>
      <c r="U70" s="672"/>
      <c r="V70" s="723"/>
      <c r="W70" s="723"/>
      <c r="X70" s="723"/>
      <c r="Y70" s="723"/>
      <c r="Z70" s="200" t="s">
        <v>1203</v>
      </c>
      <c r="AA70" s="201" t="s">
        <v>1200</v>
      </c>
      <c r="AB70" s="201" t="s">
        <v>1201</v>
      </c>
      <c r="AC70" s="201" t="s">
        <v>1202</v>
      </c>
      <c r="AD70" s="235">
        <v>2</v>
      </c>
      <c r="AE70" s="235"/>
      <c r="AF70" s="235"/>
      <c r="AG70" s="235"/>
      <c r="AH70" s="235"/>
      <c r="AI70" s="235"/>
      <c r="AJ70" s="235">
        <v>1</v>
      </c>
      <c r="AK70" s="235"/>
      <c r="AL70" s="235"/>
      <c r="AM70" s="235"/>
      <c r="AN70" s="235"/>
      <c r="AO70" s="235"/>
      <c r="AP70" s="236">
        <v>1</v>
      </c>
      <c r="AQ70" s="201" t="s">
        <v>1243</v>
      </c>
      <c r="AR70" s="205" t="s">
        <v>1288</v>
      </c>
      <c r="AS70" s="204" t="s">
        <v>1297</v>
      </c>
      <c r="AT70" s="221" t="s">
        <v>1344</v>
      </c>
      <c r="AU70" s="204" t="s">
        <v>1297</v>
      </c>
      <c r="AV70" s="237" t="s">
        <v>1377</v>
      </c>
    </row>
    <row r="71" spans="2:48" ht="140.25" customHeight="1" x14ac:dyDescent="0.25">
      <c r="B71" s="729"/>
      <c r="C71" s="711" t="s">
        <v>1026</v>
      </c>
      <c r="D71" s="718" t="str">
        <f>'3-IDENTIFICACIÓN DEL RIESGO'!G142</f>
        <v>Aprobación de informes y pagos de contratos sin cumplimiento del objeto, obligaciones y/o requisitos contractuales en beneficio particular o de terceros.</v>
      </c>
      <c r="E71" s="718" t="s">
        <v>385</v>
      </c>
      <c r="F71" s="154" t="str">
        <f>'3-IDENTIFICACIÓN DEL RIESGO'!H142</f>
        <v>Desconocimiento del supervisor de las obligaciones contractuales y/o requisitos para el pago.</v>
      </c>
      <c r="G71" s="154" t="str">
        <f>'3-IDENTIFICACIÓN DEL RIESGO'!L142</f>
        <v>Detrimento patrimonial.</v>
      </c>
      <c r="H71" s="716" t="str">
        <f>'4-VALORACIÓN DEL RIESGO'!G76</f>
        <v>Probable</v>
      </c>
      <c r="I71" s="716" t="str">
        <f>'4-VALORACIÓN DEL RIESGO'!AC76</f>
        <v>Catastrófico</v>
      </c>
      <c r="J71" s="716" t="str">
        <f>'4-VALORACIÓN DEL RIESGO'!AE76</f>
        <v>Extremo</v>
      </c>
      <c r="K71" s="716" t="str">
        <f>'4-VALORACIÓN DEL RIESGO'!AF76</f>
        <v>Reducir</v>
      </c>
      <c r="L71" s="200" t="s">
        <v>1065</v>
      </c>
      <c r="M71" s="201" t="str">
        <f>'5-CONTROLES'!L142</f>
        <v>Diligenciar el formato ADQBS-F-001-Forma RECIBIDO A SATISFACCIÓN INFORME DE ACTIVIDADES Y ORDEN DE PAGO CONTRATISTAS por parte del supervisor del contrato en donde se especifica puntualmente el cumplimiento del objeto y de las obligaciones. Y así mismo, la verificación de los requisitos estipulados en el formato para su pago.</v>
      </c>
      <c r="N71" s="201" t="str">
        <f>'5-CONTROLES'!K142</f>
        <v>Formato ADQBS-F-001-Forma RECIBIDO A SATISFACCIÓN INFORME DE ACTIVIDADES Y ORDEN DE PAGO CONTRATISTAS diligenciado para cada pago pactado dentro de los contratos.</v>
      </c>
      <c r="O71" s="201" t="str">
        <f>'5-CONTROLES'!F142</f>
        <v>Supervisores de contratos en la ANT</v>
      </c>
      <c r="P71" s="201" t="str">
        <f>'5-CONTROLES'!G142</f>
        <v>Cada vez que se presente una cuenta con fines de pago para aprobación y visto bueno del supervisor del contrato.</v>
      </c>
      <c r="Q71" s="201" t="s">
        <v>1100</v>
      </c>
      <c r="R71" s="201" t="str">
        <f>'5-CONTROLES'!AB142</f>
        <v>Moderado</v>
      </c>
      <c r="S71" s="201" t="str">
        <f>'5-CONTROLES'!AC142</f>
        <v>Moderado</v>
      </c>
      <c r="T71" s="201" t="str">
        <f>'5-CONTROLES'!AD142</f>
        <v>Moderado</v>
      </c>
      <c r="U71" s="671" t="str">
        <f>'5-CONTROLES'!AH142</f>
        <v>Moderado</v>
      </c>
      <c r="V71" s="722" t="str">
        <f>'5-CONTROLES'!AL142</f>
        <v>Probable</v>
      </c>
      <c r="W71" s="722" t="str">
        <f>'5-CONTROLES'!AP142</f>
        <v>Catastrófico</v>
      </c>
      <c r="X71" s="722" t="str">
        <f>'5-CONTROLES'!AQ142</f>
        <v>Extremo</v>
      </c>
      <c r="Y71" s="722" t="str">
        <f>'5-CONTROLES'!AS142</f>
        <v>Acción preventiva</v>
      </c>
      <c r="Z71" s="200" t="s">
        <v>1204</v>
      </c>
      <c r="AA71" s="201" t="s">
        <v>1205</v>
      </c>
      <c r="AB71" s="201" t="s">
        <v>1201</v>
      </c>
      <c r="AC71" s="201" t="s">
        <v>1206</v>
      </c>
      <c r="AD71" s="235">
        <v>4</v>
      </c>
      <c r="AE71" s="235"/>
      <c r="AF71" s="235"/>
      <c r="AG71" s="235"/>
      <c r="AH71" s="235">
        <v>1</v>
      </c>
      <c r="AI71" s="235"/>
      <c r="AJ71" s="235"/>
      <c r="AK71" s="235">
        <v>1</v>
      </c>
      <c r="AL71" s="235"/>
      <c r="AM71" s="235"/>
      <c r="AN71" s="235">
        <v>1</v>
      </c>
      <c r="AO71" s="235"/>
      <c r="AP71" s="236">
        <v>1</v>
      </c>
      <c r="AQ71" s="201" t="s">
        <v>1243</v>
      </c>
      <c r="AR71" s="205" t="s">
        <v>1289</v>
      </c>
      <c r="AS71" s="204" t="s">
        <v>1297</v>
      </c>
      <c r="AT71" s="205" t="s">
        <v>1345</v>
      </c>
      <c r="AU71" s="204" t="s">
        <v>1297</v>
      </c>
      <c r="AV71" s="237" t="s">
        <v>1378</v>
      </c>
    </row>
    <row r="72" spans="2:48" ht="174" customHeight="1" x14ac:dyDescent="0.25">
      <c r="B72" s="729"/>
      <c r="C72" s="712"/>
      <c r="D72" s="719"/>
      <c r="E72" s="719"/>
      <c r="F72" s="154" t="str">
        <f>'3-IDENTIFICACIÓN DEL RIESGO'!H143</f>
        <v>Alto número de contratos que supervisa una sola persona dentro de la dependencia.</v>
      </c>
      <c r="G72" s="154" t="str">
        <f>'3-IDENTIFICACIÓN DEL RIESGO'!L143</f>
        <v>Investigaciones y sanciones por parte de órganos de control, así como pérdida de credibilidad institucional.</v>
      </c>
      <c r="H72" s="717"/>
      <c r="I72" s="717"/>
      <c r="J72" s="717"/>
      <c r="K72" s="717"/>
      <c r="L72" s="200" t="s">
        <v>1066</v>
      </c>
      <c r="M72" s="201" t="str">
        <f>'5-CONTROLES'!L143</f>
        <v>Realizar las aprobaciones de supervisión para los contratos suscritos.</v>
      </c>
      <c r="N72" s="201" t="str">
        <f>'5-CONTROLES'!K143</f>
        <v>Reporte de las aprobaciones y rechazos efectuados por parte de los supervisores.</v>
      </c>
      <c r="O72" s="201" t="str">
        <f>'5-CONTROLES'!F143</f>
        <v>Supervisores de contratos en la ANT</v>
      </c>
      <c r="P72" s="201" t="str">
        <f>'5-CONTROLES'!G143</f>
        <v>Cada vez que se presente una cuenta con fines de pago para aprobación y visto bueno del supervisor del contrato.</v>
      </c>
      <c r="Q72" s="201" t="s">
        <v>1100</v>
      </c>
      <c r="R72" s="201" t="str">
        <f>'5-CONTROLES'!AB143</f>
        <v>Moderado</v>
      </c>
      <c r="S72" s="201" t="str">
        <f>'5-CONTROLES'!AC143</f>
        <v>Moderado</v>
      </c>
      <c r="T72" s="201" t="str">
        <f>'5-CONTROLES'!AD143</f>
        <v>Moderado</v>
      </c>
      <c r="U72" s="672"/>
      <c r="V72" s="723"/>
      <c r="W72" s="723"/>
      <c r="X72" s="723"/>
      <c r="Y72" s="723"/>
      <c r="Z72" s="200" t="s">
        <v>1207</v>
      </c>
      <c r="AA72" s="201" t="s">
        <v>1208</v>
      </c>
      <c r="AB72" s="201" t="s">
        <v>1201</v>
      </c>
      <c r="AC72" s="201" t="s">
        <v>1117</v>
      </c>
      <c r="AD72" s="235">
        <v>2</v>
      </c>
      <c r="AE72" s="235"/>
      <c r="AF72" s="235">
        <v>1</v>
      </c>
      <c r="AG72" s="235"/>
      <c r="AH72" s="235"/>
      <c r="AI72" s="235"/>
      <c r="AJ72" s="235"/>
      <c r="AK72" s="235"/>
      <c r="AL72" s="235">
        <v>1</v>
      </c>
      <c r="AM72" s="235"/>
      <c r="AN72" s="235"/>
      <c r="AO72" s="235"/>
      <c r="AP72" s="236"/>
      <c r="AQ72" s="201" t="s">
        <v>1243</v>
      </c>
      <c r="AR72" s="205" t="s">
        <v>1290</v>
      </c>
      <c r="AS72" s="204" t="s">
        <v>1297</v>
      </c>
      <c r="AT72" s="205" t="s">
        <v>1345</v>
      </c>
      <c r="AU72" s="204" t="s">
        <v>1297</v>
      </c>
      <c r="AV72" s="237" t="s">
        <v>1374</v>
      </c>
    </row>
    <row r="73" spans="2:48" ht="42.75" customHeight="1" x14ac:dyDescent="0.25">
      <c r="B73" s="742" t="str">
        <f>'3-IDENTIFICACIÓN DEL RIESGO'!B150</f>
        <v>Administración de Bienes y Servicios</v>
      </c>
      <c r="C73" s="711" t="s">
        <v>1027</v>
      </c>
      <c r="D73" s="718" t="str">
        <f>'3-IDENTIFICACIÓN DEL RIESGO'!G150</f>
        <v>Pérdida o uso indebido de bienes devolutivos de la Agencia Nacional de Tierras para beneficio personal o de terceros</v>
      </c>
      <c r="E73" s="718" t="s">
        <v>385</v>
      </c>
      <c r="F73" s="154" t="str">
        <f>'3-IDENTIFICACIÓN DEL RIESGO'!H150</f>
        <v>Desconocimiento de los procedimientos de usos de bienes de la Agencia Nacional de Tierras</v>
      </c>
      <c r="G73" s="154" t="str">
        <f>'3-IDENTIFICACIÓN DEL RIESGO'!L150</f>
        <v xml:space="preserve">Detrimento patrimonial e investigaciones y sanciones </v>
      </c>
      <c r="H73" s="716" t="str">
        <f>'4-VALORACIÓN DEL RIESGO'!G80</f>
        <v>Probable</v>
      </c>
      <c r="I73" s="716" t="str">
        <f>'4-VALORACIÓN DEL RIESGO'!AC80</f>
        <v>Mayor</v>
      </c>
      <c r="J73" s="716" t="str">
        <f>'4-VALORACIÓN DEL RIESGO'!AE80</f>
        <v>Extremo</v>
      </c>
      <c r="K73" s="716" t="str">
        <f>'4-VALORACIÓN DEL RIESGO'!AF80</f>
        <v>Reducir</v>
      </c>
      <c r="L73" s="711" t="s">
        <v>1067</v>
      </c>
      <c r="M73" s="671" t="str">
        <f>'5-CONTROLES'!L150</f>
        <v>Revisión a las bases de datos de los bienes devolutivos de la entidad, contenidos en la herramienta de gestión Apoteosys (o la plataforma dispuesta), con el fin de verificar la existencia de los mismos y detectar posibles faltantes del inventario.</v>
      </c>
      <c r="N73" s="671" t="str">
        <f>'5-CONTROLES'!K150</f>
        <v>Reporte mensual en donde se indique a detalle la relación de bienes devolutivos de la Agencia Nacional de Tierras, teniendo en cuenta las bajas de la entidad.</v>
      </c>
      <c r="O73" s="671" t="str">
        <f>'5-CONTROLES'!F150</f>
        <v>Almacenista
Subdirección Administrativa y Financiera</v>
      </c>
      <c r="P73" s="671" t="str">
        <f>'5-CONTROLES'!G150</f>
        <v>Mensual</v>
      </c>
      <c r="Q73" s="671" t="s">
        <v>1101</v>
      </c>
      <c r="R73" s="671" t="str">
        <f>'5-CONTROLES'!AB150</f>
        <v>Fuerte</v>
      </c>
      <c r="S73" s="671" t="str">
        <f>'5-CONTROLES'!AC150</f>
        <v>Fuerte</v>
      </c>
      <c r="T73" s="671" t="str">
        <f>'5-CONTROLES'!AD150</f>
        <v>Fuerte</v>
      </c>
      <c r="U73" s="671" t="str">
        <f>'5-CONTROLES'!AH150</f>
        <v>Fuerte</v>
      </c>
      <c r="V73" s="722" t="str">
        <f>'5-CONTROLES'!AL150</f>
        <v>Improbable</v>
      </c>
      <c r="W73" s="722" t="str">
        <f>'5-CONTROLES'!AP150</f>
        <v>Mayor</v>
      </c>
      <c r="X73" s="722" t="str">
        <f>'5-CONTROLES'!AQ150</f>
        <v>Alto</v>
      </c>
      <c r="Y73" s="722" t="str">
        <f>'5-CONTROLES'!AS150</f>
        <v>Acción preventiva</v>
      </c>
      <c r="Z73" s="686" t="s">
        <v>1209</v>
      </c>
      <c r="AA73" s="671" t="s">
        <v>1210</v>
      </c>
      <c r="AB73" s="671" t="s">
        <v>1211</v>
      </c>
      <c r="AC73" s="671" t="s">
        <v>1212</v>
      </c>
      <c r="AD73" s="671">
        <v>1</v>
      </c>
      <c r="AE73" s="671"/>
      <c r="AF73" s="671"/>
      <c r="AG73" s="671"/>
      <c r="AH73" s="671"/>
      <c r="AI73" s="671"/>
      <c r="AJ73" s="671"/>
      <c r="AK73" s="671"/>
      <c r="AL73" s="671"/>
      <c r="AM73" s="671"/>
      <c r="AN73" s="671"/>
      <c r="AO73" s="671"/>
      <c r="AP73" s="683">
        <v>1</v>
      </c>
      <c r="AQ73" s="671" t="s">
        <v>1243</v>
      </c>
      <c r="AR73" s="667" t="s">
        <v>1291</v>
      </c>
      <c r="AS73" s="661" t="s">
        <v>1297</v>
      </c>
      <c r="AT73" s="667" t="s">
        <v>1346</v>
      </c>
      <c r="AU73" s="661" t="s">
        <v>1297</v>
      </c>
      <c r="AV73" s="659" t="s">
        <v>1377</v>
      </c>
    </row>
    <row r="74" spans="2:48" ht="75.75" customHeight="1" x14ac:dyDescent="0.25">
      <c r="B74" s="742"/>
      <c r="C74" s="712"/>
      <c r="D74" s="719"/>
      <c r="E74" s="719"/>
      <c r="F74" s="154" t="str">
        <f>'3-IDENTIFICACIÓN DEL RIESGO'!H151</f>
        <v>Falta de controles en la asignación y actualización de bienes en el aplicativo</v>
      </c>
      <c r="G74" s="154" t="str">
        <f>'3-IDENTIFICACIÓN DEL RIESGO'!L151</f>
        <v>Aumento de costos en mantenimiento y adquisición de bienes</v>
      </c>
      <c r="H74" s="717"/>
      <c r="I74" s="717"/>
      <c r="J74" s="717"/>
      <c r="K74" s="717"/>
      <c r="L74" s="712"/>
      <c r="M74" s="672"/>
      <c r="N74" s="672"/>
      <c r="O74" s="672"/>
      <c r="P74" s="672"/>
      <c r="Q74" s="672"/>
      <c r="R74" s="672"/>
      <c r="S74" s="672"/>
      <c r="T74" s="672"/>
      <c r="U74" s="672"/>
      <c r="V74" s="723"/>
      <c r="W74" s="723"/>
      <c r="X74" s="723"/>
      <c r="Y74" s="723"/>
      <c r="Z74" s="687"/>
      <c r="AA74" s="672"/>
      <c r="AB74" s="672"/>
      <c r="AC74" s="672"/>
      <c r="AD74" s="672"/>
      <c r="AE74" s="672"/>
      <c r="AF74" s="672"/>
      <c r="AG74" s="672"/>
      <c r="AH74" s="672"/>
      <c r="AI74" s="672"/>
      <c r="AJ74" s="672"/>
      <c r="AK74" s="672"/>
      <c r="AL74" s="672"/>
      <c r="AM74" s="672"/>
      <c r="AN74" s="672"/>
      <c r="AO74" s="672"/>
      <c r="AP74" s="684"/>
      <c r="AQ74" s="672"/>
      <c r="AR74" s="668"/>
      <c r="AS74" s="662"/>
      <c r="AT74" s="668"/>
      <c r="AU74" s="662"/>
      <c r="AV74" s="663"/>
    </row>
    <row r="75" spans="2:48" ht="61.5" customHeight="1" x14ac:dyDescent="0.25">
      <c r="B75" s="742"/>
      <c r="C75" s="711" t="s">
        <v>1028</v>
      </c>
      <c r="D75" s="718" t="str">
        <f>'3-IDENTIFICACIÓN DEL RIESGO'!G152</f>
        <v>Pérdida o manipulación de expedientes con información institucional para beneficio particular o de un tercero</v>
      </c>
      <c r="E75" s="718" t="s">
        <v>385</v>
      </c>
      <c r="F75" s="154" t="str">
        <f>'3-IDENTIFICACIÓN DEL RIESGO'!H152</f>
        <v>Ausencia de control sobre expedientes y préstamos</v>
      </c>
      <c r="G75" s="154" t="str">
        <f>'3-IDENTIFICACIÓN DEL RIESGO'!L152</f>
        <v>Pérdida de la memoria institucional</v>
      </c>
      <c r="H75" s="716" t="str">
        <f>'4-VALORACIÓN DEL RIESGO'!G81</f>
        <v>Posible</v>
      </c>
      <c r="I75" s="716" t="str">
        <f>'4-VALORACIÓN DEL RIESGO'!AC81</f>
        <v>Catastrófico</v>
      </c>
      <c r="J75" s="716" t="str">
        <f>'4-VALORACIÓN DEL RIESGO'!AE81</f>
        <v>Extremo</v>
      </c>
      <c r="K75" s="716" t="str">
        <f>'4-VALORACIÓN DEL RIESGO'!AF81</f>
        <v>Reducir</v>
      </c>
      <c r="L75" s="134" t="s">
        <v>1068</v>
      </c>
      <c r="M75" s="201" t="str">
        <f>'5-CONTROLES'!L152</f>
        <v>Realizar seguimiento a los tiempos de préstamo y devolución registrados en la forma ADMBS-F-029 FORMA PRÉSTAMO Y DEVOLUCIÓN DE DOCUMENTOS, para identificar posibles pérdidas en el préstamo de expedientes.</v>
      </c>
      <c r="N75" s="201" t="str">
        <f>'5-CONTROLES'!K152</f>
        <v>Registros físicos efectuados en la Forma ADMBS-F-029 FORMA PRÉSTAMO Y DEVOLUCIÓN DE DOCUMENTOS.</v>
      </c>
      <c r="O75" s="201" t="str">
        <f>'5-CONTROLES'!F152</f>
        <v>Líder del grupo de Gestión Documental
Subdirector Administrativo y Financiero</v>
      </c>
      <c r="P75" s="201" t="str">
        <f>'5-CONTROLES'!G152</f>
        <v>Semestral</v>
      </c>
      <c r="Q75" s="671" t="s">
        <v>1102</v>
      </c>
      <c r="R75" s="201" t="str">
        <f>'5-CONTROLES'!AB152</f>
        <v>Fuerte</v>
      </c>
      <c r="S75" s="201" t="str">
        <f>'5-CONTROLES'!AC152</f>
        <v>Fuerte</v>
      </c>
      <c r="T75" s="201" t="str">
        <f>'5-CONTROLES'!AD152</f>
        <v>Fuerte</v>
      </c>
      <c r="U75" s="671" t="str">
        <f>'5-CONTROLES'!AH152</f>
        <v>Moderado</v>
      </c>
      <c r="V75" s="722" t="str">
        <f>'5-CONTROLES'!AL152</f>
        <v>Improbable</v>
      </c>
      <c r="W75" s="722" t="str">
        <f>'5-CONTROLES'!AP152</f>
        <v>Catastrófico</v>
      </c>
      <c r="X75" s="722" t="str">
        <f>'5-CONTROLES'!AQ152</f>
        <v>Extremo</v>
      </c>
      <c r="Y75" s="722" t="str">
        <f>'5-CONTROLES'!AS152</f>
        <v>Acción preventiva</v>
      </c>
      <c r="Z75" s="686" t="s">
        <v>1213</v>
      </c>
      <c r="AA75" s="671" t="s">
        <v>1214</v>
      </c>
      <c r="AB75" s="671" t="s">
        <v>1116</v>
      </c>
      <c r="AC75" s="671" t="s">
        <v>924</v>
      </c>
      <c r="AD75" s="671">
        <v>2</v>
      </c>
      <c r="AE75" s="671"/>
      <c r="AF75" s="671"/>
      <c r="AG75" s="671"/>
      <c r="AH75" s="671">
        <v>1</v>
      </c>
      <c r="AI75" s="671"/>
      <c r="AJ75" s="671"/>
      <c r="AK75" s="671"/>
      <c r="AL75" s="671"/>
      <c r="AM75" s="671">
        <v>1</v>
      </c>
      <c r="AN75" s="671"/>
      <c r="AO75" s="671"/>
      <c r="AP75" s="683"/>
      <c r="AQ75" s="237" t="s">
        <v>1243</v>
      </c>
      <c r="AR75" s="237" t="s">
        <v>1292</v>
      </c>
      <c r="AS75" s="204" t="s">
        <v>1297</v>
      </c>
      <c r="AT75" s="221" t="s">
        <v>1347</v>
      </c>
      <c r="AU75" s="661" t="s">
        <v>1297</v>
      </c>
      <c r="AV75" s="659" t="s">
        <v>1377</v>
      </c>
    </row>
    <row r="76" spans="2:48" ht="94.5" customHeight="1" x14ac:dyDescent="0.25">
      <c r="B76" s="742"/>
      <c r="C76" s="712"/>
      <c r="D76" s="719"/>
      <c r="E76" s="719"/>
      <c r="F76" s="154" t="str">
        <f>'3-IDENTIFICACIÓN DEL RIESGO'!H153</f>
        <v>Falta de ética y honestidad por parte del colaborador</v>
      </c>
      <c r="G76" s="154" t="str">
        <f>'3-IDENTIFICACIÓN DEL RIESGO'!L153</f>
        <v>Perdida de credibilidad institucional</v>
      </c>
      <c r="H76" s="717"/>
      <c r="I76" s="717"/>
      <c r="J76" s="717"/>
      <c r="K76" s="717"/>
      <c r="L76" s="134" t="s">
        <v>1069</v>
      </c>
      <c r="M76" s="201" t="str">
        <f>'5-CONTROLES'!L153</f>
        <v>Implementar controles de acceso a la información que reposa en el Sistema de Gestión Documental ORFEO.</v>
      </c>
      <c r="N76" s="201" t="str">
        <f>'5-CONTROLES'!K153</f>
        <v>Reporte de la configuración de los expedientes en el sistema de información ORFEO</v>
      </c>
      <c r="O76" s="201" t="str">
        <f>'5-CONTROLES'!F153</f>
        <v>Subdirección Administrativa y Financiera - Gestión Documental
Secretaría General - EIST</v>
      </c>
      <c r="P76" s="201" t="str">
        <f>'5-CONTROLES'!G153</f>
        <v>Semestral</v>
      </c>
      <c r="Q76" s="672"/>
      <c r="R76" s="201" t="str">
        <f>'5-CONTROLES'!AB153</f>
        <v>Débil</v>
      </c>
      <c r="S76" s="201" t="str">
        <f>'5-CONTROLES'!AC153</f>
        <v>Moderado</v>
      </c>
      <c r="T76" s="201" t="str">
        <f>'5-CONTROLES'!AD153</f>
        <v>Débil</v>
      </c>
      <c r="U76" s="672"/>
      <c r="V76" s="723"/>
      <c r="W76" s="723"/>
      <c r="X76" s="723"/>
      <c r="Y76" s="723"/>
      <c r="Z76" s="687"/>
      <c r="AA76" s="672"/>
      <c r="AB76" s="672"/>
      <c r="AC76" s="672"/>
      <c r="AD76" s="672"/>
      <c r="AE76" s="672"/>
      <c r="AF76" s="672"/>
      <c r="AG76" s="672"/>
      <c r="AH76" s="672"/>
      <c r="AI76" s="672"/>
      <c r="AJ76" s="672"/>
      <c r="AK76" s="672"/>
      <c r="AL76" s="672"/>
      <c r="AM76" s="672"/>
      <c r="AN76" s="672"/>
      <c r="AO76" s="672"/>
      <c r="AP76" s="684"/>
      <c r="AQ76" s="237" t="s">
        <v>1243</v>
      </c>
      <c r="AR76" s="237" t="s">
        <v>1293</v>
      </c>
      <c r="AS76" s="204" t="s">
        <v>1297</v>
      </c>
      <c r="AT76" s="205" t="s">
        <v>1348</v>
      </c>
      <c r="AU76" s="662"/>
      <c r="AV76" s="663"/>
    </row>
    <row r="77" spans="2:48" ht="42.75" customHeight="1" x14ac:dyDescent="0.25">
      <c r="B77" s="725" t="str">
        <f>'3-IDENTIFICACIÓN DEL RIESGO'!B160</f>
        <v>Gestión Financiera</v>
      </c>
      <c r="C77" s="711" t="s">
        <v>1029</v>
      </c>
      <c r="D77" s="718" t="str">
        <f>'3-IDENTIFICACIÓN DEL RIESGO'!G160</f>
        <v>Constitución de pagos realizados por la Agencia Nacional de Tierras, sin el cumplimiento de requisitos legales, presupuestales y contables, en beneficio de un particular.</v>
      </c>
      <c r="E77" s="718" t="s">
        <v>385</v>
      </c>
      <c r="F77" s="154" t="str">
        <f>'3-IDENTIFICACIÓN DEL RIESGO'!H160</f>
        <v>Fallas en el control de los requisitos para la causación económica</v>
      </c>
      <c r="G77" s="154" t="str">
        <f>'3-IDENTIFICACIÓN DEL RIESGO'!L160</f>
        <v>Detrimento patrimonial</v>
      </c>
      <c r="H77" s="716" t="str">
        <f>'4-VALORACIÓN DEL RIESGO'!G85</f>
        <v>Rara Vez</v>
      </c>
      <c r="I77" s="716" t="str">
        <f>'4-VALORACIÓN DEL RIESGO'!AC85</f>
        <v>Catastrófico</v>
      </c>
      <c r="J77" s="716" t="str">
        <f>'4-VALORACIÓN DEL RIESGO'!AE85</f>
        <v>Extremo</v>
      </c>
      <c r="K77" s="716" t="str">
        <f>'4-VALORACIÓN DEL RIESGO'!AF85</f>
        <v>Reducir</v>
      </c>
      <c r="L77" s="711" t="s">
        <v>1070</v>
      </c>
      <c r="M77" s="671" t="str">
        <f>'5-CONTROLES'!L160</f>
        <v>Control aleatorio a muestras correspondiente al 1% de los pagos de prestación de servicios, facturas y servicios públicos</v>
      </c>
      <c r="N77" s="671" t="str">
        <f>'5-CONTROLES'!K160</f>
        <v>Se realizará un reporte trimestral en donde se evidencia: en primer lugar, la base de datos de donde se toma la muestra aleatoria de pagos y en segundo lugar un informe con los números de radicados y un indicador de cumplimiento según la auditoría realizada.</v>
      </c>
      <c r="O77" s="671" t="str">
        <f>'5-CONTROLES'!F160</f>
        <v xml:space="preserve">Subdirección Administrativa y Financiera </v>
      </c>
      <c r="P77" s="671" t="str">
        <f>'5-CONTROLES'!G160</f>
        <v>Trimestral</v>
      </c>
      <c r="Q77" s="671" t="s">
        <v>1103</v>
      </c>
      <c r="R77" s="671" t="str">
        <f>'5-CONTROLES'!AB160</f>
        <v>Moderado</v>
      </c>
      <c r="S77" s="671" t="str">
        <f>'5-CONTROLES'!AC160</f>
        <v>Fuerte</v>
      </c>
      <c r="T77" s="671" t="str">
        <f>'5-CONTROLES'!AD160</f>
        <v>Moderado</v>
      </c>
      <c r="U77" s="671" t="str">
        <f>'5-CONTROLES'!AH160</f>
        <v>Moderado</v>
      </c>
      <c r="V77" s="722" t="str">
        <f>'5-CONTROLES'!AL160</f>
        <v>Rara Vez</v>
      </c>
      <c r="W77" s="722" t="str">
        <f>'5-CONTROLES'!AP160</f>
        <v>Mayor</v>
      </c>
      <c r="X77" s="722" t="str">
        <f>'5-CONTROLES'!AQ160</f>
        <v>Alto</v>
      </c>
      <c r="Y77" s="722" t="str">
        <f>'5-CONTROLES'!AS160</f>
        <v>Acción preventiva</v>
      </c>
      <c r="Z77" s="200" t="s">
        <v>1215</v>
      </c>
      <c r="AA77" s="201" t="s">
        <v>1216</v>
      </c>
      <c r="AB77" s="201" t="s">
        <v>1116</v>
      </c>
      <c r="AC77" s="201" t="s">
        <v>1217</v>
      </c>
      <c r="AD77" s="201">
        <v>2</v>
      </c>
      <c r="AE77" s="201"/>
      <c r="AF77" s="201">
        <v>1</v>
      </c>
      <c r="AG77" s="201"/>
      <c r="AH77" s="201"/>
      <c r="AI77" s="201"/>
      <c r="AJ77" s="201">
        <v>1</v>
      </c>
      <c r="AK77" s="201"/>
      <c r="AL77" s="201"/>
      <c r="AM77" s="201"/>
      <c r="AN77" s="201"/>
      <c r="AO77" s="201"/>
      <c r="AP77" s="202"/>
      <c r="AQ77" s="671" t="s">
        <v>1243</v>
      </c>
      <c r="AR77" s="667" t="s">
        <v>1294</v>
      </c>
      <c r="AS77" s="661" t="s">
        <v>1297</v>
      </c>
      <c r="AT77" s="664" t="s">
        <v>1349</v>
      </c>
      <c r="AU77" s="204" t="s">
        <v>1297</v>
      </c>
      <c r="AV77" s="237" t="s">
        <v>1374</v>
      </c>
    </row>
    <row r="78" spans="2:48" ht="42.75" customHeight="1" x14ac:dyDescent="0.25">
      <c r="B78" s="725"/>
      <c r="C78" s="712"/>
      <c r="D78" s="719"/>
      <c r="E78" s="719"/>
      <c r="F78" s="154" t="str">
        <f>'3-IDENTIFICACIÓN DEL RIESGO'!H161</f>
        <v>Desconocimiento del procedimiento de pagos y listas de chequeo</v>
      </c>
      <c r="G78" s="154" t="str">
        <f>'3-IDENTIFICACIÓN DEL RIESGO'!L161</f>
        <v>Investigaciones y sanciones por parte de órganos de control, así como perdida de credibilidad institucional</v>
      </c>
      <c r="H78" s="717"/>
      <c r="I78" s="717"/>
      <c r="J78" s="717"/>
      <c r="K78" s="717"/>
      <c r="L78" s="712"/>
      <c r="M78" s="672"/>
      <c r="N78" s="672"/>
      <c r="O78" s="672"/>
      <c r="P78" s="672"/>
      <c r="Q78" s="672"/>
      <c r="R78" s="672"/>
      <c r="S78" s="672"/>
      <c r="T78" s="672"/>
      <c r="U78" s="672"/>
      <c r="V78" s="723"/>
      <c r="W78" s="723"/>
      <c r="X78" s="723"/>
      <c r="Y78" s="723"/>
      <c r="Z78" s="200" t="s">
        <v>1218</v>
      </c>
      <c r="AA78" s="201" t="s">
        <v>1219</v>
      </c>
      <c r="AB78" s="201" t="s">
        <v>1116</v>
      </c>
      <c r="AC78" s="201" t="s">
        <v>1220</v>
      </c>
      <c r="AD78" s="201">
        <v>1</v>
      </c>
      <c r="AE78" s="201"/>
      <c r="AF78" s="201">
        <v>1</v>
      </c>
      <c r="AG78" s="201"/>
      <c r="AH78" s="201"/>
      <c r="AI78" s="201"/>
      <c r="AJ78" s="201"/>
      <c r="AK78" s="201"/>
      <c r="AL78" s="201"/>
      <c r="AM78" s="201"/>
      <c r="AN78" s="201"/>
      <c r="AO78" s="201"/>
      <c r="AP78" s="202"/>
      <c r="AQ78" s="672"/>
      <c r="AR78" s="668"/>
      <c r="AS78" s="662"/>
      <c r="AT78" s="665"/>
      <c r="AU78" s="204" t="s">
        <v>1297</v>
      </c>
      <c r="AV78" s="237" t="s">
        <v>1374</v>
      </c>
    </row>
    <row r="79" spans="2:48" ht="66.75" customHeight="1" x14ac:dyDescent="0.25">
      <c r="B79" s="725" t="str">
        <f>'3-IDENTIFICACIÓN DEL RIESGO'!B170</f>
        <v>Seguimiento, Evaluación y Mejora</v>
      </c>
      <c r="C79" s="711" t="s">
        <v>1030</v>
      </c>
      <c r="D79" s="718" t="str">
        <f>'3-IDENTIFICACIÓN DEL RIESGO'!G170</f>
        <v>Modificar, alterar u omitir información relevante en los informes emitidos por la Oficina de Control Interno a fin de beneficiar a terceros</v>
      </c>
      <c r="E79" s="718" t="s">
        <v>385</v>
      </c>
      <c r="F79" s="154" t="str">
        <f>'3-IDENTIFICACIÓN DEL RIESGO'!H170</f>
        <v xml:space="preserve">Falencias en los lineamientos para ejecutar los ejercicio de auditoría y evaluación independiente </v>
      </c>
      <c r="G79" s="154" t="str">
        <f>'3-IDENTIFICACIÓN DEL RIESGO'!L170</f>
        <v>Pérdida de credibilidad de la Oficina de Control Interno</v>
      </c>
      <c r="H79" s="716" t="str">
        <f>'4-VALORACIÓN DEL RIESGO'!G90</f>
        <v>Rara Vez</v>
      </c>
      <c r="I79" s="716" t="str">
        <f>'4-VALORACIÓN DEL RIESGO'!AC90</f>
        <v>Mayor</v>
      </c>
      <c r="J79" s="716" t="str">
        <f>'4-VALORACIÓN DEL RIESGO'!AE90</f>
        <v>Alto</v>
      </c>
      <c r="K79" s="716" t="str">
        <f>'4-VALORACIÓN DEL RIESGO'!AF90</f>
        <v>Reducir</v>
      </c>
      <c r="L79" s="134" t="s">
        <v>1071</v>
      </c>
      <c r="M79" s="201" t="str">
        <f>'5-CONTROLES'!L170</f>
        <v>Documentos de lineamientos de auditoría y evaluación independiente, actualizados según necesidad</v>
      </c>
      <c r="N79" s="201" t="str">
        <f>'5-CONTROLES'!K170</f>
        <v>Documentos actualizados en el Sistema Integrado de Gestión</v>
      </c>
      <c r="O79" s="201" t="str">
        <f>'5-CONTROLES'!F170</f>
        <v>Jefe de la Oficina de Control Interno</v>
      </c>
      <c r="P79" s="201" t="str">
        <f>'5-CONTROLES'!G170</f>
        <v>Anual</v>
      </c>
      <c r="Q79" s="201" t="s">
        <v>1104</v>
      </c>
      <c r="R79" s="201" t="str">
        <f>'5-CONTROLES'!AB170</f>
        <v>Fuerte</v>
      </c>
      <c r="S79" s="201" t="str">
        <f>'5-CONTROLES'!AC170</f>
        <v>Fuerte</v>
      </c>
      <c r="T79" s="201" t="str">
        <f>'5-CONTROLES'!AD170</f>
        <v>Fuerte</v>
      </c>
      <c r="U79" s="671" t="str">
        <f>'5-CONTROLES'!AH170</f>
        <v>Fuerte</v>
      </c>
      <c r="V79" s="722" t="str">
        <f>'5-CONTROLES'!AL170</f>
        <v>Rara Vez</v>
      </c>
      <c r="W79" s="722" t="str">
        <f>'5-CONTROLES'!AP170</f>
        <v>Moderado</v>
      </c>
      <c r="X79" s="722" t="str">
        <f>'5-CONTROLES'!AQ170</f>
        <v>Moderado</v>
      </c>
      <c r="Y79" s="722" t="str">
        <f>'5-CONTROLES'!AS170</f>
        <v>Acción preventiva</v>
      </c>
      <c r="Z79" s="200" t="s">
        <v>1221</v>
      </c>
      <c r="AA79" s="217" t="s">
        <v>1222</v>
      </c>
      <c r="AB79" s="201" t="s">
        <v>862</v>
      </c>
      <c r="AC79" s="201" t="s">
        <v>1223</v>
      </c>
      <c r="AD79" s="201">
        <v>11</v>
      </c>
      <c r="AE79" s="201">
        <v>1</v>
      </c>
      <c r="AF79" s="201">
        <v>1</v>
      </c>
      <c r="AG79" s="201">
        <v>1</v>
      </c>
      <c r="AH79" s="201">
        <v>1</v>
      </c>
      <c r="AI79" s="201">
        <v>1</v>
      </c>
      <c r="AJ79" s="201">
        <v>1</v>
      </c>
      <c r="AK79" s="201">
        <v>1</v>
      </c>
      <c r="AL79" s="201">
        <v>1</v>
      </c>
      <c r="AM79" s="201">
        <v>1</v>
      </c>
      <c r="AN79" s="201">
        <v>1</v>
      </c>
      <c r="AO79" s="201">
        <v>1</v>
      </c>
      <c r="AP79" s="202"/>
      <c r="AQ79" s="237" t="s">
        <v>1243</v>
      </c>
      <c r="AR79" s="216" t="s">
        <v>1295</v>
      </c>
      <c r="AS79" s="204" t="s">
        <v>1297</v>
      </c>
      <c r="AT79" s="238" t="s">
        <v>1350</v>
      </c>
      <c r="AU79" s="204" t="s">
        <v>1297</v>
      </c>
      <c r="AV79" s="237" t="s">
        <v>1379</v>
      </c>
    </row>
    <row r="80" spans="2:48" ht="72.75" customHeight="1" x14ac:dyDescent="0.25">
      <c r="B80" s="725"/>
      <c r="C80" s="712"/>
      <c r="D80" s="719"/>
      <c r="E80" s="719"/>
      <c r="F80" s="154" t="str">
        <f>'3-IDENTIFICACIÓN DEL RIESGO'!H171</f>
        <v>Falta de ética de los auditores internos.</v>
      </c>
      <c r="G80" s="154" t="str">
        <f>'3-IDENTIFICACIÓN DEL RIESGO'!L171</f>
        <v>Exposición a sanciones e investigaciones disciplinarias, penales, fiscales y favorecimiento o perjuicios a terceros</v>
      </c>
      <c r="H80" s="717"/>
      <c r="I80" s="717"/>
      <c r="J80" s="717"/>
      <c r="K80" s="717"/>
      <c r="L80" s="134" t="s">
        <v>1072</v>
      </c>
      <c r="M80" s="201" t="str">
        <f>'5-CONTROLES'!L171</f>
        <v>Socializaciones del código de ética del auditor</v>
      </c>
      <c r="N80" s="201" t="str">
        <f>'5-CONTROLES'!K171</f>
        <v>Listado de asistencia a socialización</v>
      </c>
      <c r="O80" s="201" t="str">
        <f>'5-CONTROLES'!F171</f>
        <v>Jefe de la Oficina de Control Interno</v>
      </c>
      <c r="P80" s="201" t="str">
        <f>'5-CONTROLES'!G171</f>
        <v>Anual</v>
      </c>
      <c r="Q80" s="201" t="s">
        <v>870</v>
      </c>
      <c r="R80" s="201" t="str">
        <f>'5-CONTROLES'!AB171</f>
        <v>Fuerte</v>
      </c>
      <c r="S80" s="201" t="str">
        <f>'5-CONTROLES'!AC171</f>
        <v>Fuerte</v>
      </c>
      <c r="T80" s="201" t="str">
        <f>'5-CONTROLES'!AD171</f>
        <v>Fuerte</v>
      </c>
      <c r="U80" s="672"/>
      <c r="V80" s="723"/>
      <c r="W80" s="723"/>
      <c r="X80" s="723"/>
      <c r="Y80" s="723"/>
      <c r="Z80" s="200" t="s">
        <v>1224</v>
      </c>
      <c r="AA80" s="217" t="s">
        <v>1225</v>
      </c>
      <c r="AB80" s="201" t="s">
        <v>862</v>
      </c>
      <c r="AC80" s="201" t="s">
        <v>1223</v>
      </c>
      <c r="AD80" s="201">
        <v>11</v>
      </c>
      <c r="AE80" s="201">
        <v>1</v>
      </c>
      <c r="AF80" s="201">
        <v>1</v>
      </c>
      <c r="AG80" s="201">
        <v>1</v>
      </c>
      <c r="AH80" s="201">
        <v>1</v>
      </c>
      <c r="AI80" s="201">
        <v>1</v>
      </c>
      <c r="AJ80" s="201">
        <v>1</v>
      </c>
      <c r="AK80" s="201">
        <v>1</v>
      </c>
      <c r="AL80" s="201">
        <v>1</v>
      </c>
      <c r="AM80" s="201">
        <v>1</v>
      </c>
      <c r="AN80" s="201">
        <v>1</v>
      </c>
      <c r="AO80" s="201">
        <v>1</v>
      </c>
      <c r="AP80" s="202"/>
      <c r="AQ80" s="237" t="s">
        <v>1243</v>
      </c>
      <c r="AR80" s="205" t="s">
        <v>1296</v>
      </c>
      <c r="AS80" s="203" t="s">
        <v>1297</v>
      </c>
      <c r="AT80" s="206" t="s">
        <v>1351</v>
      </c>
      <c r="AU80" s="204" t="s">
        <v>1297</v>
      </c>
      <c r="AV80" s="237" t="s">
        <v>1382</v>
      </c>
    </row>
    <row r="81" spans="45:46" x14ac:dyDescent="0.25">
      <c r="AS81" s="118"/>
      <c r="AT81" s="118"/>
    </row>
    <row r="82" spans="45:46" x14ac:dyDescent="0.25">
      <c r="AS82" s="118"/>
      <c r="AT82" s="118"/>
    </row>
    <row r="83" spans="45:46" x14ac:dyDescent="0.25">
      <c r="AS83" s="118"/>
      <c r="AT83" s="118"/>
    </row>
    <row r="84" spans="45:46" x14ac:dyDescent="0.25">
      <c r="AS84" s="118"/>
      <c r="AT84" s="118"/>
    </row>
    <row r="85" spans="45:46" x14ac:dyDescent="0.25">
      <c r="AS85" s="118"/>
      <c r="AT85" s="118"/>
    </row>
    <row r="86" spans="45:46" x14ac:dyDescent="0.25">
      <c r="AS86" s="118"/>
      <c r="AT86" s="118"/>
    </row>
    <row r="87" spans="45:46" x14ac:dyDescent="0.25">
      <c r="AS87" s="118"/>
      <c r="AT87" s="118"/>
    </row>
    <row r="88" spans="45:46" x14ac:dyDescent="0.25">
      <c r="AS88" s="118"/>
      <c r="AT88" s="118"/>
    </row>
    <row r="89" spans="45:46" x14ac:dyDescent="0.25">
      <c r="AS89" s="118"/>
      <c r="AT89" s="118"/>
    </row>
    <row r="90" spans="45:46" x14ac:dyDescent="0.25">
      <c r="AS90" s="118"/>
      <c r="AT90" s="118"/>
    </row>
    <row r="91" spans="45:46" x14ac:dyDescent="0.25">
      <c r="AS91" s="118"/>
      <c r="AT91" s="118"/>
    </row>
    <row r="92" spans="45:46" x14ac:dyDescent="0.25">
      <c r="AS92" s="118"/>
      <c r="AT92" s="118"/>
    </row>
    <row r="93" spans="45:46" x14ac:dyDescent="0.25">
      <c r="AS93" s="118"/>
      <c r="AT93" s="118"/>
    </row>
    <row r="94" spans="45:46" x14ac:dyDescent="0.25">
      <c r="AS94" s="118"/>
      <c r="AT94" s="118"/>
    </row>
    <row r="95" spans="45:46" x14ac:dyDescent="0.25">
      <c r="AS95" s="118"/>
      <c r="AT95" s="118"/>
    </row>
    <row r="96" spans="45:46" x14ac:dyDescent="0.25">
      <c r="AS96" s="118"/>
      <c r="AT96" s="118"/>
    </row>
    <row r="97" spans="45:46" x14ac:dyDescent="0.25">
      <c r="AS97" s="118"/>
      <c r="AT97" s="118"/>
    </row>
    <row r="98" spans="45:46" x14ac:dyDescent="0.25">
      <c r="AS98" s="118"/>
      <c r="AT98" s="118"/>
    </row>
    <row r="99" spans="45:46" x14ac:dyDescent="0.25">
      <c r="AS99" s="118"/>
      <c r="AT99" s="118"/>
    </row>
    <row r="100" spans="45:46" x14ac:dyDescent="0.25">
      <c r="AS100" s="118"/>
      <c r="AT100" s="118"/>
    </row>
    <row r="101" spans="45:46" x14ac:dyDescent="0.25">
      <c r="AS101" s="118"/>
      <c r="AT101" s="118"/>
    </row>
    <row r="102" spans="45:46" x14ac:dyDescent="0.25">
      <c r="AS102" s="118"/>
      <c r="AT102" s="118"/>
    </row>
    <row r="103" spans="45:46" x14ac:dyDescent="0.25">
      <c r="AS103" s="118"/>
      <c r="AT103" s="118"/>
    </row>
    <row r="104" spans="45:46" x14ac:dyDescent="0.25">
      <c r="AS104" s="118"/>
      <c r="AT104" s="118"/>
    </row>
    <row r="105" spans="45:46" x14ac:dyDescent="0.25">
      <c r="AS105" s="118"/>
      <c r="AT105" s="118"/>
    </row>
    <row r="106" spans="45:46" x14ac:dyDescent="0.25">
      <c r="AS106" s="118"/>
      <c r="AT106" s="118"/>
    </row>
    <row r="107" spans="45:46" x14ac:dyDescent="0.25">
      <c r="AS107" s="118"/>
      <c r="AT107" s="118"/>
    </row>
    <row r="108" spans="45:46" x14ac:dyDescent="0.25">
      <c r="AS108" s="118"/>
      <c r="AT108" s="118"/>
    </row>
    <row r="109" spans="45:46" x14ac:dyDescent="0.25">
      <c r="AS109" s="118"/>
      <c r="AT109" s="118"/>
    </row>
    <row r="110" spans="45:46" x14ac:dyDescent="0.25">
      <c r="AS110" s="118"/>
      <c r="AT110" s="118"/>
    </row>
    <row r="111" spans="45:46" x14ac:dyDescent="0.25">
      <c r="AS111" s="118"/>
      <c r="AT111" s="118"/>
    </row>
    <row r="112" spans="45:46" x14ac:dyDescent="0.25">
      <c r="AS112" s="118"/>
      <c r="AT112" s="118"/>
    </row>
    <row r="113" spans="45:46" x14ac:dyDescent="0.25">
      <c r="AS113" s="118"/>
      <c r="AT113" s="118"/>
    </row>
    <row r="114" spans="45:46" x14ac:dyDescent="0.25">
      <c r="AS114" s="118"/>
      <c r="AT114" s="118"/>
    </row>
    <row r="115" spans="45:46" x14ac:dyDescent="0.25">
      <c r="AS115" s="118"/>
      <c r="AT115" s="118"/>
    </row>
    <row r="116" spans="45:46" x14ac:dyDescent="0.25">
      <c r="AS116" s="118"/>
      <c r="AT116" s="118"/>
    </row>
    <row r="117" spans="45:46" x14ac:dyDescent="0.25">
      <c r="AS117" s="118"/>
      <c r="AT117" s="118"/>
    </row>
    <row r="118" spans="45:46" x14ac:dyDescent="0.25">
      <c r="AS118" s="118"/>
      <c r="AT118" s="118"/>
    </row>
    <row r="119" spans="45:46" x14ac:dyDescent="0.25">
      <c r="AS119" s="118"/>
      <c r="AT119" s="118"/>
    </row>
    <row r="120" spans="45:46" x14ac:dyDescent="0.25">
      <c r="AS120" s="118"/>
      <c r="AT120" s="118"/>
    </row>
    <row r="121" spans="45:46" x14ac:dyDescent="0.25">
      <c r="AS121" s="118"/>
      <c r="AT121" s="118"/>
    </row>
    <row r="122" spans="45:46" x14ac:dyDescent="0.25">
      <c r="AS122" s="118"/>
      <c r="AT122" s="118"/>
    </row>
    <row r="123" spans="45:46" x14ac:dyDescent="0.25">
      <c r="AS123" s="118"/>
      <c r="AT123" s="118"/>
    </row>
    <row r="124" spans="45:46" x14ac:dyDescent="0.25">
      <c r="AS124" s="118"/>
      <c r="AT124" s="118"/>
    </row>
    <row r="125" spans="45:46" x14ac:dyDescent="0.25">
      <c r="AS125" s="118"/>
      <c r="AT125" s="118"/>
    </row>
    <row r="126" spans="45:46" x14ac:dyDescent="0.25">
      <c r="AS126" s="118"/>
      <c r="AT126" s="118"/>
    </row>
    <row r="127" spans="45:46" x14ac:dyDescent="0.25">
      <c r="AS127" s="118"/>
      <c r="AT127" s="118"/>
    </row>
    <row r="128" spans="45:46" x14ac:dyDescent="0.25">
      <c r="AS128" s="118"/>
      <c r="AT128" s="118"/>
    </row>
    <row r="129" spans="45:46" x14ac:dyDescent="0.25">
      <c r="AS129" s="118"/>
      <c r="AT129" s="118"/>
    </row>
    <row r="130" spans="45:46" x14ac:dyDescent="0.25">
      <c r="AS130" s="118"/>
      <c r="AT130" s="118"/>
    </row>
    <row r="131" spans="45:46" x14ac:dyDescent="0.25">
      <c r="AS131" s="118"/>
      <c r="AT131" s="118"/>
    </row>
    <row r="132" spans="45:46" x14ac:dyDescent="0.25">
      <c r="AS132" s="118"/>
      <c r="AT132" s="118"/>
    </row>
    <row r="133" spans="45:46" x14ac:dyDescent="0.25">
      <c r="AS133" s="118"/>
      <c r="AT133" s="118"/>
    </row>
    <row r="134" spans="45:46" x14ac:dyDescent="0.25">
      <c r="AS134" s="118"/>
      <c r="AT134" s="118"/>
    </row>
    <row r="135" spans="45:46" x14ac:dyDescent="0.25">
      <c r="AS135" s="118"/>
      <c r="AT135" s="118"/>
    </row>
    <row r="136" spans="45:46" x14ac:dyDescent="0.25">
      <c r="AS136" s="118"/>
      <c r="AT136" s="118"/>
    </row>
    <row r="137" spans="45:46" x14ac:dyDescent="0.25">
      <c r="AS137" s="118"/>
      <c r="AT137" s="118"/>
    </row>
    <row r="138" spans="45:46" x14ac:dyDescent="0.25">
      <c r="AS138" s="118"/>
      <c r="AT138" s="118"/>
    </row>
    <row r="139" spans="45:46" x14ac:dyDescent="0.25">
      <c r="AS139" s="118"/>
      <c r="AT139" s="118"/>
    </row>
    <row r="140" spans="45:46" x14ac:dyDescent="0.25">
      <c r="AS140" s="118"/>
      <c r="AT140" s="118"/>
    </row>
    <row r="141" spans="45:46" x14ac:dyDescent="0.25">
      <c r="AS141" s="118"/>
      <c r="AT141" s="118"/>
    </row>
    <row r="142" spans="45:46" x14ac:dyDescent="0.25">
      <c r="AS142" s="118"/>
      <c r="AT142" s="118"/>
    </row>
    <row r="143" spans="45:46" x14ac:dyDescent="0.25">
      <c r="AS143" s="118"/>
      <c r="AT143" s="118"/>
    </row>
    <row r="144" spans="45:46" x14ac:dyDescent="0.25">
      <c r="AS144" s="118"/>
      <c r="AT144" s="118"/>
    </row>
    <row r="145" spans="45:46" x14ac:dyDescent="0.25">
      <c r="AS145" s="118"/>
      <c r="AT145" s="118"/>
    </row>
    <row r="146" spans="45:46" x14ac:dyDescent="0.25">
      <c r="AS146" s="118"/>
      <c r="AT146" s="118"/>
    </row>
    <row r="147" spans="45:46" x14ac:dyDescent="0.25">
      <c r="AS147" s="118"/>
      <c r="AT147" s="118"/>
    </row>
    <row r="148" spans="45:46" x14ac:dyDescent="0.25">
      <c r="AS148" s="118"/>
      <c r="AT148" s="118"/>
    </row>
    <row r="149" spans="45:46" x14ac:dyDescent="0.25">
      <c r="AS149" s="118"/>
      <c r="AT149" s="118"/>
    </row>
    <row r="150" spans="45:46" x14ac:dyDescent="0.25">
      <c r="AS150" s="118"/>
      <c r="AT150" s="118"/>
    </row>
    <row r="151" spans="45:46" x14ac:dyDescent="0.25">
      <c r="AS151" s="118"/>
      <c r="AT151" s="118"/>
    </row>
    <row r="152" spans="45:46" x14ac:dyDescent="0.25">
      <c r="AS152" s="118"/>
      <c r="AT152" s="118"/>
    </row>
    <row r="153" spans="45:46" x14ac:dyDescent="0.25">
      <c r="AS153" s="118"/>
      <c r="AT153" s="118"/>
    </row>
    <row r="154" spans="45:46" x14ac:dyDescent="0.25">
      <c r="AS154" s="118"/>
      <c r="AT154" s="118"/>
    </row>
    <row r="155" spans="45:46" x14ac:dyDescent="0.25">
      <c r="AS155" s="118"/>
      <c r="AT155" s="118"/>
    </row>
    <row r="156" spans="45:46" x14ac:dyDescent="0.25">
      <c r="AS156" s="118"/>
      <c r="AT156" s="118"/>
    </row>
    <row r="157" spans="45:46" x14ac:dyDescent="0.25">
      <c r="AS157" s="118"/>
      <c r="AT157" s="118"/>
    </row>
    <row r="158" spans="45:46" x14ac:dyDescent="0.25">
      <c r="AS158" s="118"/>
      <c r="AT158" s="118"/>
    </row>
    <row r="159" spans="45:46" x14ac:dyDescent="0.25">
      <c r="AS159" s="118"/>
      <c r="AT159" s="118"/>
    </row>
    <row r="160" spans="45:46" x14ac:dyDescent="0.25">
      <c r="AS160" s="118"/>
      <c r="AT160" s="118"/>
    </row>
    <row r="161" spans="45:46" x14ac:dyDescent="0.25">
      <c r="AS161" s="118"/>
      <c r="AT161" s="118"/>
    </row>
    <row r="162" spans="45:46" x14ac:dyDescent="0.25">
      <c r="AS162" s="118"/>
      <c r="AT162" s="118"/>
    </row>
    <row r="163" spans="45:46" x14ac:dyDescent="0.25">
      <c r="AS163" s="118"/>
      <c r="AT163" s="118"/>
    </row>
    <row r="164" spans="45:46" x14ac:dyDescent="0.25">
      <c r="AS164" s="118"/>
      <c r="AT164" s="118"/>
    </row>
    <row r="165" spans="45:46" x14ac:dyDescent="0.25">
      <c r="AS165" s="118"/>
      <c r="AT165" s="118"/>
    </row>
    <row r="166" spans="45:46" x14ac:dyDescent="0.25">
      <c r="AS166" s="118"/>
      <c r="AT166" s="118"/>
    </row>
    <row r="167" spans="45:46" x14ac:dyDescent="0.25">
      <c r="AS167" s="118"/>
      <c r="AT167" s="118"/>
    </row>
    <row r="168" spans="45:46" x14ac:dyDescent="0.25">
      <c r="AS168" s="118"/>
      <c r="AT168" s="118"/>
    </row>
    <row r="169" spans="45:46" x14ac:dyDescent="0.25">
      <c r="AS169" s="118"/>
      <c r="AT169" s="118"/>
    </row>
    <row r="170" spans="45:46" x14ac:dyDescent="0.25">
      <c r="AS170" s="118"/>
      <c r="AT170" s="118"/>
    </row>
    <row r="171" spans="45:46" x14ac:dyDescent="0.25">
      <c r="AS171" s="118"/>
      <c r="AT171" s="118"/>
    </row>
    <row r="172" spans="45:46" x14ac:dyDescent="0.25">
      <c r="AS172" s="118"/>
      <c r="AT172" s="118"/>
    </row>
    <row r="173" spans="45:46" x14ac:dyDescent="0.25">
      <c r="AS173" s="118"/>
      <c r="AT173" s="118"/>
    </row>
    <row r="174" spans="45:46" x14ac:dyDescent="0.25">
      <c r="AS174" s="118"/>
      <c r="AT174" s="118"/>
    </row>
    <row r="175" spans="45:46" x14ac:dyDescent="0.25">
      <c r="AS175" s="118"/>
      <c r="AT175" s="118"/>
    </row>
    <row r="176" spans="45:46" x14ac:dyDescent="0.25">
      <c r="AS176" s="118"/>
      <c r="AT176" s="118"/>
    </row>
    <row r="177" spans="45:46" x14ac:dyDescent="0.25">
      <c r="AS177" s="118"/>
      <c r="AT177" s="118"/>
    </row>
    <row r="178" spans="45:46" x14ac:dyDescent="0.25">
      <c r="AS178" s="118"/>
      <c r="AT178" s="118"/>
    </row>
    <row r="179" spans="45:46" x14ac:dyDescent="0.25">
      <c r="AS179" s="118"/>
      <c r="AT179" s="118"/>
    </row>
    <row r="180" spans="45:46" x14ac:dyDescent="0.25">
      <c r="AS180" s="118"/>
      <c r="AT180" s="118"/>
    </row>
    <row r="181" spans="45:46" x14ac:dyDescent="0.25">
      <c r="AS181" s="118"/>
      <c r="AT181" s="118"/>
    </row>
    <row r="182" spans="45:46" x14ac:dyDescent="0.25">
      <c r="AS182" s="118"/>
      <c r="AT182" s="118"/>
    </row>
    <row r="183" spans="45:46" x14ac:dyDescent="0.25">
      <c r="AS183" s="118"/>
      <c r="AT183" s="118"/>
    </row>
    <row r="184" spans="45:46" x14ac:dyDescent="0.25">
      <c r="AS184" s="118"/>
      <c r="AT184" s="118"/>
    </row>
    <row r="185" spans="45:46" x14ac:dyDescent="0.25">
      <c r="AS185" s="118"/>
      <c r="AT185" s="118"/>
    </row>
    <row r="186" spans="45:46" x14ac:dyDescent="0.25">
      <c r="AS186" s="118"/>
      <c r="AT186" s="118"/>
    </row>
    <row r="187" spans="45:46" x14ac:dyDescent="0.25">
      <c r="AS187" s="118"/>
      <c r="AT187" s="118"/>
    </row>
    <row r="188" spans="45:46" x14ac:dyDescent="0.25">
      <c r="AS188" s="118"/>
      <c r="AT188" s="118"/>
    </row>
    <row r="189" spans="45:46" x14ac:dyDescent="0.25">
      <c r="AS189" s="118"/>
      <c r="AT189" s="118"/>
    </row>
    <row r="190" spans="45:46" x14ac:dyDescent="0.25">
      <c r="AS190" s="118"/>
      <c r="AT190" s="118"/>
    </row>
    <row r="191" spans="45:46" x14ac:dyDescent="0.25">
      <c r="AS191" s="118"/>
      <c r="AT191" s="118"/>
    </row>
    <row r="192" spans="45:46" x14ac:dyDescent="0.25">
      <c r="AS192" s="118"/>
      <c r="AT192" s="118"/>
    </row>
    <row r="193" spans="45:46" x14ac:dyDescent="0.25">
      <c r="AS193" s="118"/>
      <c r="AT193" s="118"/>
    </row>
    <row r="194" spans="45:46" x14ac:dyDescent="0.25">
      <c r="AS194" s="118"/>
      <c r="AT194" s="118"/>
    </row>
    <row r="195" spans="45:46" x14ac:dyDescent="0.25">
      <c r="AS195" s="118"/>
      <c r="AT195" s="118"/>
    </row>
    <row r="196" spans="45:46" x14ac:dyDescent="0.25">
      <c r="AS196" s="118"/>
      <c r="AT196" s="118"/>
    </row>
    <row r="197" spans="45:46" x14ac:dyDescent="0.25">
      <c r="AS197" s="118"/>
      <c r="AT197" s="118"/>
    </row>
    <row r="198" spans="45:46" x14ac:dyDescent="0.25">
      <c r="AS198" s="118"/>
      <c r="AT198" s="118"/>
    </row>
    <row r="199" spans="45:46" x14ac:dyDescent="0.25">
      <c r="AS199" s="118"/>
      <c r="AT199" s="118"/>
    </row>
    <row r="200" spans="45:46" x14ac:dyDescent="0.25">
      <c r="AS200" s="118"/>
      <c r="AT200" s="118"/>
    </row>
    <row r="201" spans="45:46" x14ac:dyDescent="0.25">
      <c r="AS201" s="118"/>
      <c r="AT201" s="118"/>
    </row>
    <row r="202" spans="45:46" x14ac:dyDescent="0.25">
      <c r="AS202" s="118"/>
      <c r="AT202" s="118"/>
    </row>
    <row r="203" spans="45:46" x14ac:dyDescent="0.25">
      <c r="AS203" s="118"/>
      <c r="AT203" s="118"/>
    </row>
    <row r="204" spans="45:46" x14ac:dyDescent="0.25">
      <c r="AS204" s="118"/>
      <c r="AT204" s="118"/>
    </row>
    <row r="205" spans="45:46" x14ac:dyDescent="0.25">
      <c r="AS205" s="118"/>
      <c r="AT205" s="118"/>
    </row>
    <row r="206" spans="45:46" x14ac:dyDescent="0.25">
      <c r="AS206" s="118"/>
      <c r="AT206" s="118"/>
    </row>
    <row r="207" spans="45:46" x14ac:dyDescent="0.25">
      <c r="AS207" s="118"/>
      <c r="AT207" s="118"/>
    </row>
    <row r="208" spans="45:46" x14ac:dyDescent="0.25">
      <c r="AS208" s="118"/>
      <c r="AT208" s="118"/>
    </row>
    <row r="209" spans="45:46" x14ac:dyDescent="0.25">
      <c r="AS209" s="118"/>
      <c r="AT209" s="118"/>
    </row>
    <row r="210" spans="45:46" x14ac:dyDescent="0.25">
      <c r="AS210" s="118"/>
      <c r="AT210" s="118"/>
    </row>
    <row r="211" spans="45:46" x14ac:dyDescent="0.25">
      <c r="AS211" s="118"/>
      <c r="AT211" s="118"/>
    </row>
    <row r="212" spans="45:46" x14ac:dyDescent="0.25">
      <c r="AS212" s="118"/>
      <c r="AT212" s="118"/>
    </row>
    <row r="213" spans="45:46" x14ac:dyDescent="0.25">
      <c r="AS213" s="118"/>
      <c r="AT213" s="118"/>
    </row>
    <row r="214" spans="45:46" x14ac:dyDescent="0.25">
      <c r="AS214" s="118"/>
      <c r="AT214" s="118"/>
    </row>
    <row r="215" spans="45:46" x14ac:dyDescent="0.25">
      <c r="AS215" s="118"/>
      <c r="AT215" s="118"/>
    </row>
    <row r="216" spans="45:46" x14ac:dyDescent="0.25">
      <c r="AS216" s="118"/>
      <c r="AT216" s="118"/>
    </row>
    <row r="217" spans="45:46" x14ac:dyDescent="0.25">
      <c r="AS217" s="118"/>
      <c r="AT217" s="118"/>
    </row>
    <row r="218" spans="45:46" x14ac:dyDescent="0.25">
      <c r="AS218" s="118"/>
      <c r="AT218" s="118"/>
    </row>
    <row r="219" spans="45:46" x14ac:dyDescent="0.25">
      <c r="AS219" s="118"/>
      <c r="AT219" s="118"/>
    </row>
    <row r="220" spans="45:46" x14ac:dyDescent="0.25">
      <c r="AS220" s="118"/>
      <c r="AT220" s="118"/>
    </row>
    <row r="221" spans="45:46" x14ac:dyDescent="0.25">
      <c r="AS221" s="118"/>
      <c r="AT221" s="118"/>
    </row>
    <row r="222" spans="45:46" x14ac:dyDescent="0.25">
      <c r="AS222" s="118"/>
      <c r="AT222" s="118"/>
    </row>
    <row r="223" spans="45:46" x14ac:dyDescent="0.25">
      <c r="AS223" s="118"/>
      <c r="AT223" s="118"/>
    </row>
    <row r="224" spans="45:46" x14ac:dyDescent="0.25">
      <c r="AS224" s="118"/>
      <c r="AT224" s="118"/>
    </row>
    <row r="225" spans="45:46" x14ac:dyDescent="0.25">
      <c r="AS225" s="118"/>
      <c r="AT225" s="118"/>
    </row>
    <row r="226" spans="45:46" x14ac:dyDescent="0.25">
      <c r="AS226" s="118"/>
      <c r="AT226" s="118"/>
    </row>
    <row r="227" spans="45:46" x14ac:dyDescent="0.25">
      <c r="AS227" s="118"/>
      <c r="AT227" s="118"/>
    </row>
    <row r="228" spans="45:46" x14ac:dyDescent="0.25">
      <c r="AS228" s="118"/>
      <c r="AT228" s="118"/>
    </row>
    <row r="229" spans="45:46" x14ac:dyDescent="0.25">
      <c r="AS229" s="118"/>
      <c r="AT229" s="118"/>
    </row>
    <row r="230" spans="45:46" x14ac:dyDescent="0.25">
      <c r="AS230" s="118"/>
      <c r="AT230" s="118"/>
    </row>
    <row r="231" spans="45:46" x14ac:dyDescent="0.25">
      <c r="AS231" s="118"/>
      <c r="AT231" s="118"/>
    </row>
    <row r="232" spans="45:46" x14ac:dyDescent="0.25">
      <c r="AS232" s="118"/>
      <c r="AT232" s="118"/>
    </row>
    <row r="233" spans="45:46" x14ac:dyDescent="0.25">
      <c r="AS233" s="118"/>
      <c r="AT233" s="118"/>
    </row>
    <row r="234" spans="45:46" x14ac:dyDescent="0.25">
      <c r="AS234" s="118"/>
      <c r="AT234" s="118"/>
    </row>
    <row r="235" spans="45:46" x14ac:dyDescent="0.25">
      <c r="AS235" s="118"/>
      <c r="AT235" s="118"/>
    </row>
    <row r="236" spans="45:46" x14ac:dyDescent="0.25">
      <c r="AS236" s="118"/>
      <c r="AT236" s="118"/>
    </row>
    <row r="237" spans="45:46" x14ac:dyDescent="0.25">
      <c r="AS237" s="118"/>
      <c r="AT237" s="118"/>
    </row>
    <row r="238" spans="45:46" x14ac:dyDescent="0.25">
      <c r="AS238" s="118"/>
      <c r="AT238" s="118"/>
    </row>
    <row r="239" spans="45:46" x14ac:dyDescent="0.25">
      <c r="AS239" s="118"/>
      <c r="AT239" s="118"/>
    </row>
    <row r="240" spans="45:46" x14ac:dyDescent="0.25">
      <c r="AS240" s="118"/>
      <c r="AT240" s="118"/>
    </row>
    <row r="241" spans="45:46" x14ac:dyDescent="0.25">
      <c r="AS241" s="118"/>
      <c r="AT241" s="118"/>
    </row>
    <row r="242" spans="45:46" x14ac:dyDescent="0.25">
      <c r="AS242" s="118"/>
      <c r="AT242" s="118"/>
    </row>
    <row r="243" spans="45:46" x14ac:dyDescent="0.25">
      <c r="AS243" s="118"/>
      <c r="AT243" s="118"/>
    </row>
    <row r="244" spans="45:46" x14ac:dyDescent="0.25">
      <c r="AS244" s="118"/>
      <c r="AT244" s="118"/>
    </row>
    <row r="245" spans="45:46" x14ac:dyDescent="0.25">
      <c r="AS245" s="118"/>
      <c r="AT245" s="118"/>
    </row>
    <row r="246" spans="45:46" x14ac:dyDescent="0.25">
      <c r="AS246" s="118"/>
      <c r="AT246" s="118"/>
    </row>
    <row r="247" spans="45:46" x14ac:dyDescent="0.25">
      <c r="AS247" s="118"/>
      <c r="AT247" s="118"/>
    </row>
    <row r="248" spans="45:46" x14ac:dyDescent="0.25">
      <c r="AS248" s="118"/>
      <c r="AT248" s="118"/>
    </row>
    <row r="249" spans="45:46" x14ac:dyDescent="0.25">
      <c r="AS249" s="118"/>
      <c r="AT249" s="118"/>
    </row>
    <row r="250" spans="45:46" x14ac:dyDescent="0.25">
      <c r="AS250" s="118"/>
      <c r="AT250" s="118"/>
    </row>
    <row r="251" spans="45:46" x14ac:dyDescent="0.25">
      <c r="AS251" s="118"/>
      <c r="AT251" s="118"/>
    </row>
    <row r="252" spans="45:46" x14ac:dyDescent="0.25">
      <c r="AS252" s="118"/>
      <c r="AT252" s="118"/>
    </row>
    <row r="253" spans="45:46" x14ac:dyDescent="0.25">
      <c r="AS253" s="118"/>
      <c r="AT253" s="118"/>
    </row>
    <row r="254" spans="45:46" x14ac:dyDescent="0.25">
      <c r="AS254" s="118"/>
      <c r="AT254" s="118"/>
    </row>
    <row r="255" spans="45:46" x14ac:dyDescent="0.25">
      <c r="AS255" s="118"/>
      <c r="AT255" s="118"/>
    </row>
    <row r="256" spans="45:46" x14ac:dyDescent="0.25">
      <c r="AS256" s="118"/>
      <c r="AT256" s="118"/>
    </row>
    <row r="257" spans="45:46" x14ac:dyDescent="0.25">
      <c r="AS257" s="118"/>
      <c r="AT257" s="118"/>
    </row>
    <row r="258" spans="45:46" x14ac:dyDescent="0.25">
      <c r="AS258" s="118"/>
      <c r="AT258" s="118"/>
    </row>
    <row r="259" spans="45:46" x14ac:dyDescent="0.25">
      <c r="AS259" s="118"/>
      <c r="AT259" s="118"/>
    </row>
    <row r="260" spans="45:46" x14ac:dyDescent="0.25">
      <c r="AS260" s="118"/>
      <c r="AT260" s="118"/>
    </row>
    <row r="261" spans="45:46" x14ac:dyDescent="0.25">
      <c r="AS261" s="118"/>
      <c r="AT261" s="118"/>
    </row>
    <row r="262" spans="45:46" x14ac:dyDescent="0.25">
      <c r="AS262" s="118"/>
      <c r="AT262" s="118"/>
    </row>
    <row r="263" spans="45:46" x14ac:dyDescent="0.25">
      <c r="AS263" s="118"/>
      <c r="AT263" s="118"/>
    </row>
    <row r="264" spans="45:46" x14ac:dyDescent="0.25">
      <c r="AS264" s="118"/>
      <c r="AT264" s="118"/>
    </row>
    <row r="265" spans="45:46" x14ac:dyDescent="0.25">
      <c r="AS265" s="118"/>
      <c r="AT265" s="118"/>
    </row>
    <row r="266" spans="45:46" x14ac:dyDescent="0.25">
      <c r="AS266" s="118"/>
      <c r="AT266" s="118"/>
    </row>
    <row r="267" spans="45:46" x14ac:dyDescent="0.25">
      <c r="AS267" s="118"/>
      <c r="AT267" s="118"/>
    </row>
    <row r="268" spans="45:46" x14ac:dyDescent="0.25">
      <c r="AS268" s="118"/>
      <c r="AT268" s="118"/>
    </row>
    <row r="269" spans="45:46" x14ac:dyDescent="0.25">
      <c r="AS269" s="118"/>
      <c r="AT269" s="118"/>
    </row>
    <row r="270" spans="45:46" x14ac:dyDescent="0.25">
      <c r="AS270" s="118"/>
      <c r="AT270" s="118"/>
    </row>
    <row r="271" spans="45:46" x14ac:dyDescent="0.25">
      <c r="AS271" s="118"/>
      <c r="AT271" s="118"/>
    </row>
    <row r="272" spans="45:46" x14ac:dyDescent="0.25">
      <c r="AS272" s="118"/>
      <c r="AT272" s="118"/>
    </row>
    <row r="273" spans="45:46" x14ac:dyDescent="0.25">
      <c r="AS273" s="118"/>
      <c r="AT273" s="118"/>
    </row>
    <row r="274" spans="45:46" x14ac:dyDescent="0.25">
      <c r="AS274" s="118"/>
      <c r="AT274" s="118"/>
    </row>
    <row r="275" spans="45:46" x14ac:dyDescent="0.25">
      <c r="AS275" s="118"/>
      <c r="AT275" s="118"/>
    </row>
    <row r="276" spans="45:46" x14ac:dyDescent="0.25">
      <c r="AS276" s="118"/>
      <c r="AT276" s="118"/>
    </row>
    <row r="277" spans="45:46" x14ac:dyDescent="0.25">
      <c r="AS277" s="118"/>
      <c r="AT277" s="118"/>
    </row>
    <row r="278" spans="45:46" x14ac:dyDescent="0.25">
      <c r="AS278" s="118"/>
      <c r="AT278" s="118"/>
    </row>
    <row r="279" spans="45:46" x14ac:dyDescent="0.25">
      <c r="AS279" s="118"/>
      <c r="AT279" s="118"/>
    </row>
    <row r="280" spans="45:46" x14ac:dyDescent="0.25">
      <c r="AS280" s="118"/>
      <c r="AT280" s="118"/>
    </row>
    <row r="281" spans="45:46" x14ac:dyDescent="0.25">
      <c r="AS281" s="118"/>
      <c r="AT281" s="118"/>
    </row>
    <row r="282" spans="45:46" x14ac:dyDescent="0.25">
      <c r="AS282" s="118"/>
      <c r="AT282" s="118"/>
    </row>
    <row r="283" spans="45:46" x14ac:dyDescent="0.25">
      <c r="AS283" s="118"/>
      <c r="AT283" s="118"/>
    </row>
    <row r="284" spans="45:46" x14ac:dyDescent="0.25">
      <c r="AS284" s="118"/>
      <c r="AT284" s="118"/>
    </row>
    <row r="285" spans="45:46" x14ac:dyDescent="0.25">
      <c r="AS285" s="118"/>
      <c r="AT285" s="118"/>
    </row>
    <row r="286" spans="45:46" x14ac:dyDescent="0.25">
      <c r="AS286" s="118"/>
      <c r="AT286" s="118"/>
    </row>
    <row r="287" spans="45:46" x14ac:dyDescent="0.25">
      <c r="AS287" s="118"/>
      <c r="AT287" s="118"/>
    </row>
    <row r="288" spans="45:46" x14ac:dyDescent="0.25">
      <c r="AS288" s="118"/>
      <c r="AT288" s="118"/>
    </row>
    <row r="289" spans="45:46" x14ac:dyDescent="0.25">
      <c r="AS289" s="118"/>
      <c r="AT289" s="118"/>
    </row>
    <row r="290" spans="45:46" x14ac:dyDescent="0.25">
      <c r="AS290" s="118"/>
      <c r="AT290" s="118"/>
    </row>
    <row r="291" spans="45:46" x14ac:dyDescent="0.25">
      <c r="AS291" s="118"/>
      <c r="AT291" s="118"/>
    </row>
    <row r="292" spans="45:46" x14ac:dyDescent="0.25">
      <c r="AS292" s="118"/>
      <c r="AT292" s="118"/>
    </row>
    <row r="293" spans="45:46" x14ac:dyDescent="0.25">
      <c r="AS293" s="118"/>
      <c r="AT293" s="118"/>
    </row>
    <row r="294" spans="45:46" x14ac:dyDescent="0.25">
      <c r="AS294" s="118"/>
      <c r="AT294" s="118"/>
    </row>
    <row r="295" spans="45:46" x14ac:dyDescent="0.25">
      <c r="AS295" s="118"/>
      <c r="AT295" s="118"/>
    </row>
    <row r="296" spans="45:46" x14ac:dyDescent="0.25">
      <c r="AS296" s="118"/>
      <c r="AT296" s="118"/>
    </row>
    <row r="297" spans="45:46" x14ac:dyDescent="0.25">
      <c r="AS297" s="118"/>
      <c r="AT297" s="118"/>
    </row>
    <row r="298" spans="45:46" x14ac:dyDescent="0.25">
      <c r="AS298" s="118"/>
      <c r="AT298" s="118"/>
    </row>
    <row r="299" spans="45:46" x14ac:dyDescent="0.25">
      <c r="AS299" s="118"/>
      <c r="AT299" s="118"/>
    </row>
    <row r="300" spans="45:46" x14ac:dyDescent="0.25">
      <c r="AS300" s="118"/>
      <c r="AT300" s="118"/>
    </row>
    <row r="301" spans="45:46" x14ac:dyDescent="0.25">
      <c r="AS301" s="118"/>
      <c r="AT301" s="118"/>
    </row>
    <row r="302" spans="45:46" x14ac:dyDescent="0.25">
      <c r="AS302" s="118"/>
      <c r="AT302" s="118"/>
    </row>
    <row r="303" spans="45:46" x14ac:dyDescent="0.25">
      <c r="AS303" s="118"/>
      <c r="AT303" s="118"/>
    </row>
    <row r="304" spans="45:46" x14ac:dyDescent="0.25">
      <c r="AS304" s="118"/>
      <c r="AT304" s="118"/>
    </row>
    <row r="305" spans="45:46" x14ac:dyDescent="0.25">
      <c r="AS305" s="118"/>
      <c r="AT305" s="118"/>
    </row>
    <row r="306" spans="45:46" x14ac:dyDescent="0.25">
      <c r="AS306" s="118"/>
      <c r="AT306" s="118"/>
    </row>
    <row r="307" spans="45:46" x14ac:dyDescent="0.25">
      <c r="AS307" s="118"/>
      <c r="AT307" s="118"/>
    </row>
    <row r="308" spans="45:46" x14ac:dyDescent="0.25">
      <c r="AS308" s="118"/>
      <c r="AT308" s="118"/>
    </row>
    <row r="309" spans="45:46" x14ac:dyDescent="0.25">
      <c r="AS309" s="118"/>
      <c r="AT309" s="118"/>
    </row>
    <row r="310" spans="45:46" x14ac:dyDescent="0.25">
      <c r="AS310" s="118"/>
      <c r="AT310" s="118"/>
    </row>
    <row r="311" spans="45:46" x14ac:dyDescent="0.25">
      <c r="AS311" s="118"/>
      <c r="AT311" s="118"/>
    </row>
    <row r="312" spans="45:46" x14ac:dyDescent="0.25">
      <c r="AS312" s="118"/>
      <c r="AT312" s="118"/>
    </row>
    <row r="313" spans="45:46" x14ac:dyDescent="0.25">
      <c r="AS313" s="118"/>
      <c r="AT313" s="118"/>
    </row>
    <row r="314" spans="45:46" x14ac:dyDescent="0.25">
      <c r="AS314" s="118"/>
      <c r="AT314" s="118"/>
    </row>
    <row r="315" spans="45:46" x14ac:dyDescent="0.25">
      <c r="AS315" s="118"/>
      <c r="AT315" s="118"/>
    </row>
    <row r="316" spans="45:46" x14ac:dyDescent="0.25">
      <c r="AS316" s="118"/>
      <c r="AT316" s="118"/>
    </row>
    <row r="317" spans="45:46" x14ac:dyDescent="0.25">
      <c r="AS317" s="118"/>
      <c r="AT317" s="118"/>
    </row>
    <row r="318" spans="45:46" x14ac:dyDescent="0.25">
      <c r="AS318" s="118"/>
      <c r="AT318" s="118"/>
    </row>
    <row r="319" spans="45:46" x14ac:dyDescent="0.25">
      <c r="AS319" s="118"/>
      <c r="AT319" s="118"/>
    </row>
    <row r="320" spans="45:46" x14ac:dyDescent="0.25">
      <c r="AS320" s="118"/>
      <c r="AT320" s="118"/>
    </row>
    <row r="321" spans="45:46" x14ac:dyDescent="0.25">
      <c r="AS321" s="118"/>
      <c r="AT321" s="118"/>
    </row>
    <row r="322" spans="45:46" x14ac:dyDescent="0.25">
      <c r="AS322" s="118"/>
      <c r="AT322" s="118"/>
    </row>
    <row r="323" spans="45:46" x14ac:dyDescent="0.25">
      <c r="AS323" s="118"/>
      <c r="AT323" s="118"/>
    </row>
    <row r="324" spans="45:46" x14ac:dyDescent="0.25">
      <c r="AS324" s="118"/>
      <c r="AT324" s="118"/>
    </row>
    <row r="325" spans="45:46" x14ac:dyDescent="0.25">
      <c r="AS325" s="118"/>
      <c r="AT325" s="118"/>
    </row>
    <row r="326" spans="45:46" x14ac:dyDescent="0.25">
      <c r="AS326" s="118"/>
      <c r="AT326" s="118"/>
    </row>
    <row r="327" spans="45:46" x14ac:dyDescent="0.25">
      <c r="AS327" s="118"/>
      <c r="AT327" s="118"/>
    </row>
    <row r="328" spans="45:46" x14ac:dyDescent="0.25">
      <c r="AS328" s="118"/>
      <c r="AT328" s="118"/>
    </row>
    <row r="329" spans="45:46" x14ac:dyDescent="0.25">
      <c r="AS329" s="118"/>
      <c r="AT329" s="118"/>
    </row>
    <row r="330" spans="45:46" x14ac:dyDescent="0.25">
      <c r="AS330" s="118"/>
      <c r="AT330" s="118"/>
    </row>
    <row r="331" spans="45:46" x14ac:dyDescent="0.25">
      <c r="AS331" s="118"/>
      <c r="AT331" s="118"/>
    </row>
    <row r="332" spans="45:46" x14ac:dyDescent="0.25">
      <c r="AS332" s="118"/>
      <c r="AT332" s="118"/>
    </row>
    <row r="333" spans="45:46" x14ac:dyDescent="0.25">
      <c r="AS333" s="118"/>
      <c r="AT333" s="118"/>
    </row>
    <row r="334" spans="45:46" x14ac:dyDescent="0.25">
      <c r="AS334" s="118"/>
      <c r="AT334" s="118"/>
    </row>
    <row r="335" spans="45:46" x14ac:dyDescent="0.25">
      <c r="AS335" s="118"/>
      <c r="AT335" s="118"/>
    </row>
    <row r="336" spans="45:46" x14ac:dyDescent="0.25">
      <c r="AS336" s="118"/>
      <c r="AT336" s="118"/>
    </row>
    <row r="337" spans="45:46" x14ac:dyDescent="0.25">
      <c r="AS337" s="118"/>
      <c r="AT337" s="118"/>
    </row>
    <row r="338" spans="45:46" x14ac:dyDescent="0.25">
      <c r="AS338" s="118"/>
      <c r="AT338" s="118"/>
    </row>
    <row r="339" spans="45:46" x14ac:dyDescent="0.25">
      <c r="AS339" s="118"/>
      <c r="AT339" s="118"/>
    </row>
    <row r="340" spans="45:46" x14ac:dyDescent="0.25">
      <c r="AS340" s="118"/>
      <c r="AT340" s="118"/>
    </row>
    <row r="341" spans="45:46" x14ac:dyDescent="0.25">
      <c r="AS341" s="118"/>
      <c r="AT341" s="118"/>
    </row>
    <row r="342" spans="45:46" x14ac:dyDescent="0.25">
      <c r="AS342" s="118"/>
      <c r="AT342" s="118"/>
    </row>
    <row r="343" spans="45:46" x14ac:dyDescent="0.25">
      <c r="AS343" s="118"/>
      <c r="AT343" s="118"/>
    </row>
    <row r="344" spans="45:46" x14ac:dyDescent="0.25">
      <c r="AS344" s="118"/>
      <c r="AT344" s="118"/>
    </row>
    <row r="345" spans="45:46" x14ac:dyDescent="0.25">
      <c r="AS345" s="118"/>
      <c r="AT345" s="118"/>
    </row>
    <row r="346" spans="45:46" x14ac:dyDescent="0.25">
      <c r="AS346" s="118"/>
      <c r="AT346" s="118"/>
    </row>
    <row r="347" spans="45:46" x14ac:dyDescent="0.25">
      <c r="AS347" s="118"/>
      <c r="AT347" s="118"/>
    </row>
    <row r="348" spans="45:46" x14ac:dyDescent="0.25">
      <c r="AS348" s="118"/>
      <c r="AT348" s="118"/>
    </row>
    <row r="349" spans="45:46" x14ac:dyDescent="0.25">
      <c r="AS349" s="118"/>
      <c r="AT349" s="118"/>
    </row>
    <row r="350" spans="45:46" x14ac:dyDescent="0.25">
      <c r="AS350" s="118"/>
      <c r="AT350" s="118"/>
    </row>
    <row r="351" spans="45:46" x14ac:dyDescent="0.25">
      <c r="AS351" s="118"/>
      <c r="AT351" s="118"/>
    </row>
    <row r="352" spans="45:46" x14ac:dyDescent="0.25">
      <c r="AS352" s="118"/>
      <c r="AT352" s="118"/>
    </row>
    <row r="353" spans="45:46" x14ac:dyDescent="0.25">
      <c r="AS353" s="118"/>
      <c r="AT353" s="118"/>
    </row>
    <row r="354" spans="45:46" x14ac:dyDescent="0.25">
      <c r="AS354" s="118"/>
      <c r="AT354" s="118"/>
    </row>
    <row r="355" spans="45:46" x14ac:dyDescent="0.25">
      <c r="AS355" s="118"/>
      <c r="AT355" s="118"/>
    </row>
    <row r="356" spans="45:46" x14ac:dyDescent="0.25">
      <c r="AS356" s="118"/>
      <c r="AT356" s="118"/>
    </row>
    <row r="357" spans="45:46" x14ac:dyDescent="0.25">
      <c r="AS357" s="118"/>
      <c r="AT357" s="118"/>
    </row>
    <row r="358" spans="45:46" x14ac:dyDescent="0.25">
      <c r="AS358" s="118"/>
      <c r="AT358" s="118"/>
    </row>
    <row r="359" spans="45:46" x14ac:dyDescent="0.25">
      <c r="AS359" s="118"/>
      <c r="AT359" s="118"/>
    </row>
    <row r="360" spans="45:46" x14ac:dyDescent="0.25">
      <c r="AS360" s="118"/>
      <c r="AT360" s="118"/>
    </row>
    <row r="361" spans="45:46" x14ac:dyDescent="0.25">
      <c r="AS361" s="118"/>
      <c r="AT361" s="118"/>
    </row>
    <row r="362" spans="45:46" x14ac:dyDescent="0.25">
      <c r="AS362" s="118"/>
      <c r="AT362" s="118"/>
    </row>
    <row r="363" spans="45:46" x14ac:dyDescent="0.25">
      <c r="AS363" s="118"/>
      <c r="AT363" s="118"/>
    </row>
    <row r="364" spans="45:46" x14ac:dyDescent="0.25">
      <c r="AS364" s="118"/>
      <c r="AT364" s="118"/>
    </row>
    <row r="365" spans="45:46" x14ac:dyDescent="0.25">
      <c r="AS365" s="118"/>
      <c r="AT365" s="118"/>
    </row>
    <row r="366" spans="45:46" x14ac:dyDescent="0.25">
      <c r="AS366" s="118"/>
      <c r="AT366" s="118"/>
    </row>
    <row r="367" spans="45:46" x14ac:dyDescent="0.25">
      <c r="AS367" s="118"/>
      <c r="AT367" s="118"/>
    </row>
    <row r="368" spans="45:46" x14ac:dyDescent="0.25">
      <c r="AS368" s="118"/>
      <c r="AT368" s="118"/>
    </row>
    <row r="369" spans="45:46" x14ac:dyDescent="0.25">
      <c r="AS369" s="118"/>
      <c r="AT369" s="118"/>
    </row>
    <row r="370" spans="45:46" x14ac:dyDescent="0.25">
      <c r="AS370" s="118"/>
      <c r="AT370" s="118"/>
    </row>
    <row r="371" spans="45:46" x14ac:dyDescent="0.25">
      <c r="AS371" s="118"/>
      <c r="AT371" s="118"/>
    </row>
    <row r="372" spans="45:46" x14ac:dyDescent="0.25">
      <c r="AS372" s="118"/>
      <c r="AT372" s="118"/>
    </row>
    <row r="373" spans="45:46" x14ac:dyDescent="0.25">
      <c r="AS373" s="118"/>
      <c r="AT373" s="118"/>
    </row>
    <row r="374" spans="45:46" x14ac:dyDescent="0.25">
      <c r="AS374" s="118"/>
      <c r="AT374" s="118"/>
    </row>
    <row r="375" spans="45:46" x14ac:dyDescent="0.25">
      <c r="AS375" s="118"/>
      <c r="AT375" s="118"/>
    </row>
    <row r="376" spans="45:46" x14ac:dyDescent="0.25">
      <c r="AS376" s="118"/>
      <c r="AT376" s="118"/>
    </row>
    <row r="377" spans="45:46" x14ac:dyDescent="0.25">
      <c r="AS377" s="118"/>
      <c r="AT377" s="118"/>
    </row>
    <row r="378" spans="45:46" x14ac:dyDescent="0.25">
      <c r="AS378" s="118"/>
      <c r="AT378" s="118"/>
    </row>
    <row r="379" spans="45:46" x14ac:dyDescent="0.25">
      <c r="AS379" s="118"/>
      <c r="AT379" s="118"/>
    </row>
    <row r="380" spans="45:46" x14ac:dyDescent="0.25">
      <c r="AS380" s="118"/>
      <c r="AT380" s="118"/>
    </row>
    <row r="381" spans="45:46" x14ac:dyDescent="0.25">
      <c r="AS381" s="118"/>
      <c r="AT381" s="118"/>
    </row>
    <row r="382" spans="45:46" x14ac:dyDescent="0.25">
      <c r="AS382" s="118"/>
      <c r="AT382" s="118"/>
    </row>
    <row r="383" spans="45:46" x14ac:dyDescent="0.25">
      <c r="AS383" s="118"/>
      <c r="AT383" s="118"/>
    </row>
    <row r="384" spans="45:46" x14ac:dyDescent="0.25">
      <c r="AS384" s="118"/>
      <c r="AT384" s="118"/>
    </row>
    <row r="385" spans="45:46" x14ac:dyDescent="0.25">
      <c r="AS385" s="118"/>
      <c r="AT385" s="118"/>
    </row>
    <row r="386" spans="45:46" x14ac:dyDescent="0.25">
      <c r="AS386" s="118"/>
      <c r="AT386" s="118"/>
    </row>
    <row r="387" spans="45:46" x14ac:dyDescent="0.25">
      <c r="AS387" s="118"/>
      <c r="AT387" s="118"/>
    </row>
    <row r="388" spans="45:46" x14ac:dyDescent="0.25">
      <c r="AS388" s="118"/>
      <c r="AT388" s="118"/>
    </row>
    <row r="389" spans="45:46" x14ac:dyDescent="0.25">
      <c r="AS389" s="118"/>
      <c r="AT389" s="118"/>
    </row>
    <row r="390" spans="45:46" x14ac:dyDescent="0.25">
      <c r="AS390" s="118"/>
      <c r="AT390" s="118"/>
    </row>
    <row r="391" spans="45:46" x14ac:dyDescent="0.25">
      <c r="AS391" s="118"/>
      <c r="AT391" s="118"/>
    </row>
    <row r="392" spans="45:46" x14ac:dyDescent="0.25">
      <c r="AS392" s="118"/>
      <c r="AT392" s="118"/>
    </row>
    <row r="393" spans="45:46" x14ac:dyDescent="0.25">
      <c r="AS393" s="118"/>
      <c r="AT393" s="118"/>
    </row>
    <row r="394" spans="45:46" x14ac:dyDescent="0.25">
      <c r="AS394" s="118"/>
      <c r="AT394" s="118"/>
    </row>
    <row r="395" spans="45:46" x14ac:dyDescent="0.25">
      <c r="AS395" s="118"/>
      <c r="AT395" s="118"/>
    </row>
    <row r="396" spans="45:46" x14ac:dyDescent="0.25">
      <c r="AS396" s="118"/>
      <c r="AT396" s="118"/>
    </row>
    <row r="397" spans="45:46" x14ac:dyDescent="0.25">
      <c r="AS397" s="118"/>
      <c r="AT397" s="118"/>
    </row>
    <row r="398" spans="45:46" x14ac:dyDescent="0.25">
      <c r="AS398" s="118"/>
      <c r="AT398" s="118"/>
    </row>
    <row r="399" spans="45:46" x14ac:dyDescent="0.25">
      <c r="AS399" s="118"/>
      <c r="AT399" s="118"/>
    </row>
    <row r="400" spans="45:46" x14ac:dyDescent="0.25">
      <c r="AS400" s="118"/>
      <c r="AT400" s="118"/>
    </row>
    <row r="401" spans="45:46" x14ac:dyDescent="0.25">
      <c r="AS401" s="118"/>
      <c r="AT401" s="118"/>
    </row>
    <row r="402" spans="45:46" x14ac:dyDescent="0.25">
      <c r="AS402" s="118"/>
      <c r="AT402" s="118"/>
    </row>
    <row r="403" spans="45:46" x14ac:dyDescent="0.25">
      <c r="AS403" s="118"/>
      <c r="AT403" s="118"/>
    </row>
    <row r="404" spans="45:46" x14ac:dyDescent="0.25">
      <c r="AS404" s="118"/>
      <c r="AT404" s="118"/>
    </row>
    <row r="405" spans="45:46" x14ac:dyDescent="0.25">
      <c r="AS405" s="118"/>
      <c r="AT405" s="118"/>
    </row>
    <row r="406" spans="45:46" x14ac:dyDescent="0.25">
      <c r="AS406" s="118"/>
      <c r="AT406" s="118"/>
    </row>
    <row r="407" spans="45:46" x14ac:dyDescent="0.25">
      <c r="AS407" s="118"/>
      <c r="AT407" s="118"/>
    </row>
    <row r="408" spans="45:46" x14ac:dyDescent="0.25">
      <c r="AS408" s="118"/>
      <c r="AT408" s="118"/>
    </row>
    <row r="409" spans="45:46" x14ac:dyDescent="0.25">
      <c r="AS409" s="118"/>
      <c r="AT409" s="118"/>
    </row>
    <row r="410" spans="45:46" x14ac:dyDescent="0.25">
      <c r="AS410" s="118"/>
      <c r="AT410" s="118"/>
    </row>
    <row r="411" spans="45:46" x14ac:dyDescent="0.25">
      <c r="AS411" s="118"/>
      <c r="AT411" s="118"/>
    </row>
    <row r="412" spans="45:46" x14ac:dyDescent="0.25">
      <c r="AS412" s="118"/>
      <c r="AT412" s="118"/>
    </row>
    <row r="413" spans="45:46" x14ac:dyDescent="0.25">
      <c r="AS413" s="118"/>
      <c r="AT413" s="118"/>
    </row>
    <row r="414" spans="45:46" x14ac:dyDescent="0.25">
      <c r="AS414" s="118"/>
      <c r="AT414" s="118"/>
    </row>
    <row r="415" spans="45:46" x14ac:dyDescent="0.25">
      <c r="AS415" s="118"/>
      <c r="AT415" s="118"/>
    </row>
    <row r="416" spans="45:46" x14ac:dyDescent="0.25">
      <c r="AS416" s="118"/>
      <c r="AT416" s="118"/>
    </row>
    <row r="417" spans="45:46" x14ac:dyDescent="0.25">
      <c r="AS417" s="118"/>
      <c r="AT417" s="118"/>
    </row>
    <row r="418" spans="45:46" x14ac:dyDescent="0.25">
      <c r="AS418" s="118"/>
      <c r="AT418" s="118"/>
    </row>
    <row r="419" spans="45:46" x14ac:dyDescent="0.25">
      <c r="AS419" s="118"/>
      <c r="AT419" s="118"/>
    </row>
    <row r="420" spans="45:46" x14ac:dyDescent="0.25">
      <c r="AS420" s="118"/>
      <c r="AT420" s="118"/>
    </row>
    <row r="421" spans="45:46" x14ac:dyDescent="0.25">
      <c r="AS421" s="118"/>
      <c r="AT421" s="118"/>
    </row>
    <row r="422" spans="45:46" x14ac:dyDescent="0.25">
      <c r="AS422" s="118"/>
      <c r="AT422" s="118"/>
    </row>
    <row r="423" spans="45:46" x14ac:dyDescent="0.25">
      <c r="AS423" s="118"/>
      <c r="AT423" s="118"/>
    </row>
    <row r="424" spans="45:46" x14ac:dyDescent="0.25">
      <c r="AS424" s="118"/>
      <c r="AT424" s="118"/>
    </row>
    <row r="425" spans="45:46" x14ac:dyDescent="0.25">
      <c r="AS425" s="118"/>
      <c r="AT425" s="118"/>
    </row>
    <row r="426" spans="45:46" x14ac:dyDescent="0.25">
      <c r="AS426" s="118"/>
      <c r="AT426" s="118"/>
    </row>
    <row r="427" spans="45:46" x14ac:dyDescent="0.25">
      <c r="AS427" s="118"/>
      <c r="AT427" s="118"/>
    </row>
    <row r="428" spans="45:46" x14ac:dyDescent="0.25">
      <c r="AS428" s="118"/>
      <c r="AT428" s="118"/>
    </row>
    <row r="429" spans="45:46" x14ac:dyDescent="0.25">
      <c r="AS429" s="118"/>
      <c r="AT429" s="118"/>
    </row>
    <row r="430" spans="45:46" x14ac:dyDescent="0.25">
      <c r="AS430" s="118"/>
      <c r="AT430" s="118"/>
    </row>
    <row r="431" spans="45:46" x14ac:dyDescent="0.25">
      <c r="AS431" s="118"/>
      <c r="AT431" s="118"/>
    </row>
    <row r="432" spans="45:46" x14ac:dyDescent="0.25">
      <c r="AS432" s="118"/>
      <c r="AT432" s="118"/>
    </row>
    <row r="433" spans="45:46" x14ac:dyDescent="0.25">
      <c r="AS433" s="118"/>
      <c r="AT433" s="118"/>
    </row>
    <row r="434" spans="45:46" x14ac:dyDescent="0.25">
      <c r="AS434" s="118"/>
      <c r="AT434" s="118"/>
    </row>
    <row r="435" spans="45:46" x14ac:dyDescent="0.25">
      <c r="AS435" s="118"/>
      <c r="AT435" s="118"/>
    </row>
    <row r="436" spans="45:46" x14ac:dyDescent="0.25">
      <c r="AS436" s="118"/>
      <c r="AT436" s="118"/>
    </row>
    <row r="437" spans="45:46" x14ac:dyDescent="0.25">
      <c r="AS437" s="118"/>
      <c r="AT437" s="118"/>
    </row>
    <row r="438" spans="45:46" x14ac:dyDescent="0.25">
      <c r="AS438" s="118"/>
      <c r="AT438" s="118"/>
    </row>
    <row r="439" spans="45:46" x14ac:dyDescent="0.25">
      <c r="AS439" s="118"/>
      <c r="AT439" s="118"/>
    </row>
    <row r="440" spans="45:46" x14ac:dyDescent="0.25">
      <c r="AS440" s="118"/>
      <c r="AT440" s="118"/>
    </row>
    <row r="441" spans="45:46" x14ac:dyDescent="0.25">
      <c r="AS441" s="118"/>
      <c r="AT441" s="118"/>
    </row>
    <row r="442" spans="45:46" x14ac:dyDescent="0.25">
      <c r="AS442" s="118"/>
      <c r="AT442" s="118"/>
    </row>
    <row r="443" spans="45:46" x14ac:dyDescent="0.25">
      <c r="AS443" s="118"/>
      <c r="AT443" s="118"/>
    </row>
    <row r="444" spans="45:46" x14ac:dyDescent="0.25">
      <c r="AS444" s="118"/>
      <c r="AT444" s="118"/>
    </row>
    <row r="445" spans="45:46" x14ac:dyDescent="0.25">
      <c r="AS445" s="118"/>
      <c r="AT445" s="118"/>
    </row>
    <row r="446" spans="45:46" x14ac:dyDescent="0.25">
      <c r="AS446" s="118"/>
      <c r="AT446" s="118"/>
    </row>
    <row r="447" spans="45:46" x14ac:dyDescent="0.25">
      <c r="AS447" s="118"/>
      <c r="AT447" s="118"/>
    </row>
    <row r="448" spans="45:46" x14ac:dyDescent="0.25">
      <c r="AS448" s="118"/>
      <c r="AT448" s="118"/>
    </row>
    <row r="449" spans="45:46" x14ac:dyDescent="0.25">
      <c r="AS449" s="118"/>
      <c r="AT449" s="118"/>
    </row>
    <row r="450" spans="45:46" x14ac:dyDescent="0.25">
      <c r="AS450" s="118"/>
      <c r="AT450" s="118"/>
    </row>
    <row r="451" spans="45:46" x14ac:dyDescent="0.25">
      <c r="AS451" s="118"/>
      <c r="AT451" s="118"/>
    </row>
    <row r="452" spans="45:46" x14ac:dyDescent="0.25">
      <c r="AS452" s="118"/>
      <c r="AT452" s="118"/>
    </row>
    <row r="453" spans="45:46" x14ac:dyDescent="0.25">
      <c r="AS453" s="118"/>
      <c r="AT453" s="118"/>
    </row>
    <row r="454" spans="45:46" x14ac:dyDescent="0.25">
      <c r="AS454" s="118"/>
      <c r="AT454" s="118"/>
    </row>
    <row r="455" spans="45:46" x14ac:dyDescent="0.25">
      <c r="AS455" s="118"/>
      <c r="AT455" s="118"/>
    </row>
    <row r="456" spans="45:46" x14ac:dyDescent="0.25">
      <c r="AS456" s="118"/>
      <c r="AT456" s="118"/>
    </row>
    <row r="457" spans="45:46" x14ac:dyDescent="0.25">
      <c r="AS457" s="118"/>
      <c r="AT457" s="118"/>
    </row>
    <row r="458" spans="45:46" x14ac:dyDescent="0.25">
      <c r="AS458" s="118"/>
      <c r="AT458" s="118"/>
    </row>
    <row r="459" spans="45:46" x14ac:dyDescent="0.25">
      <c r="AS459" s="118"/>
      <c r="AT459" s="118"/>
    </row>
    <row r="460" spans="45:46" x14ac:dyDescent="0.25">
      <c r="AS460" s="118"/>
      <c r="AT460" s="118"/>
    </row>
    <row r="461" spans="45:46" x14ac:dyDescent="0.25">
      <c r="AS461" s="118"/>
      <c r="AT461" s="118"/>
    </row>
    <row r="462" spans="45:46" x14ac:dyDescent="0.25">
      <c r="AS462" s="118"/>
      <c r="AT462" s="118"/>
    </row>
    <row r="463" spans="45:46" x14ac:dyDescent="0.25">
      <c r="AS463" s="118"/>
      <c r="AT463" s="118"/>
    </row>
    <row r="464" spans="45:46" x14ac:dyDescent="0.25">
      <c r="AS464" s="118"/>
      <c r="AT464" s="118"/>
    </row>
    <row r="465" spans="45:46" x14ac:dyDescent="0.25">
      <c r="AS465" s="118"/>
      <c r="AT465" s="118"/>
    </row>
    <row r="466" spans="45:46" x14ac:dyDescent="0.25">
      <c r="AS466" s="118"/>
      <c r="AT466" s="118"/>
    </row>
    <row r="467" spans="45:46" x14ac:dyDescent="0.25">
      <c r="AS467" s="118"/>
      <c r="AT467" s="118"/>
    </row>
    <row r="468" spans="45:46" x14ac:dyDescent="0.25">
      <c r="AS468" s="118"/>
      <c r="AT468" s="118"/>
    </row>
    <row r="469" spans="45:46" x14ac:dyDescent="0.25">
      <c r="AS469" s="118"/>
      <c r="AT469" s="118"/>
    </row>
    <row r="470" spans="45:46" x14ac:dyDescent="0.25">
      <c r="AS470" s="118"/>
      <c r="AT470" s="118"/>
    </row>
    <row r="471" spans="45:46" x14ac:dyDescent="0.25">
      <c r="AS471" s="118"/>
      <c r="AT471" s="118"/>
    </row>
    <row r="472" spans="45:46" x14ac:dyDescent="0.25">
      <c r="AS472" s="118"/>
      <c r="AT472" s="118"/>
    </row>
    <row r="473" spans="45:46" x14ac:dyDescent="0.25">
      <c r="AS473" s="118"/>
      <c r="AT473" s="118"/>
    </row>
    <row r="474" spans="45:46" x14ac:dyDescent="0.25">
      <c r="AS474" s="118"/>
      <c r="AT474" s="118"/>
    </row>
    <row r="475" spans="45:46" x14ac:dyDescent="0.25">
      <c r="AS475" s="118"/>
      <c r="AT475" s="118"/>
    </row>
    <row r="476" spans="45:46" x14ac:dyDescent="0.25">
      <c r="AS476" s="118"/>
      <c r="AT476" s="118"/>
    </row>
    <row r="477" spans="45:46" x14ac:dyDescent="0.25">
      <c r="AS477" s="118"/>
      <c r="AT477" s="118"/>
    </row>
    <row r="478" spans="45:46" x14ac:dyDescent="0.25">
      <c r="AS478" s="118"/>
      <c r="AT478" s="118"/>
    </row>
    <row r="479" spans="45:46" x14ac:dyDescent="0.25">
      <c r="AS479" s="118"/>
      <c r="AT479" s="118"/>
    </row>
    <row r="480" spans="45:46" x14ac:dyDescent="0.25">
      <c r="AS480" s="118"/>
      <c r="AT480" s="118"/>
    </row>
    <row r="481" spans="45:46" x14ac:dyDescent="0.25">
      <c r="AS481" s="118"/>
      <c r="AT481" s="118"/>
    </row>
    <row r="482" spans="45:46" x14ac:dyDescent="0.25">
      <c r="AS482" s="118"/>
      <c r="AT482" s="118"/>
    </row>
    <row r="483" spans="45:46" x14ac:dyDescent="0.25">
      <c r="AS483" s="118"/>
      <c r="AT483" s="118"/>
    </row>
    <row r="484" spans="45:46" x14ac:dyDescent="0.25">
      <c r="AS484" s="118"/>
      <c r="AT484" s="118"/>
    </row>
    <row r="485" spans="45:46" x14ac:dyDescent="0.25">
      <c r="AS485" s="118"/>
      <c r="AT485" s="118"/>
    </row>
    <row r="486" spans="45:46" x14ac:dyDescent="0.25">
      <c r="AS486" s="118"/>
      <c r="AT486" s="118"/>
    </row>
    <row r="487" spans="45:46" x14ac:dyDescent="0.25">
      <c r="AS487" s="118"/>
      <c r="AT487" s="118"/>
    </row>
    <row r="488" spans="45:46" x14ac:dyDescent="0.25">
      <c r="AS488" s="118"/>
      <c r="AT488" s="118"/>
    </row>
    <row r="489" spans="45:46" x14ac:dyDescent="0.25">
      <c r="AS489" s="118"/>
      <c r="AT489" s="118"/>
    </row>
    <row r="490" spans="45:46" x14ac:dyDescent="0.25">
      <c r="AS490" s="118"/>
      <c r="AT490" s="118"/>
    </row>
    <row r="491" spans="45:46" x14ac:dyDescent="0.25">
      <c r="AS491" s="118"/>
      <c r="AT491" s="118"/>
    </row>
    <row r="492" spans="45:46" x14ac:dyDescent="0.25">
      <c r="AS492" s="118"/>
      <c r="AT492" s="118"/>
    </row>
    <row r="493" spans="45:46" x14ac:dyDescent="0.25">
      <c r="AS493" s="118"/>
      <c r="AT493" s="118"/>
    </row>
    <row r="494" spans="45:46" x14ac:dyDescent="0.25">
      <c r="AS494" s="118"/>
      <c r="AT494" s="118"/>
    </row>
    <row r="495" spans="45:46" x14ac:dyDescent="0.25">
      <c r="AS495" s="118"/>
      <c r="AT495" s="118"/>
    </row>
    <row r="496" spans="45:46" x14ac:dyDescent="0.25">
      <c r="AS496" s="118"/>
      <c r="AT496" s="118"/>
    </row>
    <row r="497" spans="45:46" x14ac:dyDescent="0.25">
      <c r="AS497" s="118"/>
      <c r="AT497" s="118"/>
    </row>
    <row r="498" spans="45:46" x14ac:dyDescent="0.25">
      <c r="AS498" s="118"/>
      <c r="AT498" s="118"/>
    </row>
    <row r="499" spans="45:46" x14ac:dyDescent="0.25">
      <c r="AS499" s="118"/>
      <c r="AT499" s="118"/>
    </row>
    <row r="500" spans="45:46" x14ac:dyDescent="0.25">
      <c r="AS500" s="118"/>
      <c r="AT500" s="118"/>
    </row>
    <row r="501" spans="45:46" x14ac:dyDescent="0.25">
      <c r="AS501" s="118"/>
      <c r="AT501" s="118"/>
    </row>
    <row r="502" spans="45:46" x14ac:dyDescent="0.25">
      <c r="AS502" s="118"/>
      <c r="AT502" s="118"/>
    </row>
    <row r="503" spans="45:46" x14ac:dyDescent="0.25">
      <c r="AS503" s="118"/>
      <c r="AT503" s="118"/>
    </row>
    <row r="504" spans="45:46" x14ac:dyDescent="0.25">
      <c r="AS504" s="118"/>
      <c r="AT504" s="118"/>
    </row>
    <row r="505" spans="45:46" x14ac:dyDescent="0.25">
      <c r="AS505" s="118"/>
      <c r="AT505" s="118"/>
    </row>
    <row r="506" spans="45:46" x14ac:dyDescent="0.25">
      <c r="AS506" s="118"/>
      <c r="AT506" s="118"/>
    </row>
    <row r="507" spans="45:46" x14ac:dyDescent="0.25">
      <c r="AS507" s="118"/>
      <c r="AT507" s="118"/>
    </row>
    <row r="508" spans="45:46" x14ac:dyDescent="0.25">
      <c r="AS508" s="118"/>
      <c r="AT508" s="118"/>
    </row>
    <row r="509" spans="45:46" x14ac:dyDescent="0.25">
      <c r="AS509" s="118"/>
      <c r="AT509" s="118"/>
    </row>
    <row r="510" spans="45:46" x14ac:dyDescent="0.25">
      <c r="AS510" s="118"/>
      <c r="AT510" s="118"/>
    </row>
    <row r="511" spans="45:46" x14ac:dyDescent="0.25">
      <c r="AS511" s="118"/>
      <c r="AT511" s="118"/>
    </row>
    <row r="512" spans="45:46" x14ac:dyDescent="0.25">
      <c r="AS512" s="118"/>
      <c r="AT512" s="118"/>
    </row>
    <row r="513" spans="45:46" x14ac:dyDescent="0.25">
      <c r="AS513" s="118"/>
      <c r="AT513" s="118"/>
    </row>
    <row r="514" spans="45:46" x14ac:dyDescent="0.25">
      <c r="AS514" s="118"/>
      <c r="AT514" s="118"/>
    </row>
    <row r="515" spans="45:46" x14ac:dyDescent="0.25">
      <c r="AS515" s="118"/>
      <c r="AT515" s="118"/>
    </row>
    <row r="516" spans="45:46" x14ac:dyDescent="0.25">
      <c r="AS516" s="118"/>
      <c r="AT516" s="118"/>
    </row>
    <row r="517" spans="45:46" x14ac:dyDescent="0.25">
      <c r="AS517" s="118"/>
      <c r="AT517" s="118"/>
    </row>
    <row r="518" spans="45:46" x14ac:dyDescent="0.25">
      <c r="AS518" s="118"/>
      <c r="AT518" s="118"/>
    </row>
    <row r="519" spans="45:46" x14ac:dyDescent="0.25">
      <c r="AS519" s="118"/>
      <c r="AT519" s="118"/>
    </row>
    <row r="520" spans="45:46" x14ac:dyDescent="0.25">
      <c r="AS520" s="118"/>
      <c r="AT520" s="118"/>
    </row>
    <row r="521" spans="45:46" x14ac:dyDescent="0.25">
      <c r="AS521" s="118"/>
      <c r="AT521" s="118"/>
    </row>
    <row r="522" spans="45:46" x14ac:dyDescent="0.25">
      <c r="AS522" s="118"/>
      <c r="AT522" s="118"/>
    </row>
    <row r="523" spans="45:46" x14ac:dyDescent="0.25">
      <c r="AS523" s="118"/>
      <c r="AT523" s="118"/>
    </row>
    <row r="524" spans="45:46" x14ac:dyDescent="0.25">
      <c r="AS524" s="118"/>
      <c r="AT524" s="118"/>
    </row>
    <row r="525" spans="45:46" x14ac:dyDescent="0.25">
      <c r="AS525" s="118"/>
      <c r="AT525" s="118"/>
    </row>
    <row r="526" spans="45:46" x14ac:dyDescent="0.25">
      <c r="AS526" s="118"/>
      <c r="AT526" s="118"/>
    </row>
    <row r="527" spans="45:46" x14ac:dyDescent="0.25">
      <c r="AS527" s="118"/>
      <c r="AT527" s="118"/>
    </row>
    <row r="528" spans="45:46" x14ac:dyDescent="0.25">
      <c r="AS528" s="118"/>
      <c r="AT528" s="118"/>
    </row>
    <row r="529" spans="45:46" x14ac:dyDescent="0.25">
      <c r="AS529" s="118"/>
      <c r="AT529" s="118"/>
    </row>
    <row r="530" spans="45:46" x14ac:dyDescent="0.25">
      <c r="AS530" s="118"/>
      <c r="AT530" s="118"/>
    </row>
    <row r="531" spans="45:46" x14ac:dyDescent="0.25">
      <c r="AS531" s="118"/>
      <c r="AT531" s="118"/>
    </row>
    <row r="532" spans="45:46" x14ac:dyDescent="0.25">
      <c r="AS532" s="118"/>
      <c r="AT532" s="118"/>
    </row>
    <row r="533" spans="45:46" x14ac:dyDescent="0.25">
      <c r="AS533" s="118"/>
      <c r="AT533" s="118"/>
    </row>
    <row r="534" spans="45:46" x14ac:dyDescent="0.25">
      <c r="AS534" s="118"/>
      <c r="AT534" s="118"/>
    </row>
    <row r="535" spans="45:46" x14ac:dyDescent="0.25">
      <c r="AS535" s="118"/>
      <c r="AT535" s="118"/>
    </row>
    <row r="536" spans="45:46" x14ac:dyDescent="0.25">
      <c r="AS536" s="118"/>
      <c r="AT536" s="118"/>
    </row>
    <row r="537" spans="45:46" x14ac:dyDescent="0.25">
      <c r="AS537" s="118"/>
      <c r="AT537" s="118"/>
    </row>
    <row r="538" spans="45:46" x14ac:dyDescent="0.25">
      <c r="AS538" s="118"/>
      <c r="AT538" s="118"/>
    </row>
    <row r="539" spans="45:46" x14ac:dyDescent="0.25">
      <c r="AS539" s="118"/>
      <c r="AT539" s="118"/>
    </row>
    <row r="540" spans="45:46" x14ac:dyDescent="0.25">
      <c r="AS540" s="118"/>
      <c r="AT540" s="118"/>
    </row>
    <row r="541" spans="45:46" x14ac:dyDescent="0.25">
      <c r="AS541" s="118"/>
      <c r="AT541" s="118"/>
    </row>
    <row r="542" spans="45:46" x14ac:dyDescent="0.25">
      <c r="AS542" s="118"/>
      <c r="AT542" s="118"/>
    </row>
    <row r="543" spans="45:46" x14ac:dyDescent="0.25">
      <c r="AS543" s="118"/>
      <c r="AT543" s="118"/>
    </row>
    <row r="544" spans="45:46" x14ac:dyDescent="0.25">
      <c r="AS544" s="118"/>
      <c r="AT544" s="118"/>
    </row>
    <row r="545" spans="45:46" x14ac:dyDescent="0.25">
      <c r="AS545" s="118"/>
      <c r="AT545" s="118"/>
    </row>
    <row r="546" spans="45:46" x14ac:dyDescent="0.25">
      <c r="AS546" s="118"/>
      <c r="AT546" s="118"/>
    </row>
    <row r="547" spans="45:46" x14ac:dyDescent="0.25">
      <c r="AS547" s="118"/>
      <c r="AT547" s="118"/>
    </row>
    <row r="548" spans="45:46" x14ac:dyDescent="0.25">
      <c r="AS548" s="118"/>
      <c r="AT548" s="118"/>
    </row>
    <row r="549" spans="45:46" x14ac:dyDescent="0.25">
      <c r="AS549" s="118"/>
      <c r="AT549" s="118"/>
    </row>
    <row r="550" spans="45:46" x14ac:dyDescent="0.25">
      <c r="AS550" s="118"/>
      <c r="AT550" s="118"/>
    </row>
    <row r="551" spans="45:46" x14ac:dyDescent="0.25">
      <c r="AS551" s="118"/>
      <c r="AT551" s="118"/>
    </row>
    <row r="552" spans="45:46" x14ac:dyDescent="0.25">
      <c r="AS552" s="118"/>
      <c r="AT552" s="118"/>
    </row>
    <row r="553" spans="45:46" x14ac:dyDescent="0.25">
      <c r="AS553" s="118"/>
      <c r="AT553" s="118"/>
    </row>
    <row r="554" spans="45:46" x14ac:dyDescent="0.25">
      <c r="AS554" s="118"/>
      <c r="AT554" s="118"/>
    </row>
    <row r="555" spans="45:46" x14ac:dyDescent="0.25">
      <c r="AS555" s="118"/>
      <c r="AT555" s="118"/>
    </row>
    <row r="556" spans="45:46" x14ac:dyDescent="0.25">
      <c r="AS556" s="118"/>
      <c r="AT556" s="118"/>
    </row>
    <row r="557" spans="45:46" x14ac:dyDescent="0.25">
      <c r="AS557" s="118"/>
      <c r="AT557" s="118"/>
    </row>
    <row r="558" spans="45:46" x14ac:dyDescent="0.25">
      <c r="AS558" s="118"/>
      <c r="AT558" s="118"/>
    </row>
    <row r="559" spans="45:46" x14ac:dyDescent="0.25">
      <c r="AS559" s="118"/>
      <c r="AT559" s="118"/>
    </row>
    <row r="560" spans="45:46" x14ac:dyDescent="0.25">
      <c r="AS560" s="118"/>
      <c r="AT560" s="118"/>
    </row>
    <row r="561" spans="45:46" x14ac:dyDescent="0.25">
      <c r="AS561" s="118"/>
      <c r="AT561" s="118"/>
    </row>
    <row r="562" spans="45:46" x14ac:dyDescent="0.25">
      <c r="AS562" s="118"/>
      <c r="AT562" s="118"/>
    </row>
    <row r="563" spans="45:46" x14ac:dyDescent="0.25">
      <c r="AS563" s="118"/>
      <c r="AT563" s="118"/>
    </row>
    <row r="564" spans="45:46" x14ac:dyDescent="0.25">
      <c r="AS564" s="118"/>
      <c r="AT564" s="118"/>
    </row>
    <row r="565" spans="45:46" x14ac:dyDescent="0.25">
      <c r="AS565" s="118"/>
      <c r="AT565" s="118"/>
    </row>
    <row r="566" spans="45:46" x14ac:dyDescent="0.25">
      <c r="AS566" s="118"/>
      <c r="AT566" s="118"/>
    </row>
    <row r="567" spans="45:46" x14ac:dyDescent="0.25">
      <c r="AS567" s="118"/>
      <c r="AT567" s="118"/>
    </row>
    <row r="568" spans="45:46" x14ac:dyDescent="0.25">
      <c r="AS568" s="118"/>
      <c r="AT568" s="118"/>
    </row>
    <row r="569" spans="45:46" x14ac:dyDescent="0.25">
      <c r="AS569" s="118"/>
      <c r="AT569" s="118"/>
    </row>
    <row r="570" spans="45:46" x14ac:dyDescent="0.25">
      <c r="AS570" s="118"/>
      <c r="AT570" s="118"/>
    </row>
    <row r="571" spans="45:46" x14ac:dyDescent="0.25">
      <c r="AS571" s="118"/>
      <c r="AT571" s="118"/>
    </row>
    <row r="572" spans="45:46" x14ac:dyDescent="0.25">
      <c r="AS572" s="118"/>
      <c r="AT572" s="118"/>
    </row>
    <row r="573" spans="45:46" x14ac:dyDescent="0.25">
      <c r="AS573" s="118"/>
      <c r="AT573" s="118"/>
    </row>
    <row r="574" spans="45:46" x14ac:dyDescent="0.25">
      <c r="AS574" s="118"/>
      <c r="AT574" s="118"/>
    </row>
    <row r="575" spans="45:46" x14ac:dyDescent="0.25">
      <c r="AS575" s="118"/>
      <c r="AT575" s="118"/>
    </row>
    <row r="576" spans="45:46" x14ac:dyDescent="0.25">
      <c r="AS576" s="118"/>
      <c r="AT576" s="118"/>
    </row>
    <row r="577" spans="45:46" x14ac:dyDescent="0.25">
      <c r="AS577" s="118"/>
      <c r="AT577" s="118"/>
    </row>
    <row r="578" spans="45:46" x14ac:dyDescent="0.25">
      <c r="AS578" s="118"/>
      <c r="AT578" s="118"/>
    </row>
    <row r="579" spans="45:46" x14ac:dyDescent="0.25">
      <c r="AS579" s="118"/>
      <c r="AT579" s="118"/>
    </row>
    <row r="580" spans="45:46" x14ac:dyDescent="0.25">
      <c r="AS580" s="118"/>
      <c r="AT580" s="118"/>
    </row>
    <row r="581" spans="45:46" x14ac:dyDescent="0.25">
      <c r="AS581" s="118"/>
      <c r="AT581" s="118"/>
    </row>
    <row r="582" spans="45:46" x14ac:dyDescent="0.25">
      <c r="AS582" s="118"/>
      <c r="AT582" s="118"/>
    </row>
    <row r="583" spans="45:46" x14ac:dyDescent="0.25">
      <c r="AS583" s="118"/>
      <c r="AT583" s="118"/>
    </row>
    <row r="584" spans="45:46" x14ac:dyDescent="0.25">
      <c r="AS584" s="118"/>
      <c r="AT584" s="118"/>
    </row>
    <row r="585" spans="45:46" x14ac:dyDescent="0.25">
      <c r="AS585" s="118"/>
      <c r="AT585" s="118"/>
    </row>
    <row r="586" spans="45:46" x14ac:dyDescent="0.25">
      <c r="AS586" s="118"/>
      <c r="AT586" s="118"/>
    </row>
    <row r="587" spans="45:46" x14ac:dyDescent="0.25">
      <c r="AS587" s="118"/>
      <c r="AT587" s="118"/>
    </row>
    <row r="588" spans="45:46" x14ac:dyDescent="0.25">
      <c r="AS588" s="118"/>
      <c r="AT588" s="118"/>
    </row>
    <row r="589" spans="45:46" x14ac:dyDescent="0.25">
      <c r="AS589" s="118"/>
      <c r="AT589" s="118"/>
    </row>
    <row r="590" spans="45:46" x14ac:dyDescent="0.25">
      <c r="AS590" s="118"/>
      <c r="AT590" s="118"/>
    </row>
    <row r="591" spans="45:46" x14ac:dyDescent="0.25">
      <c r="AS591" s="118"/>
      <c r="AT591" s="118"/>
    </row>
    <row r="592" spans="45:46" x14ac:dyDescent="0.25">
      <c r="AS592" s="118"/>
      <c r="AT592" s="118"/>
    </row>
    <row r="593" spans="45:46" x14ac:dyDescent="0.25">
      <c r="AS593" s="118"/>
      <c r="AT593" s="118"/>
    </row>
    <row r="594" spans="45:46" x14ac:dyDescent="0.25">
      <c r="AS594" s="118"/>
      <c r="AT594" s="118"/>
    </row>
    <row r="595" spans="45:46" x14ac:dyDescent="0.25">
      <c r="AS595" s="118"/>
      <c r="AT595" s="118"/>
    </row>
    <row r="596" spans="45:46" x14ac:dyDescent="0.25">
      <c r="AS596" s="118"/>
      <c r="AT596" s="118"/>
    </row>
    <row r="597" spans="45:46" x14ac:dyDescent="0.25">
      <c r="AS597" s="118"/>
      <c r="AT597" s="118"/>
    </row>
    <row r="598" spans="45:46" x14ac:dyDescent="0.25">
      <c r="AS598" s="118"/>
      <c r="AT598" s="118"/>
    </row>
    <row r="599" spans="45:46" x14ac:dyDescent="0.25">
      <c r="AS599" s="118"/>
      <c r="AT599" s="118"/>
    </row>
    <row r="600" spans="45:46" x14ac:dyDescent="0.25">
      <c r="AS600" s="118"/>
      <c r="AT600" s="118"/>
    </row>
    <row r="601" spans="45:46" x14ac:dyDescent="0.25">
      <c r="AS601" s="118"/>
      <c r="AT601" s="118"/>
    </row>
    <row r="602" spans="45:46" x14ac:dyDescent="0.25">
      <c r="AS602" s="118"/>
      <c r="AT602" s="118"/>
    </row>
    <row r="603" spans="45:46" x14ac:dyDescent="0.25">
      <c r="AS603" s="118"/>
      <c r="AT603" s="118"/>
    </row>
    <row r="604" spans="45:46" x14ac:dyDescent="0.25">
      <c r="AS604" s="118"/>
      <c r="AT604" s="118"/>
    </row>
    <row r="605" spans="45:46" x14ac:dyDescent="0.25">
      <c r="AS605" s="118"/>
      <c r="AT605" s="118"/>
    </row>
    <row r="606" spans="45:46" x14ac:dyDescent="0.25">
      <c r="AS606" s="118"/>
      <c r="AT606" s="118"/>
    </row>
    <row r="607" spans="45:46" x14ac:dyDescent="0.25">
      <c r="AS607" s="118"/>
      <c r="AT607" s="118"/>
    </row>
    <row r="608" spans="45:46" x14ac:dyDescent="0.25">
      <c r="AS608" s="118"/>
      <c r="AT608" s="118"/>
    </row>
    <row r="609" spans="45:46" x14ac:dyDescent="0.25">
      <c r="AS609" s="118"/>
      <c r="AT609" s="118"/>
    </row>
    <row r="610" spans="45:46" x14ac:dyDescent="0.25">
      <c r="AS610" s="118"/>
      <c r="AT610" s="118"/>
    </row>
    <row r="611" spans="45:46" x14ac:dyDescent="0.25">
      <c r="AS611" s="118"/>
      <c r="AT611" s="118"/>
    </row>
    <row r="612" spans="45:46" x14ac:dyDescent="0.25">
      <c r="AS612" s="118"/>
      <c r="AT612" s="118"/>
    </row>
    <row r="613" spans="45:46" x14ac:dyDescent="0.25">
      <c r="AS613" s="118"/>
      <c r="AT613" s="118"/>
    </row>
    <row r="614" spans="45:46" x14ac:dyDescent="0.25">
      <c r="AS614" s="118"/>
      <c r="AT614" s="118"/>
    </row>
    <row r="615" spans="45:46" x14ac:dyDescent="0.25">
      <c r="AS615" s="118"/>
      <c r="AT615" s="118"/>
    </row>
    <row r="616" spans="45:46" x14ac:dyDescent="0.25">
      <c r="AS616" s="118"/>
      <c r="AT616" s="118"/>
    </row>
    <row r="617" spans="45:46" x14ac:dyDescent="0.25">
      <c r="AS617" s="118"/>
      <c r="AT617" s="118"/>
    </row>
    <row r="618" spans="45:46" x14ac:dyDescent="0.25">
      <c r="AS618" s="118"/>
      <c r="AT618" s="118"/>
    </row>
    <row r="619" spans="45:46" x14ac:dyDescent="0.25">
      <c r="AS619" s="118"/>
      <c r="AT619" s="118"/>
    </row>
    <row r="620" spans="45:46" x14ac:dyDescent="0.25">
      <c r="AS620" s="118"/>
      <c r="AT620" s="118"/>
    </row>
    <row r="621" spans="45:46" x14ac:dyDescent="0.25">
      <c r="AS621" s="118"/>
      <c r="AT621" s="118"/>
    </row>
    <row r="622" spans="45:46" x14ac:dyDescent="0.25">
      <c r="AS622" s="118"/>
      <c r="AT622" s="118"/>
    </row>
    <row r="623" spans="45:46" x14ac:dyDescent="0.25">
      <c r="AS623" s="118"/>
      <c r="AT623" s="118"/>
    </row>
    <row r="624" spans="45:46" x14ac:dyDescent="0.25">
      <c r="AS624" s="118"/>
      <c r="AT624" s="118"/>
    </row>
    <row r="625" spans="45:46" x14ac:dyDescent="0.25">
      <c r="AS625" s="118"/>
      <c r="AT625" s="118"/>
    </row>
    <row r="626" spans="45:46" x14ac:dyDescent="0.25">
      <c r="AS626" s="118"/>
      <c r="AT626" s="118"/>
    </row>
    <row r="627" spans="45:46" x14ac:dyDescent="0.25">
      <c r="AS627" s="118"/>
      <c r="AT627" s="118"/>
    </row>
    <row r="628" spans="45:46" x14ac:dyDescent="0.25">
      <c r="AS628" s="118"/>
      <c r="AT628" s="118"/>
    </row>
    <row r="629" spans="45:46" x14ac:dyDescent="0.25">
      <c r="AS629" s="118"/>
      <c r="AT629" s="118"/>
    </row>
    <row r="630" spans="45:46" x14ac:dyDescent="0.25">
      <c r="AS630" s="118"/>
      <c r="AT630" s="118"/>
    </row>
    <row r="631" spans="45:46" x14ac:dyDescent="0.25">
      <c r="AS631" s="118"/>
      <c r="AT631" s="118"/>
    </row>
    <row r="632" spans="45:46" x14ac:dyDescent="0.25">
      <c r="AS632" s="118"/>
      <c r="AT632" s="118"/>
    </row>
    <row r="633" spans="45:46" x14ac:dyDescent="0.25">
      <c r="AS633" s="118"/>
      <c r="AT633" s="118"/>
    </row>
    <row r="634" spans="45:46" x14ac:dyDescent="0.25">
      <c r="AS634" s="118"/>
      <c r="AT634" s="118"/>
    </row>
    <row r="635" spans="45:46" x14ac:dyDescent="0.25">
      <c r="AS635" s="118"/>
      <c r="AT635" s="118"/>
    </row>
    <row r="636" spans="45:46" x14ac:dyDescent="0.25">
      <c r="AS636" s="118"/>
      <c r="AT636" s="118"/>
    </row>
    <row r="637" spans="45:46" x14ac:dyDescent="0.25">
      <c r="AS637" s="118"/>
      <c r="AT637" s="118"/>
    </row>
    <row r="638" spans="45:46" x14ac:dyDescent="0.25">
      <c r="AS638" s="118"/>
      <c r="AT638" s="118"/>
    </row>
    <row r="639" spans="45:46" x14ac:dyDescent="0.25">
      <c r="AS639" s="118"/>
      <c r="AT639" s="118"/>
    </row>
    <row r="640" spans="45:46" x14ac:dyDescent="0.25">
      <c r="AS640" s="118"/>
      <c r="AT640" s="118"/>
    </row>
    <row r="641" spans="45:46" x14ac:dyDescent="0.25">
      <c r="AS641" s="118"/>
      <c r="AT641" s="118"/>
    </row>
    <row r="642" spans="45:46" x14ac:dyDescent="0.25">
      <c r="AS642" s="118"/>
      <c r="AT642" s="118"/>
    </row>
    <row r="643" spans="45:46" x14ac:dyDescent="0.25">
      <c r="AS643" s="118"/>
      <c r="AT643" s="118"/>
    </row>
    <row r="644" spans="45:46" x14ac:dyDescent="0.25">
      <c r="AS644" s="118"/>
      <c r="AT644" s="118"/>
    </row>
    <row r="645" spans="45:46" x14ac:dyDescent="0.25">
      <c r="AS645" s="118"/>
      <c r="AT645" s="118"/>
    </row>
    <row r="646" spans="45:46" x14ac:dyDescent="0.25">
      <c r="AS646" s="118"/>
      <c r="AT646" s="118"/>
    </row>
    <row r="647" spans="45:46" x14ac:dyDescent="0.25">
      <c r="AS647" s="118"/>
      <c r="AT647" s="118"/>
    </row>
    <row r="648" spans="45:46" x14ac:dyDescent="0.25">
      <c r="AS648" s="118"/>
      <c r="AT648" s="118"/>
    </row>
    <row r="649" spans="45:46" x14ac:dyDescent="0.25">
      <c r="AS649" s="118"/>
      <c r="AT649" s="118"/>
    </row>
    <row r="650" spans="45:46" x14ac:dyDescent="0.25">
      <c r="AS650" s="118"/>
      <c r="AT650" s="118"/>
    </row>
    <row r="651" spans="45:46" x14ac:dyDescent="0.25">
      <c r="AS651" s="118"/>
      <c r="AT651" s="118"/>
    </row>
    <row r="652" spans="45:46" x14ac:dyDescent="0.25">
      <c r="AS652" s="118"/>
      <c r="AT652" s="118"/>
    </row>
    <row r="653" spans="45:46" x14ac:dyDescent="0.25">
      <c r="AS653" s="118"/>
      <c r="AT653" s="118"/>
    </row>
    <row r="654" spans="45:46" x14ac:dyDescent="0.25">
      <c r="AS654" s="118"/>
      <c r="AT654" s="118"/>
    </row>
    <row r="655" spans="45:46" x14ac:dyDescent="0.25">
      <c r="AS655" s="118"/>
      <c r="AT655" s="118"/>
    </row>
    <row r="656" spans="45:46" x14ac:dyDescent="0.25">
      <c r="AS656" s="118"/>
      <c r="AT656" s="118"/>
    </row>
    <row r="657" spans="45:46" x14ac:dyDescent="0.25">
      <c r="AS657" s="118"/>
      <c r="AT657" s="118"/>
    </row>
    <row r="658" spans="45:46" x14ac:dyDescent="0.25">
      <c r="AS658" s="118"/>
      <c r="AT658" s="118"/>
    </row>
    <row r="659" spans="45:46" x14ac:dyDescent="0.25">
      <c r="AS659" s="118"/>
      <c r="AT659" s="118"/>
    </row>
    <row r="660" spans="45:46" x14ac:dyDescent="0.25">
      <c r="AS660" s="118"/>
      <c r="AT660" s="118"/>
    </row>
    <row r="661" spans="45:46" x14ac:dyDescent="0.25">
      <c r="AS661" s="118"/>
      <c r="AT661" s="118"/>
    </row>
    <row r="662" spans="45:46" x14ac:dyDescent="0.25">
      <c r="AS662" s="118"/>
      <c r="AT662" s="118"/>
    </row>
    <row r="663" spans="45:46" x14ac:dyDescent="0.25">
      <c r="AS663" s="118"/>
      <c r="AT663" s="118"/>
    </row>
    <row r="664" spans="45:46" x14ac:dyDescent="0.25">
      <c r="AS664" s="118"/>
      <c r="AT664" s="118"/>
    </row>
    <row r="665" spans="45:46" x14ac:dyDescent="0.25">
      <c r="AS665" s="118"/>
      <c r="AT665" s="118"/>
    </row>
    <row r="666" spans="45:46" x14ac:dyDescent="0.25">
      <c r="AS666" s="118"/>
      <c r="AT666" s="118"/>
    </row>
    <row r="667" spans="45:46" x14ac:dyDescent="0.25">
      <c r="AS667" s="118"/>
      <c r="AT667" s="118"/>
    </row>
    <row r="668" spans="45:46" x14ac:dyDescent="0.25">
      <c r="AS668" s="118"/>
      <c r="AT668" s="118"/>
    </row>
    <row r="669" spans="45:46" x14ac:dyDescent="0.25">
      <c r="AS669" s="118"/>
      <c r="AT669" s="118"/>
    </row>
    <row r="670" spans="45:46" x14ac:dyDescent="0.25">
      <c r="AS670" s="118"/>
      <c r="AT670" s="118"/>
    </row>
    <row r="671" spans="45:46" x14ac:dyDescent="0.25">
      <c r="AS671" s="118"/>
      <c r="AT671" s="118"/>
    </row>
    <row r="672" spans="45:46" x14ac:dyDescent="0.25">
      <c r="AS672" s="118"/>
      <c r="AT672" s="118"/>
    </row>
    <row r="673" spans="45:46" x14ac:dyDescent="0.25">
      <c r="AS673" s="118"/>
      <c r="AT673" s="118"/>
    </row>
    <row r="674" spans="45:46" x14ac:dyDescent="0.25">
      <c r="AS674" s="118"/>
      <c r="AT674" s="118"/>
    </row>
    <row r="675" spans="45:46" x14ac:dyDescent="0.25">
      <c r="AS675" s="118"/>
      <c r="AT675" s="118"/>
    </row>
    <row r="676" spans="45:46" x14ac:dyDescent="0.25">
      <c r="AS676" s="118"/>
      <c r="AT676" s="118"/>
    </row>
    <row r="677" spans="45:46" x14ac:dyDescent="0.25">
      <c r="AS677" s="118"/>
      <c r="AT677" s="118"/>
    </row>
    <row r="678" spans="45:46" x14ac:dyDescent="0.25">
      <c r="AS678" s="118"/>
      <c r="AT678" s="118"/>
    </row>
    <row r="679" spans="45:46" x14ac:dyDescent="0.25">
      <c r="AS679" s="118"/>
      <c r="AT679" s="118"/>
    </row>
    <row r="680" spans="45:46" x14ac:dyDescent="0.25">
      <c r="AS680" s="118"/>
      <c r="AT680" s="118"/>
    </row>
    <row r="681" spans="45:46" x14ac:dyDescent="0.25">
      <c r="AS681" s="118"/>
      <c r="AT681" s="118"/>
    </row>
    <row r="682" spans="45:46" x14ac:dyDescent="0.25">
      <c r="AS682" s="118"/>
      <c r="AT682" s="118"/>
    </row>
    <row r="683" spans="45:46" x14ac:dyDescent="0.25">
      <c r="AS683" s="118"/>
      <c r="AT683" s="118"/>
    </row>
    <row r="684" spans="45:46" x14ac:dyDescent="0.25">
      <c r="AS684" s="118"/>
      <c r="AT684" s="118"/>
    </row>
    <row r="685" spans="45:46" x14ac:dyDescent="0.25">
      <c r="AS685" s="118"/>
      <c r="AT685" s="118"/>
    </row>
    <row r="686" spans="45:46" x14ac:dyDescent="0.25">
      <c r="AS686" s="118"/>
      <c r="AT686" s="118"/>
    </row>
    <row r="687" spans="45:46" x14ac:dyDescent="0.25">
      <c r="AS687" s="118"/>
      <c r="AT687" s="118"/>
    </row>
    <row r="688" spans="45:46" x14ac:dyDescent="0.25">
      <c r="AS688" s="118"/>
      <c r="AT688" s="118"/>
    </row>
    <row r="689" spans="45:46" x14ac:dyDescent="0.25">
      <c r="AS689" s="118"/>
      <c r="AT689" s="118"/>
    </row>
    <row r="690" spans="45:46" x14ac:dyDescent="0.25">
      <c r="AS690" s="118"/>
      <c r="AT690" s="118"/>
    </row>
    <row r="691" spans="45:46" x14ac:dyDescent="0.25">
      <c r="AS691" s="118"/>
      <c r="AT691" s="118"/>
    </row>
    <row r="692" spans="45:46" x14ac:dyDescent="0.25">
      <c r="AS692" s="118"/>
      <c r="AT692" s="118"/>
    </row>
    <row r="693" spans="45:46" x14ac:dyDescent="0.25">
      <c r="AS693" s="118"/>
      <c r="AT693" s="118"/>
    </row>
    <row r="694" spans="45:46" x14ac:dyDescent="0.25">
      <c r="AS694" s="118"/>
      <c r="AT694" s="118"/>
    </row>
    <row r="695" spans="45:46" x14ac:dyDescent="0.25">
      <c r="AS695" s="118"/>
      <c r="AT695" s="118"/>
    </row>
    <row r="696" spans="45:46" x14ac:dyDescent="0.25">
      <c r="AS696" s="118"/>
      <c r="AT696" s="118"/>
    </row>
    <row r="697" spans="45:46" x14ac:dyDescent="0.25">
      <c r="AS697" s="118"/>
      <c r="AT697" s="118"/>
    </row>
    <row r="698" spans="45:46" x14ac:dyDescent="0.25">
      <c r="AS698" s="118"/>
      <c r="AT698" s="118"/>
    </row>
    <row r="699" spans="45:46" x14ac:dyDescent="0.25">
      <c r="AS699" s="118"/>
      <c r="AT699" s="118"/>
    </row>
    <row r="700" spans="45:46" x14ac:dyDescent="0.25">
      <c r="AS700" s="118"/>
      <c r="AT700" s="118"/>
    </row>
    <row r="701" spans="45:46" x14ac:dyDescent="0.25">
      <c r="AS701" s="118"/>
      <c r="AT701" s="118"/>
    </row>
    <row r="702" spans="45:46" x14ac:dyDescent="0.25">
      <c r="AS702" s="118"/>
      <c r="AT702" s="118"/>
    </row>
    <row r="703" spans="45:46" x14ac:dyDescent="0.25">
      <c r="AS703" s="118"/>
      <c r="AT703" s="118"/>
    </row>
    <row r="704" spans="45:46" x14ac:dyDescent="0.25">
      <c r="AS704" s="118"/>
      <c r="AT704" s="118"/>
    </row>
    <row r="705" spans="45:46" x14ac:dyDescent="0.25">
      <c r="AS705" s="118"/>
      <c r="AT705" s="118"/>
    </row>
    <row r="706" spans="45:46" x14ac:dyDescent="0.25">
      <c r="AS706" s="118"/>
      <c r="AT706" s="118"/>
    </row>
    <row r="707" spans="45:46" x14ac:dyDescent="0.25">
      <c r="AS707" s="118"/>
      <c r="AT707" s="118"/>
    </row>
    <row r="708" spans="45:46" x14ac:dyDescent="0.25">
      <c r="AS708" s="118"/>
      <c r="AT708" s="118"/>
    </row>
    <row r="709" spans="45:46" x14ac:dyDescent="0.25">
      <c r="AS709" s="118"/>
      <c r="AT709" s="118"/>
    </row>
    <row r="710" spans="45:46" x14ac:dyDescent="0.25">
      <c r="AS710" s="118"/>
      <c r="AT710" s="118"/>
    </row>
    <row r="711" spans="45:46" x14ac:dyDescent="0.25">
      <c r="AS711" s="118"/>
      <c r="AT711" s="118"/>
    </row>
    <row r="712" spans="45:46" x14ac:dyDescent="0.25">
      <c r="AS712" s="118"/>
      <c r="AT712" s="118"/>
    </row>
    <row r="713" spans="45:46" x14ac:dyDescent="0.25">
      <c r="AS713" s="118"/>
      <c r="AT713" s="118"/>
    </row>
    <row r="714" spans="45:46" x14ac:dyDescent="0.25">
      <c r="AS714" s="118"/>
      <c r="AT714" s="118"/>
    </row>
    <row r="715" spans="45:46" x14ac:dyDescent="0.25">
      <c r="AS715" s="118"/>
      <c r="AT715" s="118"/>
    </row>
    <row r="716" spans="45:46" x14ac:dyDescent="0.25">
      <c r="AS716" s="118"/>
      <c r="AT716" s="118"/>
    </row>
    <row r="717" spans="45:46" x14ac:dyDescent="0.25">
      <c r="AS717" s="118"/>
      <c r="AT717" s="118"/>
    </row>
    <row r="718" spans="45:46" x14ac:dyDescent="0.25">
      <c r="AS718" s="118"/>
      <c r="AT718" s="118"/>
    </row>
    <row r="719" spans="45:46" x14ac:dyDescent="0.25">
      <c r="AS719" s="118"/>
      <c r="AT719" s="118"/>
    </row>
    <row r="720" spans="45:46" x14ac:dyDescent="0.25">
      <c r="AS720" s="118"/>
      <c r="AT720" s="118"/>
    </row>
    <row r="721" spans="45:46" x14ac:dyDescent="0.25">
      <c r="AS721" s="118"/>
      <c r="AT721" s="118"/>
    </row>
    <row r="722" spans="45:46" x14ac:dyDescent="0.25">
      <c r="AS722" s="118"/>
      <c r="AT722" s="118"/>
    </row>
    <row r="723" spans="45:46" x14ac:dyDescent="0.25">
      <c r="AS723" s="118"/>
      <c r="AT723" s="118"/>
    </row>
    <row r="724" spans="45:46" x14ac:dyDescent="0.25">
      <c r="AS724" s="118"/>
      <c r="AT724" s="118"/>
    </row>
    <row r="725" spans="45:46" x14ac:dyDescent="0.25">
      <c r="AS725" s="118"/>
      <c r="AT725" s="118"/>
    </row>
    <row r="726" spans="45:46" x14ac:dyDescent="0.25">
      <c r="AS726" s="118"/>
      <c r="AT726" s="118"/>
    </row>
    <row r="727" spans="45:46" x14ac:dyDescent="0.25">
      <c r="AS727" s="118"/>
      <c r="AT727" s="118"/>
    </row>
    <row r="728" spans="45:46" x14ac:dyDescent="0.25">
      <c r="AS728" s="118"/>
      <c r="AT728" s="118"/>
    </row>
    <row r="729" spans="45:46" x14ac:dyDescent="0.25">
      <c r="AS729" s="118"/>
      <c r="AT729" s="118"/>
    </row>
    <row r="730" spans="45:46" x14ac:dyDescent="0.25">
      <c r="AS730" s="118"/>
      <c r="AT730" s="118"/>
    </row>
    <row r="731" spans="45:46" x14ac:dyDescent="0.25">
      <c r="AS731" s="118"/>
      <c r="AT731" s="118"/>
    </row>
    <row r="732" spans="45:46" x14ac:dyDescent="0.25">
      <c r="AS732" s="118"/>
      <c r="AT732" s="118"/>
    </row>
    <row r="733" spans="45:46" x14ac:dyDescent="0.25">
      <c r="AS733" s="118"/>
      <c r="AT733" s="118"/>
    </row>
    <row r="734" spans="45:46" x14ac:dyDescent="0.25">
      <c r="AS734" s="118"/>
      <c r="AT734" s="118"/>
    </row>
    <row r="735" spans="45:46" x14ac:dyDescent="0.25">
      <c r="AS735" s="118"/>
      <c r="AT735" s="118"/>
    </row>
    <row r="736" spans="45:46" x14ac:dyDescent="0.25">
      <c r="AS736" s="118"/>
      <c r="AT736" s="118"/>
    </row>
    <row r="737" spans="45:46" x14ac:dyDescent="0.25">
      <c r="AS737" s="118"/>
      <c r="AT737" s="118"/>
    </row>
    <row r="738" spans="45:46" x14ac:dyDescent="0.25">
      <c r="AS738" s="118"/>
      <c r="AT738" s="118"/>
    </row>
    <row r="739" spans="45:46" x14ac:dyDescent="0.25">
      <c r="AS739" s="118"/>
      <c r="AT739" s="118"/>
    </row>
    <row r="740" spans="45:46" x14ac:dyDescent="0.25">
      <c r="AS740" s="118"/>
      <c r="AT740" s="118"/>
    </row>
    <row r="741" spans="45:46" x14ac:dyDescent="0.25">
      <c r="AS741" s="118"/>
      <c r="AT741" s="118"/>
    </row>
    <row r="742" spans="45:46" x14ac:dyDescent="0.25">
      <c r="AS742" s="118"/>
      <c r="AT742" s="118"/>
    </row>
    <row r="743" spans="45:46" x14ac:dyDescent="0.25">
      <c r="AS743" s="118"/>
      <c r="AT743" s="118"/>
    </row>
    <row r="744" spans="45:46" x14ac:dyDescent="0.25">
      <c r="AS744" s="118"/>
      <c r="AT744" s="118"/>
    </row>
    <row r="745" spans="45:46" x14ac:dyDescent="0.25">
      <c r="AS745" s="118"/>
      <c r="AT745" s="118"/>
    </row>
    <row r="746" spans="45:46" x14ac:dyDescent="0.25">
      <c r="AS746" s="118"/>
      <c r="AT746" s="118"/>
    </row>
    <row r="747" spans="45:46" x14ac:dyDescent="0.25">
      <c r="AS747" s="118"/>
      <c r="AT747" s="118"/>
    </row>
    <row r="748" spans="45:46" x14ac:dyDescent="0.25">
      <c r="AS748" s="118"/>
      <c r="AT748" s="118"/>
    </row>
    <row r="749" spans="45:46" x14ac:dyDescent="0.25">
      <c r="AS749" s="118"/>
      <c r="AT749" s="118"/>
    </row>
    <row r="750" spans="45:46" x14ac:dyDescent="0.25">
      <c r="AS750" s="118"/>
      <c r="AT750" s="118"/>
    </row>
    <row r="751" spans="45:46" x14ac:dyDescent="0.25">
      <c r="AS751" s="118"/>
      <c r="AT751" s="118"/>
    </row>
    <row r="752" spans="45:46" x14ac:dyDescent="0.25">
      <c r="AS752" s="118"/>
      <c r="AT752" s="118"/>
    </row>
    <row r="753" spans="45:46" x14ac:dyDescent="0.25">
      <c r="AS753" s="118"/>
      <c r="AT753" s="118"/>
    </row>
    <row r="754" spans="45:46" x14ac:dyDescent="0.25">
      <c r="AS754" s="118"/>
      <c r="AT754" s="118"/>
    </row>
    <row r="755" spans="45:46" x14ac:dyDescent="0.25">
      <c r="AS755" s="118"/>
      <c r="AT755" s="118"/>
    </row>
    <row r="756" spans="45:46" x14ac:dyDescent="0.25">
      <c r="AS756" s="118"/>
      <c r="AT756" s="118"/>
    </row>
    <row r="757" spans="45:46" x14ac:dyDescent="0.25">
      <c r="AS757" s="118"/>
      <c r="AT757" s="118"/>
    </row>
    <row r="758" spans="45:46" x14ac:dyDescent="0.25">
      <c r="AS758" s="118"/>
      <c r="AT758" s="118"/>
    </row>
    <row r="759" spans="45:46" x14ac:dyDescent="0.25">
      <c r="AS759" s="118"/>
      <c r="AT759" s="118"/>
    </row>
    <row r="760" spans="45:46" x14ac:dyDescent="0.25">
      <c r="AS760" s="118"/>
      <c r="AT760" s="118"/>
    </row>
    <row r="761" spans="45:46" x14ac:dyDescent="0.25">
      <c r="AS761" s="118"/>
      <c r="AT761" s="118"/>
    </row>
    <row r="762" spans="45:46" x14ac:dyDescent="0.25">
      <c r="AS762" s="118"/>
      <c r="AT762" s="118"/>
    </row>
    <row r="763" spans="45:46" x14ac:dyDescent="0.25">
      <c r="AS763" s="118"/>
      <c r="AT763" s="118"/>
    </row>
    <row r="764" spans="45:46" x14ac:dyDescent="0.25">
      <c r="AS764" s="118"/>
      <c r="AT764" s="118"/>
    </row>
    <row r="765" spans="45:46" x14ac:dyDescent="0.25">
      <c r="AS765" s="118"/>
      <c r="AT765" s="118"/>
    </row>
    <row r="766" spans="45:46" x14ac:dyDescent="0.25">
      <c r="AS766" s="118"/>
      <c r="AT766" s="118"/>
    </row>
    <row r="767" spans="45:46" x14ac:dyDescent="0.25">
      <c r="AS767" s="118"/>
      <c r="AT767" s="118"/>
    </row>
    <row r="768" spans="45:46" x14ac:dyDescent="0.25">
      <c r="AS768" s="118"/>
      <c r="AT768" s="118"/>
    </row>
    <row r="769" spans="45:46" x14ac:dyDescent="0.25">
      <c r="AS769" s="118"/>
      <c r="AT769" s="118"/>
    </row>
    <row r="770" spans="45:46" x14ac:dyDescent="0.25">
      <c r="AS770" s="118"/>
      <c r="AT770" s="118"/>
    </row>
    <row r="771" spans="45:46" x14ac:dyDescent="0.25">
      <c r="AS771" s="118"/>
      <c r="AT771" s="118"/>
    </row>
    <row r="772" spans="45:46" x14ac:dyDescent="0.25">
      <c r="AS772" s="118"/>
      <c r="AT772" s="118"/>
    </row>
    <row r="773" spans="45:46" x14ac:dyDescent="0.25">
      <c r="AS773" s="118"/>
      <c r="AT773" s="118"/>
    </row>
    <row r="774" spans="45:46" x14ac:dyDescent="0.25">
      <c r="AS774" s="118"/>
      <c r="AT774" s="118"/>
    </row>
    <row r="775" spans="45:46" x14ac:dyDescent="0.25">
      <c r="AS775" s="118"/>
      <c r="AT775" s="118"/>
    </row>
    <row r="776" spans="45:46" x14ac:dyDescent="0.25">
      <c r="AS776" s="118"/>
      <c r="AT776" s="118"/>
    </row>
    <row r="777" spans="45:46" x14ac:dyDescent="0.25">
      <c r="AS777" s="118"/>
      <c r="AT777" s="118"/>
    </row>
    <row r="778" spans="45:46" x14ac:dyDescent="0.25">
      <c r="AS778" s="118"/>
      <c r="AT778" s="118"/>
    </row>
    <row r="779" spans="45:46" x14ac:dyDescent="0.25">
      <c r="AS779" s="118"/>
      <c r="AT779" s="118"/>
    </row>
    <row r="780" spans="45:46" x14ac:dyDescent="0.25">
      <c r="AS780" s="118"/>
      <c r="AT780" s="118"/>
    </row>
    <row r="781" spans="45:46" x14ac:dyDescent="0.25">
      <c r="AS781" s="118"/>
      <c r="AT781" s="118"/>
    </row>
    <row r="782" spans="45:46" x14ac:dyDescent="0.25">
      <c r="AS782" s="118"/>
      <c r="AT782" s="118"/>
    </row>
    <row r="783" spans="45:46" x14ac:dyDescent="0.25">
      <c r="AS783" s="118"/>
      <c r="AT783" s="118"/>
    </row>
    <row r="784" spans="45:46" x14ac:dyDescent="0.25">
      <c r="AS784" s="118"/>
      <c r="AT784" s="118"/>
    </row>
    <row r="785" spans="45:46" x14ac:dyDescent="0.25">
      <c r="AS785" s="118"/>
      <c r="AT785" s="118"/>
    </row>
    <row r="786" spans="45:46" x14ac:dyDescent="0.25">
      <c r="AS786" s="118"/>
      <c r="AT786" s="118"/>
    </row>
    <row r="787" spans="45:46" x14ac:dyDescent="0.25">
      <c r="AS787" s="118"/>
      <c r="AT787" s="118"/>
    </row>
    <row r="788" spans="45:46" x14ac:dyDescent="0.25">
      <c r="AS788" s="118"/>
      <c r="AT788" s="118"/>
    </row>
    <row r="789" spans="45:46" x14ac:dyDescent="0.25">
      <c r="AS789" s="118"/>
      <c r="AT789" s="118"/>
    </row>
    <row r="790" spans="45:46" x14ac:dyDescent="0.25">
      <c r="AS790" s="118"/>
      <c r="AT790" s="118"/>
    </row>
    <row r="791" spans="45:46" x14ac:dyDescent="0.25">
      <c r="AS791" s="118"/>
      <c r="AT791" s="118"/>
    </row>
    <row r="792" spans="45:46" x14ac:dyDescent="0.25">
      <c r="AS792" s="118"/>
      <c r="AT792" s="118"/>
    </row>
    <row r="793" spans="45:46" x14ac:dyDescent="0.25">
      <c r="AS793" s="118"/>
      <c r="AT793" s="118"/>
    </row>
    <row r="794" spans="45:46" x14ac:dyDescent="0.25">
      <c r="AS794" s="118"/>
      <c r="AT794" s="118"/>
    </row>
    <row r="795" spans="45:46" x14ac:dyDescent="0.25">
      <c r="AS795" s="118"/>
      <c r="AT795" s="118"/>
    </row>
    <row r="796" spans="45:46" x14ac:dyDescent="0.25">
      <c r="AS796" s="118"/>
      <c r="AT796" s="118"/>
    </row>
    <row r="797" spans="45:46" x14ac:dyDescent="0.25">
      <c r="AS797" s="118"/>
      <c r="AT797" s="118"/>
    </row>
    <row r="798" spans="45:46" x14ac:dyDescent="0.25">
      <c r="AS798" s="118"/>
      <c r="AT798" s="118"/>
    </row>
    <row r="799" spans="45:46" x14ac:dyDescent="0.25">
      <c r="AS799" s="118"/>
      <c r="AT799" s="118"/>
    </row>
    <row r="800" spans="45:46" x14ac:dyDescent="0.25">
      <c r="AS800" s="118"/>
      <c r="AT800" s="118"/>
    </row>
    <row r="801" spans="45:46" x14ac:dyDescent="0.25">
      <c r="AS801" s="118"/>
      <c r="AT801" s="118"/>
    </row>
    <row r="802" spans="45:46" x14ac:dyDescent="0.25">
      <c r="AS802" s="118"/>
      <c r="AT802" s="118"/>
    </row>
    <row r="803" spans="45:46" x14ac:dyDescent="0.25">
      <c r="AS803" s="118"/>
      <c r="AT803" s="118"/>
    </row>
    <row r="804" spans="45:46" x14ac:dyDescent="0.25">
      <c r="AS804" s="118"/>
      <c r="AT804" s="118"/>
    </row>
    <row r="805" spans="45:46" x14ac:dyDescent="0.25">
      <c r="AS805" s="118"/>
      <c r="AT805" s="118"/>
    </row>
    <row r="806" spans="45:46" x14ac:dyDescent="0.25">
      <c r="AS806" s="118"/>
      <c r="AT806" s="118"/>
    </row>
    <row r="807" spans="45:46" x14ac:dyDescent="0.25">
      <c r="AS807" s="118"/>
      <c r="AT807" s="118"/>
    </row>
    <row r="808" spans="45:46" x14ac:dyDescent="0.25">
      <c r="AS808" s="118"/>
      <c r="AT808" s="118"/>
    </row>
    <row r="809" spans="45:46" x14ac:dyDescent="0.25">
      <c r="AS809" s="118"/>
      <c r="AT809" s="118"/>
    </row>
    <row r="810" spans="45:46" x14ac:dyDescent="0.25">
      <c r="AS810" s="118"/>
      <c r="AT810" s="118"/>
    </row>
    <row r="811" spans="45:46" x14ac:dyDescent="0.25">
      <c r="AS811" s="118"/>
      <c r="AT811" s="118"/>
    </row>
    <row r="812" spans="45:46" x14ac:dyDescent="0.25">
      <c r="AS812" s="118"/>
      <c r="AT812" s="118"/>
    </row>
    <row r="813" spans="45:46" x14ac:dyDescent="0.25">
      <c r="AS813" s="118"/>
      <c r="AT813" s="118"/>
    </row>
    <row r="814" spans="45:46" x14ac:dyDescent="0.25">
      <c r="AS814" s="118"/>
      <c r="AT814" s="118"/>
    </row>
    <row r="815" spans="45:46" x14ac:dyDescent="0.25">
      <c r="AS815" s="118"/>
      <c r="AT815" s="118"/>
    </row>
    <row r="816" spans="45:46" x14ac:dyDescent="0.25">
      <c r="AS816" s="118"/>
      <c r="AT816" s="118"/>
    </row>
    <row r="817" spans="45:46" x14ac:dyDescent="0.25">
      <c r="AS817" s="118"/>
      <c r="AT817" s="118"/>
    </row>
    <row r="818" spans="45:46" x14ac:dyDescent="0.25">
      <c r="AS818" s="118"/>
      <c r="AT818" s="118"/>
    </row>
    <row r="819" spans="45:46" x14ac:dyDescent="0.25">
      <c r="AS819" s="118"/>
      <c r="AT819" s="118"/>
    </row>
    <row r="820" spans="45:46" x14ac:dyDescent="0.25">
      <c r="AS820" s="118"/>
      <c r="AT820" s="118"/>
    </row>
    <row r="821" spans="45:46" x14ac:dyDescent="0.25">
      <c r="AS821" s="118"/>
      <c r="AT821" s="118"/>
    </row>
    <row r="822" spans="45:46" x14ac:dyDescent="0.25">
      <c r="AS822" s="118"/>
      <c r="AT822" s="118"/>
    </row>
    <row r="823" spans="45:46" x14ac:dyDescent="0.25">
      <c r="AS823" s="118"/>
      <c r="AT823" s="118"/>
    </row>
    <row r="824" spans="45:46" x14ac:dyDescent="0.25">
      <c r="AS824" s="118"/>
      <c r="AT824" s="118"/>
    </row>
    <row r="825" spans="45:46" x14ac:dyDescent="0.25">
      <c r="AS825" s="118"/>
      <c r="AT825" s="118"/>
    </row>
    <row r="826" spans="45:46" x14ac:dyDescent="0.25">
      <c r="AS826" s="118"/>
      <c r="AT826" s="118"/>
    </row>
    <row r="827" spans="45:46" x14ac:dyDescent="0.25">
      <c r="AS827" s="118"/>
      <c r="AT827" s="118"/>
    </row>
    <row r="828" spans="45:46" x14ac:dyDescent="0.25">
      <c r="AS828" s="118"/>
      <c r="AT828" s="118"/>
    </row>
    <row r="829" spans="45:46" x14ac:dyDescent="0.25">
      <c r="AS829" s="118"/>
      <c r="AT829" s="118"/>
    </row>
    <row r="830" spans="45:46" x14ac:dyDescent="0.25">
      <c r="AS830" s="118"/>
      <c r="AT830" s="118"/>
    </row>
    <row r="831" spans="45:46" x14ac:dyDescent="0.25">
      <c r="AS831" s="118"/>
      <c r="AT831" s="118"/>
    </row>
    <row r="832" spans="45:46" x14ac:dyDescent="0.25">
      <c r="AS832" s="118"/>
      <c r="AT832" s="118"/>
    </row>
    <row r="833" spans="45:46" x14ac:dyDescent="0.25">
      <c r="AS833" s="118"/>
      <c r="AT833" s="118"/>
    </row>
    <row r="834" spans="45:46" x14ac:dyDescent="0.25">
      <c r="AS834" s="118"/>
      <c r="AT834" s="118"/>
    </row>
    <row r="835" spans="45:46" x14ac:dyDescent="0.25">
      <c r="AS835" s="118"/>
      <c r="AT835" s="118"/>
    </row>
    <row r="836" spans="45:46" x14ac:dyDescent="0.25">
      <c r="AS836" s="118"/>
      <c r="AT836" s="118"/>
    </row>
    <row r="837" spans="45:46" x14ac:dyDescent="0.25">
      <c r="AS837" s="118"/>
      <c r="AT837" s="118"/>
    </row>
    <row r="838" spans="45:46" x14ac:dyDescent="0.25">
      <c r="AS838" s="118"/>
      <c r="AT838" s="118"/>
    </row>
    <row r="839" spans="45:46" x14ac:dyDescent="0.25">
      <c r="AS839" s="118"/>
      <c r="AT839" s="118"/>
    </row>
    <row r="840" spans="45:46" x14ac:dyDescent="0.25">
      <c r="AS840" s="118"/>
      <c r="AT840" s="118"/>
    </row>
    <row r="841" spans="45:46" x14ac:dyDescent="0.25">
      <c r="AS841" s="118"/>
      <c r="AT841" s="118"/>
    </row>
    <row r="842" spans="45:46" x14ac:dyDescent="0.25">
      <c r="AS842" s="118"/>
      <c r="AT842" s="118"/>
    </row>
    <row r="843" spans="45:46" x14ac:dyDescent="0.25">
      <c r="AS843" s="118"/>
      <c r="AT843" s="118"/>
    </row>
    <row r="844" spans="45:46" x14ac:dyDescent="0.25">
      <c r="AS844" s="118"/>
      <c r="AT844" s="118"/>
    </row>
    <row r="845" spans="45:46" x14ac:dyDescent="0.25">
      <c r="AS845" s="118"/>
      <c r="AT845" s="118"/>
    </row>
    <row r="846" spans="45:46" x14ac:dyDescent="0.25">
      <c r="AS846" s="118"/>
      <c r="AT846" s="118"/>
    </row>
    <row r="847" spans="45:46" x14ac:dyDescent="0.25">
      <c r="AS847" s="118"/>
      <c r="AT847" s="118"/>
    </row>
    <row r="848" spans="45:46" x14ac:dyDescent="0.25">
      <c r="AS848" s="118"/>
      <c r="AT848" s="118"/>
    </row>
    <row r="849" spans="45:46" x14ac:dyDescent="0.25">
      <c r="AS849" s="118"/>
      <c r="AT849" s="118"/>
    </row>
    <row r="850" spans="45:46" x14ac:dyDescent="0.25">
      <c r="AS850" s="118"/>
      <c r="AT850" s="118"/>
    </row>
    <row r="851" spans="45:46" x14ac:dyDescent="0.25">
      <c r="AS851" s="118"/>
      <c r="AT851" s="118"/>
    </row>
    <row r="852" spans="45:46" x14ac:dyDescent="0.25">
      <c r="AS852" s="118"/>
      <c r="AT852" s="118"/>
    </row>
    <row r="853" spans="45:46" x14ac:dyDescent="0.25">
      <c r="AS853" s="118"/>
      <c r="AT853" s="118"/>
    </row>
    <row r="854" spans="45:46" x14ac:dyDescent="0.25">
      <c r="AS854" s="118"/>
      <c r="AT854" s="118"/>
    </row>
    <row r="855" spans="45:46" x14ac:dyDescent="0.25">
      <c r="AS855" s="118"/>
      <c r="AT855" s="118"/>
    </row>
    <row r="856" spans="45:46" x14ac:dyDescent="0.25">
      <c r="AS856" s="118"/>
      <c r="AT856" s="118"/>
    </row>
    <row r="857" spans="45:46" x14ac:dyDescent="0.25">
      <c r="AS857" s="118"/>
      <c r="AT857" s="118"/>
    </row>
    <row r="858" spans="45:46" x14ac:dyDescent="0.25">
      <c r="AS858" s="118"/>
      <c r="AT858" s="118"/>
    </row>
    <row r="859" spans="45:46" x14ac:dyDescent="0.25">
      <c r="AS859" s="118"/>
      <c r="AT859" s="118"/>
    </row>
    <row r="860" spans="45:46" x14ac:dyDescent="0.25">
      <c r="AS860" s="118"/>
      <c r="AT860" s="118"/>
    </row>
    <row r="861" spans="45:46" x14ac:dyDescent="0.25">
      <c r="AS861" s="118"/>
      <c r="AT861" s="118"/>
    </row>
    <row r="862" spans="45:46" x14ac:dyDescent="0.25">
      <c r="AS862" s="118"/>
      <c r="AT862" s="118"/>
    </row>
    <row r="863" spans="45:46" x14ac:dyDescent="0.25">
      <c r="AS863" s="118"/>
      <c r="AT863" s="118"/>
    </row>
    <row r="864" spans="45:46" x14ac:dyDescent="0.25">
      <c r="AS864" s="118"/>
      <c r="AT864" s="118"/>
    </row>
    <row r="865" spans="45:46" x14ac:dyDescent="0.25">
      <c r="AS865" s="118"/>
      <c r="AT865" s="118"/>
    </row>
    <row r="866" spans="45:46" x14ac:dyDescent="0.25">
      <c r="AS866" s="118"/>
      <c r="AT866" s="118"/>
    </row>
    <row r="867" spans="45:46" x14ac:dyDescent="0.25">
      <c r="AS867" s="118"/>
      <c r="AT867" s="118"/>
    </row>
    <row r="868" spans="45:46" x14ac:dyDescent="0.25">
      <c r="AS868" s="118"/>
      <c r="AT868" s="118"/>
    </row>
    <row r="869" spans="45:46" x14ac:dyDescent="0.25">
      <c r="AS869" s="118"/>
      <c r="AT869" s="118"/>
    </row>
    <row r="870" spans="45:46" x14ac:dyDescent="0.25">
      <c r="AS870" s="118"/>
      <c r="AT870" s="118"/>
    </row>
    <row r="871" spans="45:46" x14ac:dyDescent="0.25">
      <c r="AS871" s="118"/>
      <c r="AT871" s="118"/>
    </row>
    <row r="872" spans="45:46" x14ac:dyDescent="0.25">
      <c r="AS872" s="118"/>
      <c r="AT872" s="118"/>
    </row>
    <row r="873" spans="45:46" x14ac:dyDescent="0.25">
      <c r="AS873" s="118"/>
      <c r="AT873" s="118"/>
    </row>
    <row r="874" spans="45:46" x14ac:dyDescent="0.25">
      <c r="AS874" s="118"/>
      <c r="AT874" s="118"/>
    </row>
    <row r="875" spans="45:46" x14ac:dyDescent="0.25">
      <c r="AS875" s="118"/>
      <c r="AT875" s="118"/>
    </row>
    <row r="876" spans="45:46" x14ac:dyDescent="0.25">
      <c r="AS876" s="118"/>
      <c r="AT876" s="118"/>
    </row>
    <row r="877" spans="45:46" x14ac:dyDescent="0.25">
      <c r="AS877" s="118"/>
      <c r="AT877" s="118"/>
    </row>
    <row r="878" spans="45:46" x14ac:dyDescent="0.25">
      <c r="AS878" s="118"/>
      <c r="AT878" s="118"/>
    </row>
    <row r="879" spans="45:46" x14ac:dyDescent="0.25">
      <c r="AS879" s="118"/>
      <c r="AT879" s="118"/>
    </row>
    <row r="880" spans="45:46" x14ac:dyDescent="0.25">
      <c r="AS880" s="118"/>
      <c r="AT880" s="118"/>
    </row>
    <row r="881" spans="45:46" x14ac:dyDescent="0.25">
      <c r="AS881" s="118"/>
      <c r="AT881" s="118"/>
    </row>
    <row r="882" spans="45:46" x14ac:dyDescent="0.25">
      <c r="AS882" s="118"/>
      <c r="AT882" s="118"/>
    </row>
    <row r="883" spans="45:46" x14ac:dyDescent="0.25">
      <c r="AS883" s="118"/>
      <c r="AT883" s="118"/>
    </row>
    <row r="884" spans="45:46" x14ac:dyDescent="0.25">
      <c r="AS884" s="118"/>
      <c r="AT884" s="118"/>
    </row>
    <row r="885" spans="45:46" x14ac:dyDescent="0.25">
      <c r="AS885" s="118"/>
      <c r="AT885" s="118"/>
    </row>
    <row r="886" spans="45:46" x14ac:dyDescent="0.25">
      <c r="AS886" s="118"/>
      <c r="AT886" s="118"/>
    </row>
    <row r="887" spans="45:46" x14ac:dyDescent="0.25">
      <c r="AS887" s="118"/>
      <c r="AT887" s="118"/>
    </row>
    <row r="888" spans="45:46" x14ac:dyDescent="0.25">
      <c r="AS888" s="118"/>
      <c r="AT888" s="118"/>
    </row>
    <row r="889" spans="45:46" x14ac:dyDescent="0.25">
      <c r="AS889" s="118"/>
      <c r="AT889" s="118"/>
    </row>
    <row r="890" spans="45:46" x14ac:dyDescent="0.25">
      <c r="AS890" s="118"/>
      <c r="AT890" s="118"/>
    </row>
    <row r="891" spans="45:46" x14ac:dyDescent="0.25">
      <c r="AS891" s="118"/>
      <c r="AT891" s="118"/>
    </row>
    <row r="892" spans="45:46" x14ac:dyDescent="0.25">
      <c r="AS892" s="118"/>
      <c r="AT892" s="118"/>
    </row>
    <row r="893" spans="45:46" x14ac:dyDescent="0.25">
      <c r="AS893" s="118"/>
      <c r="AT893" s="118"/>
    </row>
    <row r="894" spans="45:46" x14ac:dyDescent="0.25">
      <c r="AS894" s="118"/>
      <c r="AT894" s="118"/>
    </row>
    <row r="895" spans="45:46" x14ac:dyDescent="0.25">
      <c r="AS895" s="118"/>
      <c r="AT895" s="118"/>
    </row>
    <row r="896" spans="45:46" x14ac:dyDescent="0.25">
      <c r="AS896" s="118"/>
      <c r="AT896" s="118"/>
    </row>
    <row r="897" spans="45:46" x14ac:dyDescent="0.25">
      <c r="AS897" s="118"/>
      <c r="AT897" s="118"/>
    </row>
    <row r="898" spans="45:46" x14ac:dyDescent="0.25">
      <c r="AS898" s="118"/>
      <c r="AT898" s="118"/>
    </row>
    <row r="899" spans="45:46" x14ac:dyDescent="0.25">
      <c r="AS899" s="118"/>
      <c r="AT899" s="118"/>
    </row>
    <row r="900" spans="45:46" x14ac:dyDescent="0.25">
      <c r="AS900" s="118"/>
      <c r="AT900" s="118"/>
    </row>
    <row r="901" spans="45:46" x14ac:dyDescent="0.25">
      <c r="AS901" s="118"/>
      <c r="AT901" s="118"/>
    </row>
    <row r="902" spans="45:46" x14ac:dyDescent="0.25">
      <c r="AS902" s="118"/>
      <c r="AT902" s="118"/>
    </row>
    <row r="903" spans="45:46" x14ac:dyDescent="0.25">
      <c r="AS903" s="118"/>
      <c r="AT903" s="118"/>
    </row>
    <row r="904" spans="45:46" x14ac:dyDescent="0.25">
      <c r="AS904" s="118"/>
      <c r="AT904" s="118"/>
    </row>
    <row r="905" spans="45:46" x14ac:dyDescent="0.25">
      <c r="AS905" s="118"/>
      <c r="AT905" s="118"/>
    </row>
    <row r="906" spans="45:46" x14ac:dyDescent="0.25">
      <c r="AS906" s="118"/>
      <c r="AT906" s="118"/>
    </row>
    <row r="907" spans="45:46" x14ac:dyDescent="0.25">
      <c r="AS907" s="118"/>
      <c r="AT907" s="118"/>
    </row>
    <row r="908" spans="45:46" x14ac:dyDescent="0.25">
      <c r="AS908" s="118"/>
      <c r="AT908" s="118"/>
    </row>
    <row r="909" spans="45:46" x14ac:dyDescent="0.25">
      <c r="AS909" s="118"/>
      <c r="AT909" s="118"/>
    </row>
    <row r="910" spans="45:46" x14ac:dyDescent="0.25">
      <c r="AS910" s="118"/>
      <c r="AT910" s="118"/>
    </row>
    <row r="911" spans="45:46" x14ac:dyDescent="0.25">
      <c r="AS911" s="118"/>
      <c r="AT911" s="118"/>
    </row>
    <row r="912" spans="45:46" x14ac:dyDescent="0.25">
      <c r="AS912" s="118"/>
      <c r="AT912" s="118"/>
    </row>
    <row r="913" spans="45:46" x14ac:dyDescent="0.25">
      <c r="AS913" s="118"/>
      <c r="AT913" s="118"/>
    </row>
    <row r="914" spans="45:46" x14ac:dyDescent="0.25">
      <c r="AS914" s="118"/>
      <c r="AT914" s="118"/>
    </row>
    <row r="915" spans="45:46" x14ac:dyDescent="0.25">
      <c r="AS915" s="118"/>
      <c r="AT915" s="118"/>
    </row>
    <row r="916" spans="45:46" x14ac:dyDescent="0.25">
      <c r="AS916" s="118"/>
      <c r="AT916" s="118"/>
    </row>
    <row r="917" spans="45:46" x14ac:dyDescent="0.25">
      <c r="AS917" s="118"/>
      <c r="AT917" s="118"/>
    </row>
    <row r="918" spans="45:46" x14ac:dyDescent="0.25">
      <c r="AS918" s="118"/>
      <c r="AT918" s="118"/>
    </row>
    <row r="919" spans="45:46" x14ac:dyDescent="0.25">
      <c r="AS919" s="118"/>
      <c r="AT919" s="118"/>
    </row>
    <row r="920" spans="45:46" x14ac:dyDescent="0.25">
      <c r="AS920" s="118"/>
      <c r="AT920" s="118"/>
    </row>
    <row r="921" spans="45:46" x14ac:dyDescent="0.25">
      <c r="AS921" s="118"/>
      <c r="AT921" s="118"/>
    </row>
    <row r="922" spans="45:46" x14ac:dyDescent="0.25">
      <c r="AS922" s="118"/>
      <c r="AT922" s="118"/>
    </row>
    <row r="923" spans="45:46" x14ac:dyDescent="0.25">
      <c r="AS923" s="118"/>
      <c r="AT923" s="118"/>
    </row>
    <row r="924" spans="45:46" x14ac:dyDescent="0.25">
      <c r="AS924" s="118"/>
      <c r="AT924" s="118"/>
    </row>
    <row r="925" spans="45:46" x14ac:dyDescent="0.25">
      <c r="AS925" s="118"/>
      <c r="AT925" s="118"/>
    </row>
    <row r="926" spans="45:46" x14ac:dyDescent="0.25">
      <c r="AS926" s="118"/>
      <c r="AT926" s="118"/>
    </row>
    <row r="927" spans="45:46" x14ac:dyDescent="0.25">
      <c r="AS927" s="118"/>
      <c r="AT927" s="118"/>
    </row>
    <row r="928" spans="45:46" x14ac:dyDescent="0.25">
      <c r="AS928" s="118"/>
      <c r="AT928" s="118"/>
    </row>
    <row r="929" spans="45:46" x14ac:dyDescent="0.25">
      <c r="AS929" s="118"/>
      <c r="AT929" s="118"/>
    </row>
    <row r="930" spans="45:46" x14ac:dyDescent="0.25">
      <c r="AS930" s="118"/>
      <c r="AT930" s="118"/>
    </row>
    <row r="931" spans="45:46" x14ac:dyDescent="0.25">
      <c r="AS931" s="118"/>
      <c r="AT931" s="118"/>
    </row>
    <row r="932" spans="45:46" x14ac:dyDescent="0.25">
      <c r="AS932" s="118"/>
      <c r="AT932" s="118"/>
    </row>
    <row r="933" spans="45:46" x14ac:dyDescent="0.25">
      <c r="AS933" s="118"/>
      <c r="AT933" s="118"/>
    </row>
    <row r="934" spans="45:46" x14ac:dyDescent="0.25">
      <c r="AS934" s="118"/>
      <c r="AT934" s="118"/>
    </row>
    <row r="935" spans="45:46" x14ac:dyDescent="0.25">
      <c r="AS935" s="118"/>
      <c r="AT935" s="118"/>
    </row>
    <row r="936" spans="45:46" x14ac:dyDescent="0.25">
      <c r="AS936" s="118"/>
      <c r="AT936" s="118"/>
    </row>
    <row r="937" spans="45:46" x14ac:dyDescent="0.25">
      <c r="AS937" s="118"/>
      <c r="AT937" s="118"/>
    </row>
    <row r="938" spans="45:46" x14ac:dyDescent="0.25">
      <c r="AS938" s="118"/>
      <c r="AT938" s="118"/>
    </row>
    <row r="939" spans="45:46" x14ac:dyDescent="0.25">
      <c r="AS939" s="118"/>
      <c r="AT939" s="118"/>
    </row>
    <row r="940" spans="45:46" x14ac:dyDescent="0.25">
      <c r="AS940" s="118"/>
      <c r="AT940" s="118"/>
    </row>
    <row r="941" spans="45:46" x14ac:dyDescent="0.25">
      <c r="AS941" s="118"/>
      <c r="AT941" s="118"/>
    </row>
    <row r="942" spans="45:46" x14ac:dyDescent="0.25">
      <c r="AS942" s="118"/>
      <c r="AT942" s="118"/>
    </row>
    <row r="943" spans="45:46" x14ac:dyDescent="0.25">
      <c r="AS943" s="118"/>
      <c r="AT943" s="118"/>
    </row>
    <row r="944" spans="45:46" x14ac:dyDescent="0.25">
      <c r="AS944" s="118"/>
      <c r="AT944" s="118"/>
    </row>
    <row r="945" spans="45:46" x14ac:dyDescent="0.25">
      <c r="AS945" s="118"/>
      <c r="AT945" s="118"/>
    </row>
    <row r="946" spans="45:46" x14ac:dyDescent="0.25">
      <c r="AS946" s="118"/>
      <c r="AT946" s="118"/>
    </row>
    <row r="947" spans="45:46" x14ac:dyDescent="0.25">
      <c r="AS947" s="118"/>
      <c r="AT947" s="118"/>
    </row>
    <row r="948" spans="45:46" x14ac:dyDescent="0.25">
      <c r="AS948" s="118"/>
      <c r="AT948" s="118"/>
    </row>
    <row r="949" spans="45:46" x14ac:dyDescent="0.25">
      <c r="AS949" s="118"/>
      <c r="AT949" s="118"/>
    </row>
    <row r="950" spans="45:46" x14ac:dyDescent="0.25">
      <c r="AS950" s="118"/>
      <c r="AT950" s="118"/>
    </row>
    <row r="951" spans="45:46" x14ac:dyDescent="0.25">
      <c r="AS951" s="118"/>
      <c r="AT951" s="118"/>
    </row>
    <row r="952" spans="45:46" x14ac:dyDescent="0.25">
      <c r="AS952" s="118"/>
      <c r="AT952" s="118"/>
    </row>
    <row r="953" spans="45:46" x14ac:dyDescent="0.25">
      <c r="AS953" s="118"/>
      <c r="AT953" s="118"/>
    </row>
    <row r="954" spans="45:46" x14ac:dyDescent="0.25">
      <c r="AS954" s="118"/>
      <c r="AT954" s="118"/>
    </row>
    <row r="955" spans="45:46" x14ac:dyDescent="0.25">
      <c r="AS955" s="118"/>
      <c r="AT955" s="118"/>
    </row>
    <row r="956" spans="45:46" x14ac:dyDescent="0.25">
      <c r="AS956" s="118"/>
      <c r="AT956" s="118"/>
    </row>
    <row r="957" spans="45:46" x14ac:dyDescent="0.25">
      <c r="AS957" s="118"/>
      <c r="AT957" s="118"/>
    </row>
    <row r="958" spans="45:46" x14ac:dyDescent="0.25">
      <c r="AS958" s="118"/>
      <c r="AT958" s="118"/>
    </row>
    <row r="959" spans="45:46" x14ac:dyDescent="0.25">
      <c r="AS959" s="118"/>
      <c r="AT959" s="118"/>
    </row>
    <row r="960" spans="45:46" x14ac:dyDescent="0.25">
      <c r="AS960" s="118"/>
      <c r="AT960" s="118"/>
    </row>
    <row r="961" spans="45:46" x14ac:dyDescent="0.25">
      <c r="AS961" s="118"/>
      <c r="AT961" s="118"/>
    </row>
    <row r="962" spans="45:46" x14ac:dyDescent="0.25">
      <c r="AS962" s="118"/>
      <c r="AT962" s="118"/>
    </row>
    <row r="963" spans="45:46" x14ac:dyDescent="0.25">
      <c r="AS963" s="118"/>
      <c r="AT963" s="118"/>
    </row>
    <row r="964" spans="45:46" x14ac:dyDescent="0.25">
      <c r="AS964" s="118"/>
      <c r="AT964" s="118"/>
    </row>
    <row r="965" spans="45:46" x14ac:dyDescent="0.25">
      <c r="AS965" s="118"/>
      <c r="AT965" s="118"/>
    </row>
    <row r="966" spans="45:46" x14ac:dyDescent="0.25">
      <c r="AS966" s="118"/>
      <c r="AT966" s="118"/>
    </row>
    <row r="967" spans="45:46" x14ac:dyDescent="0.25">
      <c r="AS967" s="118"/>
      <c r="AT967" s="118"/>
    </row>
    <row r="968" spans="45:46" x14ac:dyDescent="0.25">
      <c r="AS968" s="118"/>
      <c r="AT968" s="118"/>
    </row>
    <row r="969" spans="45:46" x14ac:dyDescent="0.25">
      <c r="AS969" s="118"/>
      <c r="AT969" s="118"/>
    </row>
    <row r="970" spans="45:46" x14ac:dyDescent="0.25">
      <c r="AS970" s="118"/>
      <c r="AT970" s="118"/>
    </row>
    <row r="971" spans="45:46" x14ac:dyDescent="0.25">
      <c r="AS971" s="118"/>
      <c r="AT971" s="118"/>
    </row>
    <row r="972" spans="45:46" x14ac:dyDescent="0.25">
      <c r="AS972" s="118"/>
      <c r="AT972" s="118"/>
    </row>
    <row r="973" spans="45:46" x14ac:dyDescent="0.25">
      <c r="AS973" s="118"/>
      <c r="AT973" s="118"/>
    </row>
    <row r="974" spans="45:46" x14ac:dyDescent="0.25">
      <c r="AS974" s="118"/>
      <c r="AT974" s="118"/>
    </row>
    <row r="975" spans="45:46" x14ac:dyDescent="0.25">
      <c r="AS975" s="118"/>
      <c r="AT975" s="118"/>
    </row>
    <row r="976" spans="45:46" x14ac:dyDescent="0.25">
      <c r="AS976" s="118"/>
      <c r="AT976" s="118"/>
    </row>
    <row r="977" spans="45:46" x14ac:dyDescent="0.25">
      <c r="AS977" s="118"/>
      <c r="AT977" s="118"/>
    </row>
    <row r="978" spans="45:46" x14ac:dyDescent="0.25">
      <c r="AS978" s="118"/>
      <c r="AT978" s="118"/>
    </row>
    <row r="979" spans="45:46" x14ac:dyDescent="0.25">
      <c r="AS979" s="118"/>
      <c r="AT979" s="118"/>
    </row>
    <row r="980" spans="45:46" x14ac:dyDescent="0.25">
      <c r="AS980" s="118"/>
      <c r="AT980" s="118"/>
    </row>
    <row r="981" spans="45:46" x14ac:dyDescent="0.25">
      <c r="AS981" s="118"/>
      <c r="AT981" s="118"/>
    </row>
    <row r="982" spans="45:46" x14ac:dyDescent="0.25">
      <c r="AS982" s="118"/>
      <c r="AT982" s="118"/>
    </row>
    <row r="983" spans="45:46" x14ac:dyDescent="0.25">
      <c r="AS983" s="118"/>
      <c r="AT983" s="118"/>
    </row>
    <row r="984" spans="45:46" x14ac:dyDescent="0.25">
      <c r="AS984" s="118"/>
      <c r="AT984" s="118"/>
    </row>
    <row r="985" spans="45:46" x14ac:dyDescent="0.25">
      <c r="AS985" s="118"/>
      <c r="AT985" s="118"/>
    </row>
    <row r="986" spans="45:46" x14ac:dyDescent="0.25">
      <c r="AS986" s="118"/>
      <c r="AT986" s="118"/>
    </row>
    <row r="987" spans="45:46" x14ac:dyDescent="0.25">
      <c r="AS987" s="118"/>
      <c r="AT987" s="118"/>
    </row>
    <row r="988" spans="45:46" x14ac:dyDescent="0.25">
      <c r="AS988" s="118"/>
      <c r="AT988" s="118"/>
    </row>
    <row r="989" spans="45:46" x14ac:dyDescent="0.25">
      <c r="AS989" s="118"/>
      <c r="AT989" s="118"/>
    </row>
    <row r="990" spans="45:46" x14ac:dyDescent="0.25">
      <c r="AS990" s="118"/>
      <c r="AT990" s="118"/>
    </row>
    <row r="991" spans="45:46" x14ac:dyDescent="0.25">
      <c r="AS991" s="118"/>
      <c r="AT991" s="118"/>
    </row>
    <row r="992" spans="45:46" x14ac:dyDescent="0.25">
      <c r="AS992" s="118"/>
      <c r="AT992" s="118"/>
    </row>
    <row r="993" spans="45:46" x14ac:dyDescent="0.25">
      <c r="AS993" s="118"/>
      <c r="AT993" s="118"/>
    </row>
    <row r="994" spans="45:46" x14ac:dyDescent="0.25">
      <c r="AS994" s="118"/>
      <c r="AT994" s="118"/>
    </row>
    <row r="995" spans="45:46" x14ac:dyDescent="0.25">
      <c r="AS995" s="118"/>
      <c r="AT995" s="118"/>
    </row>
    <row r="996" spans="45:46" x14ac:dyDescent="0.25">
      <c r="AS996" s="118"/>
      <c r="AT996" s="118"/>
    </row>
    <row r="997" spans="45:46" x14ac:dyDescent="0.25">
      <c r="AS997" s="118"/>
      <c r="AT997" s="118"/>
    </row>
    <row r="998" spans="45:46" x14ac:dyDescent="0.25">
      <c r="AS998" s="118"/>
      <c r="AT998" s="118"/>
    </row>
    <row r="999" spans="45:46" x14ac:dyDescent="0.25">
      <c r="AS999" s="118"/>
      <c r="AT999" s="118"/>
    </row>
    <row r="1000" spans="45:46" x14ac:dyDescent="0.25">
      <c r="AS1000" s="118"/>
      <c r="AT1000" s="118"/>
    </row>
    <row r="1001" spans="45:46" x14ac:dyDescent="0.25">
      <c r="AS1001" s="118"/>
      <c r="AT1001" s="118"/>
    </row>
    <row r="1002" spans="45:46" x14ac:dyDescent="0.25">
      <c r="AS1002" s="118"/>
      <c r="AT1002" s="118"/>
    </row>
    <row r="1003" spans="45:46" x14ac:dyDescent="0.25">
      <c r="AS1003" s="118"/>
      <c r="AT1003" s="118"/>
    </row>
    <row r="1004" spans="45:46" x14ac:dyDescent="0.25">
      <c r="AS1004" s="118"/>
      <c r="AT1004" s="118"/>
    </row>
    <row r="1005" spans="45:46" x14ac:dyDescent="0.25">
      <c r="AS1005" s="118"/>
      <c r="AT1005" s="118"/>
    </row>
    <row r="1006" spans="45:46" x14ac:dyDescent="0.25">
      <c r="AS1006" s="118"/>
      <c r="AT1006" s="118"/>
    </row>
    <row r="1007" spans="45:46" x14ac:dyDescent="0.25">
      <c r="AS1007" s="118"/>
      <c r="AT1007" s="118"/>
    </row>
    <row r="1008" spans="45:46" x14ac:dyDescent="0.25">
      <c r="AS1008" s="118"/>
      <c r="AT1008" s="118"/>
    </row>
    <row r="1009" spans="45:46" x14ac:dyDescent="0.25">
      <c r="AS1009" s="118"/>
      <c r="AT1009" s="118"/>
    </row>
    <row r="1010" spans="45:46" x14ac:dyDescent="0.25">
      <c r="AS1010" s="118"/>
      <c r="AT1010" s="118"/>
    </row>
    <row r="1011" spans="45:46" x14ac:dyDescent="0.25">
      <c r="AS1011" s="118"/>
      <c r="AT1011" s="118"/>
    </row>
    <row r="1012" spans="45:46" x14ac:dyDescent="0.25">
      <c r="AS1012" s="118"/>
      <c r="AT1012" s="118"/>
    </row>
    <row r="1013" spans="45:46" x14ac:dyDescent="0.25">
      <c r="AS1013" s="118"/>
      <c r="AT1013" s="118"/>
    </row>
    <row r="1014" spans="45:46" x14ac:dyDescent="0.25">
      <c r="AS1014" s="118"/>
      <c r="AT1014" s="118"/>
    </row>
    <row r="1015" spans="45:46" x14ac:dyDescent="0.25">
      <c r="AS1015" s="118"/>
      <c r="AT1015" s="118"/>
    </row>
    <row r="1016" spans="45:46" x14ac:dyDescent="0.25">
      <c r="AS1016" s="118"/>
      <c r="AT1016" s="118"/>
    </row>
    <row r="1017" spans="45:46" x14ac:dyDescent="0.25">
      <c r="AS1017" s="118"/>
      <c r="AT1017" s="118"/>
    </row>
    <row r="1018" spans="45:46" x14ac:dyDescent="0.25">
      <c r="AS1018" s="118"/>
      <c r="AT1018" s="118"/>
    </row>
    <row r="1019" spans="45:46" x14ac:dyDescent="0.25">
      <c r="AS1019" s="118"/>
      <c r="AT1019" s="118"/>
    </row>
    <row r="1020" spans="45:46" x14ac:dyDescent="0.25">
      <c r="AS1020" s="118"/>
      <c r="AT1020" s="118"/>
    </row>
    <row r="1021" spans="45:46" x14ac:dyDescent="0.25">
      <c r="AS1021" s="118"/>
      <c r="AT1021" s="118"/>
    </row>
    <row r="1022" spans="45:46" x14ac:dyDescent="0.25">
      <c r="AS1022" s="118"/>
      <c r="AT1022" s="118"/>
    </row>
    <row r="1023" spans="45:46" x14ac:dyDescent="0.25">
      <c r="AS1023" s="118"/>
      <c r="AT1023" s="118"/>
    </row>
    <row r="1024" spans="45:46" x14ac:dyDescent="0.25">
      <c r="AS1024" s="118"/>
      <c r="AT1024" s="118"/>
    </row>
    <row r="1025" spans="45:46" x14ac:dyDescent="0.25">
      <c r="AS1025" s="118"/>
      <c r="AT1025" s="118"/>
    </row>
    <row r="1026" spans="45:46" x14ac:dyDescent="0.25">
      <c r="AS1026" s="118"/>
      <c r="AT1026" s="118"/>
    </row>
    <row r="1027" spans="45:46" x14ac:dyDescent="0.25">
      <c r="AS1027" s="118"/>
      <c r="AT1027" s="118"/>
    </row>
    <row r="1028" spans="45:46" x14ac:dyDescent="0.25">
      <c r="AS1028" s="118"/>
      <c r="AT1028" s="118"/>
    </row>
    <row r="1029" spans="45:46" x14ac:dyDescent="0.25">
      <c r="AS1029" s="118"/>
      <c r="AT1029" s="118"/>
    </row>
    <row r="1030" spans="45:46" x14ac:dyDescent="0.25">
      <c r="AS1030" s="118"/>
      <c r="AT1030" s="118"/>
    </row>
    <row r="1031" spans="45:46" x14ac:dyDescent="0.25">
      <c r="AS1031" s="118"/>
      <c r="AT1031" s="118"/>
    </row>
    <row r="1032" spans="45:46" x14ac:dyDescent="0.25">
      <c r="AS1032" s="118"/>
      <c r="AT1032" s="118"/>
    </row>
    <row r="1033" spans="45:46" x14ac:dyDescent="0.25">
      <c r="AS1033" s="118"/>
      <c r="AT1033" s="118"/>
    </row>
    <row r="1034" spans="45:46" x14ac:dyDescent="0.25">
      <c r="AS1034" s="118"/>
      <c r="AT1034" s="118"/>
    </row>
    <row r="1035" spans="45:46" x14ac:dyDescent="0.25">
      <c r="AS1035" s="118"/>
      <c r="AT1035" s="118"/>
    </row>
    <row r="1036" spans="45:46" x14ac:dyDescent="0.25">
      <c r="AS1036" s="118"/>
      <c r="AT1036" s="118"/>
    </row>
    <row r="1037" spans="45:46" x14ac:dyDescent="0.25">
      <c r="AS1037" s="118"/>
      <c r="AT1037" s="118"/>
    </row>
    <row r="1038" spans="45:46" x14ac:dyDescent="0.25">
      <c r="AS1038" s="118"/>
      <c r="AT1038" s="118"/>
    </row>
    <row r="1039" spans="45:46" x14ac:dyDescent="0.25">
      <c r="AS1039" s="118"/>
      <c r="AT1039" s="118"/>
    </row>
    <row r="1040" spans="45:46" x14ac:dyDescent="0.25">
      <c r="AS1040" s="118"/>
      <c r="AT1040" s="118"/>
    </row>
    <row r="1041" spans="45:46" x14ac:dyDescent="0.25">
      <c r="AS1041" s="118"/>
      <c r="AT1041" s="118"/>
    </row>
    <row r="1042" spans="45:46" x14ac:dyDescent="0.25">
      <c r="AS1042" s="118"/>
      <c r="AT1042" s="118"/>
    </row>
    <row r="1043" spans="45:46" x14ac:dyDescent="0.25">
      <c r="AS1043" s="118"/>
      <c r="AT1043" s="118"/>
    </row>
    <row r="1044" spans="45:46" x14ac:dyDescent="0.25">
      <c r="AS1044" s="118"/>
      <c r="AT1044" s="118"/>
    </row>
    <row r="1045" spans="45:46" x14ac:dyDescent="0.25">
      <c r="AS1045" s="118"/>
      <c r="AT1045" s="118"/>
    </row>
    <row r="1046" spans="45:46" x14ac:dyDescent="0.25">
      <c r="AS1046" s="118"/>
      <c r="AT1046" s="118"/>
    </row>
    <row r="1047" spans="45:46" x14ac:dyDescent="0.25">
      <c r="AS1047" s="118"/>
      <c r="AT1047" s="118"/>
    </row>
    <row r="1048" spans="45:46" x14ac:dyDescent="0.25">
      <c r="AS1048" s="118"/>
      <c r="AT1048" s="118"/>
    </row>
    <row r="1049" spans="45:46" x14ac:dyDescent="0.25">
      <c r="AS1049" s="118"/>
      <c r="AT1049" s="118"/>
    </row>
    <row r="1050" spans="45:46" x14ac:dyDescent="0.25">
      <c r="AS1050" s="118"/>
      <c r="AT1050" s="118"/>
    </row>
    <row r="1051" spans="45:46" x14ac:dyDescent="0.25">
      <c r="AS1051" s="118"/>
      <c r="AT1051" s="118"/>
    </row>
    <row r="1052" spans="45:46" x14ac:dyDescent="0.25">
      <c r="AS1052" s="118"/>
      <c r="AT1052" s="118"/>
    </row>
    <row r="1053" spans="45:46" x14ac:dyDescent="0.25">
      <c r="AS1053" s="118"/>
      <c r="AT1053" s="118"/>
    </row>
    <row r="1054" spans="45:46" x14ac:dyDescent="0.25">
      <c r="AS1054" s="118"/>
      <c r="AT1054" s="118"/>
    </row>
    <row r="1055" spans="45:46" x14ac:dyDescent="0.25">
      <c r="AS1055" s="118"/>
      <c r="AT1055" s="118"/>
    </row>
    <row r="1056" spans="45:46" x14ac:dyDescent="0.25">
      <c r="AS1056" s="118"/>
      <c r="AT1056" s="118"/>
    </row>
    <row r="1057" spans="45:46" x14ac:dyDescent="0.25">
      <c r="AS1057" s="118"/>
      <c r="AT1057" s="118"/>
    </row>
    <row r="1058" spans="45:46" x14ac:dyDescent="0.25">
      <c r="AS1058" s="118"/>
      <c r="AT1058" s="118"/>
    </row>
    <row r="1059" spans="45:46" x14ac:dyDescent="0.25">
      <c r="AS1059" s="118"/>
      <c r="AT1059" s="118"/>
    </row>
    <row r="1060" spans="45:46" x14ac:dyDescent="0.25">
      <c r="AS1060" s="118"/>
      <c r="AT1060" s="118"/>
    </row>
    <row r="1061" spans="45:46" x14ac:dyDescent="0.25">
      <c r="AS1061" s="118"/>
      <c r="AT1061" s="118"/>
    </row>
    <row r="1062" spans="45:46" x14ac:dyDescent="0.25">
      <c r="AS1062" s="118"/>
      <c r="AT1062" s="118"/>
    </row>
    <row r="1063" spans="45:46" x14ac:dyDescent="0.25">
      <c r="AS1063" s="118"/>
      <c r="AT1063" s="118"/>
    </row>
    <row r="1064" spans="45:46" x14ac:dyDescent="0.25">
      <c r="AS1064" s="118"/>
      <c r="AT1064" s="118"/>
    </row>
    <row r="1065" spans="45:46" x14ac:dyDescent="0.25">
      <c r="AS1065" s="118"/>
      <c r="AT1065" s="118"/>
    </row>
    <row r="1066" spans="45:46" x14ac:dyDescent="0.25">
      <c r="AS1066" s="118"/>
      <c r="AT1066" s="118"/>
    </row>
    <row r="1067" spans="45:46" x14ac:dyDescent="0.25">
      <c r="AS1067" s="118"/>
      <c r="AT1067" s="118"/>
    </row>
    <row r="1068" spans="45:46" x14ac:dyDescent="0.25">
      <c r="AS1068" s="118"/>
      <c r="AT1068" s="118"/>
    </row>
    <row r="1069" spans="45:46" x14ac:dyDescent="0.25">
      <c r="AS1069" s="118"/>
      <c r="AT1069" s="118"/>
    </row>
    <row r="1070" spans="45:46" x14ac:dyDescent="0.25">
      <c r="AS1070" s="118"/>
      <c r="AT1070" s="118"/>
    </row>
    <row r="1071" spans="45:46" x14ac:dyDescent="0.25">
      <c r="AS1071" s="118"/>
      <c r="AT1071" s="118"/>
    </row>
    <row r="1072" spans="45:46" x14ac:dyDescent="0.25">
      <c r="AS1072" s="118"/>
      <c r="AT1072" s="118"/>
    </row>
    <row r="1073" spans="45:46" x14ac:dyDescent="0.25">
      <c r="AS1073" s="118"/>
      <c r="AT1073" s="118"/>
    </row>
    <row r="1074" spans="45:46" x14ac:dyDescent="0.25">
      <c r="AS1074" s="118"/>
      <c r="AT1074" s="118"/>
    </row>
    <row r="1075" spans="45:46" x14ac:dyDescent="0.25">
      <c r="AS1075" s="118"/>
      <c r="AT1075" s="118"/>
    </row>
    <row r="1076" spans="45:46" x14ac:dyDescent="0.25">
      <c r="AS1076" s="118"/>
      <c r="AT1076" s="118"/>
    </row>
    <row r="1077" spans="45:46" x14ac:dyDescent="0.25">
      <c r="AS1077" s="118"/>
      <c r="AT1077" s="118"/>
    </row>
    <row r="1078" spans="45:46" x14ac:dyDescent="0.25">
      <c r="AS1078" s="118"/>
      <c r="AT1078" s="118"/>
    </row>
    <row r="1079" spans="45:46" x14ac:dyDescent="0.25">
      <c r="AS1079" s="118"/>
      <c r="AT1079" s="118"/>
    </row>
    <row r="1080" spans="45:46" x14ac:dyDescent="0.25">
      <c r="AS1080" s="118"/>
      <c r="AT1080" s="118"/>
    </row>
    <row r="1081" spans="45:46" x14ac:dyDescent="0.25">
      <c r="AS1081" s="118"/>
      <c r="AT1081" s="118"/>
    </row>
    <row r="1082" spans="45:46" x14ac:dyDescent="0.25">
      <c r="AS1082" s="118"/>
      <c r="AT1082" s="118"/>
    </row>
    <row r="1083" spans="45:46" x14ac:dyDescent="0.25">
      <c r="AS1083" s="118"/>
      <c r="AT1083" s="118"/>
    </row>
    <row r="1084" spans="45:46" x14ac:dyDescent="0.25">
      <c r="AS1084" s="118"/>
      <c r="AT1084" s="118"/>
    </row>
    <row r="1085" spans="45:46" x14ac:dyDescent="0.25">
      <c r="AS1085" s="118"/>
      <c r="AT1085" s="118"/>
    </row>
    <row r="1086" spans="45:46" x14ac:dyDescent="0.25">
      <c r="AS1086" s="118"/>
      <c r="AT1086" s="118"/>
    </row>
    <row r="1087" spans="45:46" x14ac:dyDescent="0.25">
      <c r="AS1087" s="118"/>
      <c r="AT1087" s="118"/>
    </row>
    <row r="1088" spans="45:46" x14ac:dyDescent="0.25">
      <c r="AS1088" s="118"/>
      <c r="AT1088" s="118"/>
    </row>
    <row r="1089" spans="45:46" x14ac:dyDescent="0.25">
      <c r="AS1089" s="118"/>
      <c r="AT1089" s="118"/>
    </row>
    <row r="1090" spans="45:46" x14ac:dyDescent="0.25">
      <c r="AS1090" s="118"/>
      <c r="AT1090" s="118"/>
    </row>
    <row r="1091" spans="45:46" x14ac:dyDescent="0.25">
      <c r="AS1091" s="118"/>
      <c r="AT1091" s="118"/>
    </row>
    <row r="1092" spans="45:46" x14ac:dyDescent="0.25">
      <c r="AS1092" s="118"/>
      <c r="AT1092" s="118"/>
    </row>
    <row r="1093" spans="45:46" x14ac:dyDescent="0.25">
      <c r="AS1093" s="118"/>
      <c r="AT1093" s="118"/>
    </row>
    <row r="1094" spans="45:46" x14ac:dyDescent="0.25">
      <c r="AS1094" s="118"/>
      <c r="AT1094" s="118"/>
    </row>
    <row r="1095" spans="45:46" x14ac:dyDescent="0.25">
      <c r="AS1095" s="118"/>
      <c r="AT1095" s="118"/>
    </row>
    <row r="1096" spans="45:46" x14ac:dyDescent="0.25">
      <c r="AS1096" s="118"/>
      <c r="AT1096" s="118"/>
    </row>
    <row r="1097" spans="45:46" x14ac:dyDescent="0.25">
      <c r="AS1097" s="118"/>
      <c r="AT1097" s="118"/>
    </row>
    <row r="1098" spans="45:46" x14ac:dyDescent="0.25">
      <c r="AS1098" s="118"/>
      <c r="AT1098" s="118"/>
    </row>
    <row r="1099" spans="45:46" x14ac:dyDescent="0.25">
      <c r="AS1099" s="118"/>
      <c r="AT1099" s="118"/>
    </row>
    <row r="1100" spans="45:46" x14ac:dyDescent="0.25">
      <c r="AS1100" s="118"/>
      <c r="AT1100" s="118"/>
    </row>
    <row r="1101" spans="45:46" x14ac:dyDescent="0.25">
      <c r="AS1101" s="118"/>
      <c r="AT1101" s="118"/>
    </row>
    <row r="1102" spans="45:46" x14ac:dyDescent="0.25">
      <c r="AS1102" s="118"/>
      <c r="AT1102" s="118"/>
    </row>
    <row r="1103" spans="45:46" x14ac:dyDescent="0.25">
      <c r="AS1103" s="118"/>
      <c r="AT1103" s="118"/>
    </row>
    <row r="1104" spans="45:46" x14ac:dyDescent="0.25">
      <c r="AS1104" s="118"/>
      <c r="AT1104" s="118"/>
    </row>
    <row r="1105" spans="45:46" x14ac:dyDescent="0.25">
      <c r="AS1105" s="118"/>
      <c r="AT1105" s="118"/>
    </row>
    <row r="1106" spans="45:46" x14ac:dyDescent="0.25">
      <c r="AS1106" s="118"/>
      <c r="AT1106" s="118"/>
    </row>
    <row r="1107" spans="45:46" x14ac:dyDescent="0.25">
      <c r="AS1107" s="118"/>
      <c r="AT1107" s="118"/>
    </row>
    <row r="1108" spans="45:46" x14ac:dyDescent="0.25">
      <c r="AS1108" s="118"/>
      <c r="AT1108" s="118"/>
    </row>
    <row r="1109" spans="45:46" x14ac:dyDescent="0.25">
      <c r="AS1109" s="118"/>
      <c r="AT1109" s="118"/>
    </row>
    <row r="1110" spans="45:46" x14ac:dyDescent="0.25">
      <c r="AS1110" s="118"/>
      <c r="AT1110" s="118"/>
    </row>
    <row r="1111" spans="45:46" x14ac:dyDescent="0.25">
      <c r="AS1111" s="118"/>
      <c r="AT1111" s="118"/>
    </row>
    <row r="1112" spans="45:46" x14ac:dyDescent="0.25">
      <c r="AS1112" s="118"/>
      <c r="AT1112" s="118"/>
    </row>
    <row r="1113" spans="45:46" x14ac:dyDescent="0.25">
      <c r="AS1113" s="118"/>
      <c r="AT1113" s="118"/>
    </row>
    <row r="1114" spans="45:46" x14ac:dyDescent="0.25">
      <c r="AS1114" s="118"/>
      <c r="AT1114" s="118"/>
    </row>
    <row r="1115" spans="45:46" x14ac:dyDescent="0.25">
      <c r="AS1115" s="118"/>
      <c r="AT1115" s="118"/>
    </row>
    <row r="1116" spans="45:46" x14ac:dyDescent="0.25">
      <c r="AS1116" s="118"/>
      <c r="AT1116" s="118"/>
    </row>
    <row r="1117" spans="45:46" x14ac:dyDescent="0.25">
      <c r="AS1117" s="118"/>
      <c r="AT1117" s="118"/>
    </row>
    <row r="1118" spans="45:46" x14ac:dyDescent="0.25">
      <c r="AS1118" s="118"/>
      <c r="AT1118" s="118"/>
    </row>
    <row r="1119" spans="45:46" x14ac:dyDescent="0.25">
      <c r="AS1119" s="118"/>
      <c r="AT1119" s="118"/>
    </row>
    <row r="1120" spans="45:46" x14ac:dyDescent="0.25">
      <c r="AS1120" s="118"/>
      <c r="AT1120" s="118"/>
    </row>
    <row r="1121" spans="45:46" x14ac:dyDescent="0.25">
      <c r="AS1121" s="118"/>
      <c r="AT1121" s="118"/>
    </row>
    <row r="1122" spans="45:46" x14ac:dyDescent="0.25">
      <c r="AS1122" s="118"/>
      <c r="AT1122" s="118"/>
    </row>
    <row r="1123" spans="45:46" x14ac:dyDescent="0.25">
      <c r="AS1123" s="118"/>
      <c r="AT1123" s="118"/>
    </row>
    <row r="1124" spans="45:46" x14ac:dyDescent="0.25">
      <c r="AS1124" s="118"/>
      <c r="AT1124" s="118"/>
    </row>
    <row r="1125" spans="45:46" x14ac:dyDescent="0.25">
      <c r="AS1125" s="118"/>
      <c r="AT1125" s="118"/>
    </row>
    <row r="1126" spans="45:46" x14ac:dyDescent="0.25">
      <c r="AS1126" s="118"/>
      <c r="AT1126" s="118"/>
    </row>
    <row r="1127" spans="45:46" x14ac:dyDescent="0.25">
      <c r="AS1127" s="118"/>
      <c r="AT1127" s="118"/>
    </row>
    <row r="1128" spans="45:46" x14ac:dyDescent="0.25">
      <c r="AS1128" s="118"/>
      <c r="AT1128" s="118"/>
    </row>
    <row r="1129" spans="45:46" x14ac:dyDescent="0.25">
      <c r="AS1129" s="118"/>
      <c r="AT1129" s="118"/>
    </row>
    <row r="1130" spans="45:46" x14ac:dyDescent="0.25">
      <c r="AS1130" s="118"/>
      <c r="AT1130" s="118"/>
    </row>
    <row r="1131" spans="45:46" x14ac:dyDescent="0.25">
      <c r="AS1131" s="118"/>
      <c r="AT1131" s="118"/>
    </row>
    <row r="1132" spans="45:46" x14ac:dyDescent="0.25">
      <c r="AS1132" s="118"/>
      <c r="AT1132" s="118"/>
    </row>
    <row r="1133" spans="45:46" x14ac:dyDescent="0.25">
      <c r="AS1133" s="118"/>
      <c r="AT1133" s="118"/>
    </row>
    <row r="1134" spans="45:46" x14ac:dyDescent="0.25">
      <c r="AS1134" s="118"/>
      <c r="AT1134" s="118"/>
    </row>
    <row r="1135" spans="45:46" x14ac:dyDescent="0.25">
      <c r="AS1135" s="118"/>
      <c r="AT1135" s="118"/>
    </row>
    <row r="1136" spans="45:46" x14ac:dyDescent="0.25">
      <c r="AS1136" s="118"/>
      <c r="AT1136" s="118"/>
    </row>
    <row r="1137" spans="45:46" x14ac:dyDescent="0.25">
      <c r="AS1137" s="118"/>
      <c r="AT1137" s="118"/>
    </row>
    <row r="1138" spans="45:46" x14ac:dyDescent="0.25">
      <c r="AS1138" s="118"/>
      <c r="AT1138" s="118"/>
    </row>
    <row r="1139" spans="45:46" x14ac:dyDescent="0.25">
      <c r="AS1139" s="118"/>
      <c r="AT1139" s="118"/>
    </row>
    <row r="1140" spans="45:46" x14ac:dyDescent="0.25">
      <c r="AS1140" s="118"/>
      <c r="AT1140" s="118"/>
    </row>
    <row r="1141" spans="45:46" x14ac:dyDescent="0.25">
      <c r="AS1141" s="118"/>
      <c r="AT1141" s="118"/>
    </row>
    <row r="1142" spans="45:46" x14ac:dyDescent="0.25">
      <c r="AS1142" s="118"/>
      <c r="AT1142" s="118"/>
    </row>
    <row r="1143" spans="45:46" x14ac:dyDescent="0.25">
      <c r="AS1143" s="118"/>
      <c r="AT1143" s="118"/>
    </row>
    <row r="1144" spans="45:46" x14ac:dyDescent="0.25">
      <c r="AS1144" s="118"/>
      <c r="AT1144" s="118"/>
    </row>
    <row r="1145" spans="45:46" x14ac:dyDescent="0.25">
      <c r="AS1145" s="118"/>
      <c r="AT1145" s="118"/>
    </row>
    <row r="1146" spans="45:46" x14ac:dyDescent="0.25">
      <c r="AS1146" s="118"/>
      <c r="AT1146" s="118"/>
    </row>
    <row r="1147" spans="45:46" x14ac:dyDescent="0.25">
      <c r="AS1147" s="118"/>
      <c r="AT1147" s="118"/>
    </row>
    <row r="1148" spans="45:46" x14ac:dyDescent="0.25">
      <c r="AS1148" s="118"/>
      <c r="AT1148" s="118"/>
    </row>
    <row r="1149" spans="45:46" x14ac:dyDescent="0.25">
      <c r="AS1149" s="118"/>
      <c r="AT1149" s="118"/>
    </row>
    <row r="1150" spans="45:46" x14ac:dyDescent="0.25">
      <c r="AS1150" s="118"/>
      <c r="AT1150" s="118"/>
    </row>
    <row r="1151" spans="45:46" x14ac:dyDescent="0.25">
      <c r="AS1151" s="118"/>
      <c r="AT1151" s="118"/>
    </row>
    <row r="1152" spans="45:46" x14ac:dyDescent="0.25">
      <c r="AS1152" s="118"/>
      <c r="AT1152" s="118"/>
    </row>
    <row r="1153" spans="45:46" x14ac:dyDescent="0.25">
      <c r="AS1153" s="118"/>
      <c r="AT1153" s="118"/>
    </row>
    <row r="1154" spans="45:46" x14ac:dyDescent="0.25">
      <c r="AS1154" s="118"/>
      <c r="AT1154" s="118"/>
    </row>
    <row r="1155" spans="45:46" x14ac:dyDescent="0.25">
      <c r="AS1155" s="118"/>
      <c r="AT1155" s="118"/>
    </row>
    <row r="1156" spans="45:46" x14ac:dyDescent="0.25">
      <c r="AS1156" s="118"/>
      <c r="AT1156" s="118"/>
    </row>
    <row r="1157" spans="45:46" x14ac:dyDescent="0.25">
      <c r="AS1157" s="118"/>
      <c r="AT1157" s="118"/>
    </row>
    <row r="1158" spans="45:46" x14ac:dyDescent="0.25">
      <c r="AS1158" s="118"/>
      <c r="AT1158" s="118"/>
    </row>
    <row r="1159" spans="45:46" x14ac:dyDescent="0.25">
      <c r="AS1159" s="118"/>
      <c r="AT1159" s="118"/>
    </row>
    <row r="1160" spans="45:46" x14ac:dyDescent="0.25">
      <c r="AS1160" s="118"/>
      <c r="AT1160" s="118"/>
    </row>
    <row r="1161" spans="45:46" x14ac:dyDescent="0.25">
      <c r="AS1161" s="118"/>
      <c r="AT1161" s="118"/>
    </row>
    <row r="1162" spans="45:46" x14ac:dyDescent="0.25">
      <c r="AS1162" s="118"/>
      <c r="AT1162" s="118"/>
    </row>
    <row r="1163" spans="45:46" x14ac:dyDescent="0.25">
      <c r="AS1163" s="118"/>
      <c r="AT1163" s="118"/>
    </row>
    <row r="1164" spans="45:46" x14ac:dyDescent="0.25">
      <c r="AS1164" s="118"/>
      <c r="AT1164" s="118"/>
    </row>
    <row r="1165" spans="45:46" x14ac:dyDescent="0.25">
      <c r="AS1165" s="118"/>
      <c r="AT1165" s="118"/>
    </row>
    <row r="1166" spans="45:46" x14ac:dyDescent="0.25">
      <c r="AS1166" s="118"/>
      <c r="AT1166" s="118"/>
    </row>
    <row r="1167" spans="45:46" x14ac:dyDescent="0.25">
      <c r="AS1167" s="118"/>
      <c r="AT1167" s="118"/>
    </row>
    <row r="1168" spans="45:46" x14ac:dyDescent="0.25">
      <c r="AS1168" s="118"/>
      <c r="AT1168" s="118"/>
    </row>
    <row r="1169" spans="45:46" x14ac:dyDescent="0.25">
      <c r="AS1169" s="118"/>
      <c r="AT1169" s="118"/>
    </row>
    <row r="1170" spans="45:46" x14ac:dyDescent="0.25">
      <c r="AS1170" s="118"/>
      <c r="AT1170" s="118"/>
    </row>
    <row r="1171" spans="45:46" x14ac:dyDescent="0.25">
      <c r="AS1171" s="118"/>
      <c r="AT1171" s="118"/>
    </row>
    <row r="1172" spans="45:46" x14ac:dyDescent="0.25">
      <c r="AS1172" s="118"/>
      <c r="AT1172" s="118"/>
    </row>
    <row r="1173" spans="45:46" x14ac:dyDescent="0.25">
      <c r="AS1173" s="118"/>
      <c r="AT1173" s="118"/>
    </row>
    <row r="1174" spans="45:46" x14ac:dyDescent="0.25">
      <c r="AS1174" s="118"/>
      <c r="AT1174" s="118"/>
    </row>
    <row r="1175" spans="45:46" x14ac:dyDescent="0.25">
      <c r="AS1175" s="118"/>
      <c r="AT1175" s="118"/>
    </row>
    <row r="1176" spans="45:46" x14ac:dyDescent="0.25">
      <c r="AS1176" s="118"/>
      <c r="AT1176" s="118"/>
    </row>
    <row r="1177" spans="45:46" x14ac:dyDescent="0.25">
      <c r="AS1177" s="118"/>
      <c r="AT1177" s="118"/>
    </row>
    <row r="1178" spans="45:46" x14ac:dyDescent="0.25">
      <c r="AS1178" s="118"/>
      <c r="AT1178" s="118"/>
    </row>
    <row r="1179" spans="45:46" x14ac:dyDescent="0.25">
      <c r="AS1179" s="118"/>
      <c r="AT1179" s="118"/>
    </row>
    <row r="1180" spans="45:46" x14ac:dyDescent="0.25">
      <c r="AS1180" s="118"/>
      <c r="AT1180" s="118"/>
    </row>
    <row r="1181" spans="45:46" x14ac:dyDescent="0.25">
      <c r="AS1181" s="118"/>
      <c r="AT1181" s="118"/>
    </row>
    <row r="1182" spans="45:46" x14ac:dyDescent="0.25">
      <c r="AS1182" s="118"/>
      <c r="AT1182" s="118"/>
    </row>
    <row r="1183" spans="45:46" x14ac:dyDescent="0.25">
      <c r="AS1183" s="118"/>
      <c r="AT1183" s="118"/>
    </row>
    <row r="1184" spans="45:46" x14ac:dyDescent="0.25">
      <c r="AS1184" s="118"/>
      <c r="AT1184" s="118"/>
    </row>
    <row r="1185" spans="45:46" x14ac:dyDescent="0.25">
      <c r="AS1185" s="118"/>
      <c r="AT1185" s="118"/>
    </row>
    <row r="1186" spans="45:46" x14ac:dyDescent="0.25">
      <c r="AS1186" s="118"/>
      <c r="AT1186" s="118"/>
    </row>
    <row r="1187" spans="45:46" x14ac:dyDescent="0.25">
      <c r="AS1187" s="118"/>
      <c r="AT1187" s="118"/>
    </row>
    <row r="1188" spans="45:46" x14ac:dyDescent="0.25">
      <c r="AS1188" s="118"/>
      <c r="AT1188" s="118"/>
    </row>
    <row r="1189" spans="45:46" x14ac:dyDescent="0.25">
      <c r="AS1189" s="118"/>
      <c r="AT1189" s="118"/>
    </row>
    <row r="1190" spans="45:46" x14ac:dyDescent="0.25">
      <c r="AS1190" s="118"/>
      <c r="AT1190" s="118"/>
    </row>
    <row r="1191" spans="45:46" x14ac:dyDescent="0.25">
      <c r="AS1191" s="118"/>
      <c r="AT1191" s="118"/>
    </row>
    <row r="1192" spans="45:46" x14ac:dyDescent="0.25">
      <c r="AS1192" s="118"/>
      <c r="AT1192" s="118"/>
    </row>
    <row r="1193" spans="45:46" x14ac:dyDescent="0.25">
      <c r="AS1193" s="118"/>
      <c r="AT1193" s="118"/>
    </row>
    <row r="1194" spans="45:46" x14ac:dyDescent="0.25">
      <c r="AS1194" s="118"/>
      <c r="AT1194" s="118"/>
    </row>
    <row r="1195" spans="45:46" x14ac:dyDescent="0.25">
      <c r="AS1195" s="118"/>
      <c r="AT1195" s="118"/>
    </row>
    <row r="1196" spans="45:46" x14ac:dyDescent="0.25">
      <c r="AS1196" s="118"/>
      <c r="AT1196" s="118"/>
    </row>
    <row r="1197" spans="45:46" x14ac:dyDescent="0.25">
      <c r="AS1197" s="118"/>
      <c r="AT1197" s="118"/>
    </row>
    <row r="1198" spans="45:46" x14ac:dyDescent="0.25">
      <c r="AS1198" s="118"/>
      <c r="AT1198" s="118"/>
    </row>
    <row r="1199" spans="45:46" x14ac:dyDescent="0.25">
      <c r="AS1199" s="118"/>
      <c r="AT1199" s="118"/>
    </row>
    <row r="1200" spans="45:46" x14ac:dyDescent="0.25">
      <c r="AS1200" s="118"/>
      <c r="AT1200" s="118"/>
    </row>
    <row r="1201" spans="45:46" x14ac:dyDescent="0.25">
      <c r="AS1201" s="118"/>
      <c r="AT1201" s="118"/>
    </row>
    <row r="1202" spans="45:46" x14ac:dyDescent="0.25">
      <c r="AS1202" s="118"/>
      <c r="AT1202" s="118"/>
    </row>
    <row r="1203" spans="45:46" x14ac:dyDescent="0.25">
      <c r="AS1203" s="118"/>
      <c r="AT1203" s="118"/>
    </row>
    <row r="1204" spans="45:46" x14ac:dyDescent="0.25">
      <c r="AS1204" s="118"/>
      <c r="AT1204" s="118"/>
    </row>
    <row r="1205" spans="45:46" x14ac:dyDescent="0.25">
      <c r="AS1205" s="118"/>
      <c r="AT1205" s="118"/>
    </row>
    <row r="1206" spans="45:46" x14ac:dyDescent="0.25">
      <c r="AS1206" s="118"/>
      <c r="AT1206" s="118"/>
    </row>
    <row r="1207" spans="45:46" x14ac:dyDescent="0.25">
      <c r="AS1207" s="118"/>
      <c r="AT1207" s="118"/>
    </row>
    <row r="1208" spans="45:46" x14ac:dyDescent="0.25">
      <c r="AS1208" s="118"/>
      <c r="AT1208" s="118"/>
    </row>
    <row r="1209" spans="45:46" x14ac:dyDescent="0.25">
      <c r="AS1209" s="118"/>
      <c r="AT1209" s="118"/>
    </row>
    <row r="1210" spans="45:46" x14ac:dyDescent="0.25">
      <c r="AS1210" s="118"/>
      <c r="AT1210" s="118"/>
    </row>
    <row r="1211" spans="45:46" x14ac:dyDescent="0.25">
      <c r="AS1211" s="118"/>
      <c r="AT1211" s="118"/>
    </row>
    <row r="1212" spans="45:46" x14ac:dyDescent="0.25">
      <c r="AS1212" s="118"/>
      <c r="AT1212" s="118"/>
    </row>
    <row r="1213" spans="45:46" x14ac:dyDescent="0.25">
      <c r="AS1213" s="118"/>
      <c r="AT1213" s="118"/>
    </row>
    <row r="1214" spans="45:46" x14ac:dyDescent="0.25">
      <c r="AS1214" s="118"/>
      <c r="AT1214" s="118"/>
    </row>
    <row r="1215" spans="45:46" x14ac:dyDescent="0.25">
      <c r="AS1215" s="118"/>
      <c r="AT1215" s="118"/>
    </row>
    <row r="1216" spans="45:46" x14ac:dyDescent="0.25">
      <c r="AS1216" s="118"/>
      <c r="AT1216" s="118"/>
    </row>
    <row r="1217" spans="45:46" x14ac:dyDescent="0.25">
      <c r="AS1217" s="118"/>
      <c r="AT1217" s="118"/>
    </row>
    <row r="1218" spans="45:46" x14ac:dyDescent="0.25">
      <c r="AS1218" s="118"/>
      <c r="AT1218" s="118"/>
    </row>
    <row r="1219" spans="45:46" x14ac:dyDescent="0.25">
      <c r="AS1219" s="118"/>
      <c r="AT1219" s="118"/>
    </row>
    <row r="1220" spans="45:46" x14ac:dyDescent="0.25">
      <c r="AS1220" s="118"/>
      <c r="AT1220" s="118"/>
    </row>
    <row r="1221" spans="45:46" x14ac:dyDescent="0.25">
      <c r="AS1221" s="118"/>
      <c r="AT1221" s="118"/>
    </row>
    <row r="1222" spans="45:46" x14ac:dyDescent="0.25">
      <c r="AS1222" s="118"/>
      <c r="AT1222" s="118"/>
    </row>
    <row r="1223" spans="45:46" x14ac:dyDescent="0.25">
      <c r="AS1223" s="118"/>
      <c r="AT1223" s="118"/>
    </row>
    <row r="1224" spans="45:46" x14ac:dyDescent="0.25">
      <c r="AS1224" s="118"/>
      <c r="AT1224" s="118"/>
    </row>
    <row r="1225" spans="45:46" x14ac:dyDescent="0.25">
      <c r="AS1225" s="118"/>
      <c r="AT1225" s="118"/>
    </row>
    <row r="1226" spans="45:46" x14ac:dyDescent="0.25">
      <c r="AS1226" s="118"/>
      <c r="AT1226" s="118"/>
    </row>
    <row r="1227" spans="45:46" x14ac:dyDescent="0.25">
      <c r="AS1227" s="118"/>
      <c r="AT1227" s="118"/>
    </row>
    <row r="1228" spans="45:46" x14ac:dyDescent="0.25">
      <c r="AS1228" s="118"/>
      <c r="AT1228" s="118"/>
    </row>
    <row r="1229" spans="45:46" x14ac:dyDescent="0.25">
      <c r="AS1229" s="118"/>
      <c r="AT1229" s="118"/>
    </row>
    <row r="1230" spans="45:46" x14ac:dyDescent="0.25">
      <c r="AS1230" s="118"/>
      <c r="AT1230" s="118"/>
    </row>
    <row r="1231" spans="45:46" x14ac:dyDescent="0.25">
      <c r="AS1231" s="118"/>
      <c r="AT1231" s="118"/>
    </row>
    <row r="1232" spans="45:46" x14ac:dyDescent="0.25">
      <c r="AS1232" s="118"/>
      <c r="AT1232" s="118"/>
    </row>
    <row r="1233" spans="45:46" x14ac:dyDescent="0.25">
      <c r="AS1233" s="118"/>
      <c r="AT1233" s="118"/>
    </row>
    <row r="1234" spans="45:46" x14ac:dyDescent="0.25">
      <c r="AS1234" s="118"/>
      <c r="AT1234" s="118"/>
    </row>
    <row r="1235" spans="45:46" x14ac:dyDescent="0.25">
      <c r="AS1235" s="118"/>
      <c r="AT1235" s="118"/>
    </row>
    <row r="1236" spans="45:46" x14ac:dyDescent="0.25">
      <c r="AS1236" s="118"/>
      <c r="AT1236" s="118"/>
    </row>
    <row r="1237" spans="45:46" x14ac:dyDescent="0.25">
      <c r="AS1237" s="118"/>
      <c r="AT1237" s="118"/>
    </row>
    <row r="1238" spans="45:46" x14ac:dyDescent="0.25">
      <c r="AS1238" s="118"/>
      <c r="AT1238" s="118"/>
    </row>
    <row r="1239" spans="45:46" x14ac:dyDescent="0.25">
      <c r="AS1239" s="118"/>
      <c r="AT1239" s="118"/>
    </row>
    <row r="1240" spans="45:46" x14ac:dyDescent="0.25">
      <c r="AS1240" s="118"/>
      <c r="AT1240" s="118"/>
    </row>
    <row r="1241" spans="45:46" x14ac:dyDescent="0.25">
      <c r="AS1241" s="118"/>
      <c r="AT1241" s="118"/>
    </row>
    <row r="1242" spans="45:46" x14ac:dyDescent="0.25">
      <c r="AS1242" s="118"/>
      <c r="AT1242" s="118"/>
    </row>
    <row r="1243" spans="45:46" x14ac:dyDescent="0.25">
      <c r="AS1243" s="118"/>
      <c r="AT1243" s="118"/>
    </row>
    <row r="1244" spans="45:46" x14ac:dyDescent="0.25">
      <c r="AS1244" s="118"/>
      <c r="AT1244" s="118"/>
    </row>
    <row r="1245" spans="45:46" x14ac:dyDescent="0.25">
      <c r="AS1245" s="118"/>
      <c r="AT1245" s="118"/>
    </row>
    <row r="1246" spans="45:46" x14ac:dyDescent="0.25">
      <c r="AS1246" s="118"/>
      <c r="AT1246" s="118"/>
    </row>
    <row r="1247" spans="45:46" x14ac:dyDescent="0.25">
      <c r="AS1247" s="118"/>
      <c r="AT1247" s="118"/>
    </row>
    <row r="1248" spans="45:46" x14ac:dyDescent="0.25">
      <c r="AS1248" s="118"/>
      <c r="AT1248" s="118"/>
    </row>
    <row r="1249" spans="45:46" x14ac:dyDescent="0.25">
      <c r="AS1249" s="118"/>
      <c r="AT1249" s="118"/>
    </row>
    <row r="1250" spans="45:46" x14ac:dyDescent="0.25">
      <c r="AS1250" s="118"/>
      <c r="AT1250" s="118"/>
    </row>
    <row r="1251" spans="45:46" x14ac:dyDescent="0.25">
      <c r="AS1251" s="118"/>
      <c r="AT1251" s="118"/>
    </row>
    <row r="1252" spans="45:46" x14ac:dyDescent="0.25">
      <c r="AS1252" s="118"/>
      <c r="AT1252" s="118"/>
    </row>
    <row r="1253" spans="45:46" x14ac:dyDescent="0.25">
      <c r="AS1253" s="118"/>
      <c r="AT1253" s="118"/>
    </row>
    <row r="1254" spans="45:46" x14ac:dyDescent="0.25">
      <c r="AS1254" s="118"/>
      <c r="AT1254" s="118"/>
    </row>
    <row r="1255" spans="45:46" x14ac:dyDescent="0.25">
      <c r="AS1255" s="118"/>
      <c r="AT1255" s="118"/>
    </row>
    <row r="1256" spans="45:46" x14ac:dyDescent="0.25">
      <c r="AS1256" s="118"/>
      <c r="AT1256" s="118"/>
    </row>
    <row r="1257" spans="45:46" x14ac:dyDescent="0.25">
      <c r="AS1257" s="118"/>
      <c r="AT1257" s="118"/>
    </row>
    <row r="1258" spans="45:46" x14ac:dyDescent="0.25">
      <c r="AS1258" s="118"/>
      <c r="AT1258" s="118"/>
    </row>
    <row r="1259" spans="45:46" x14ac:dyDescent="0.25">
      <c r="AS1259" s="118"/>
      <c r="AT1259" s="118"/>
    </row>
    <row r="1260" spans="45:46" x14ac:dyDescent="0.25">
      <c r="AS1260" s="118"/>
      <c r="AT1260" s="118"/>
    </row>
    <row r="1261" spans="45:46" x14ac:dyDescent="0.25">
      <c r="AS1261" s="118"/>
      <c r="AT1261" s="118"/>
    </row>
    <row r="1262" spans="45:46" x14ac:dyDescent="0.25">
      <c r="AS1262" s="118"/>
      <c r="AT1262" s="118"/>
    </row>
    <row r="1263" spans="45:46" x14ac:dyDescent="0.25">
      <c r="AS1263" s="118"/>
      <c r="AT1263" s="118"/>
    </row>
    <row r="1264" spans="45:46" x14ac:dyDescent="0.25">
      <c r="AS1264" s="118"/>
      <c r="AT1264" s="118"/>
    </row>
    <row r="1265" spans="45:46" x14ac:dyDescent="0.25">
      <c r="AS1265" s="118"/>
      <c r="AT1265" s="118"/>
    </row>
    <row r="1266" spans="45:46" x14ac:dyDescent="0.25">
      <c r="AS1266" s="118"/>
      <c r="AT1266" s="118"/>
    </row>
    <row r="1267" spans="45:46" x14ac:dyDescent="0.25">
      <c r="AS1267" s="118"/>
      <c r="AT1267" s="118"/>
    </row>
    <row r="1268" spans="45:46" x14ac:dyDescent="0.25">
      <c r="AS1268" s="118"/>
      <c r="AT1268" s="118"/>
    </row>
    <row r="1269" spans="45:46" x14ac:dyDescent="0.25">
      <c r="AS1269" s="118"/>
      <c r="AT1269" s="118"/>
    </row>
    <row r="1270" spans="45:46" x14ac:dyDescent="0.25">
      <c r="AS1270" s="118"/>
      <c r="AT1270" s="118"/>
    </row>
    <row r="1271" spans="45:46" x14ac:dyDescent="0.25">
      <c r="AS1271" s="118"/>
      <c r="AT1271" s="118"/>
    </row>
    <row r="1272" spans="45:46" x14ac:dyDescent="0.25">
      <c r="AS1272" s="118"/>
      <c r="AT1272" s="118"/>
    </row>
    <row r="1273" spans="45:46" x14ac:dyDescent="0.25">
      <c r="AS1273" s="118"/>
      <c r="AT1273" s="118"/>
    </row>
    <row r="1274" spans="45:46" x14ac:dyDescent="0.25">
      <c r="AS1274" s="118"/>
      <c r="AT1274" s="118"/>
    </row>
    <row r="1275" spans="45:46" x14ac:dyDescent="0.25">
      <c r="AS1275" s="118"/>
      <c r="AT1275" s="118"/>
    </row>
    <row r="1276" spans="45:46" x14ac:dyDescent="0.25">
      <c r="AS1276" s="118"/>
      <c r="AT1276" s="118"/>
    </row>
    <row r="1277" spans="45:46" x14ac:dyDescent="0.25">
      <c r="AS1277" s="118"/>
      <c r="AT1277" s="118"/>
    </row>
    <row r="1278" spans="45:46" x14ac:dyDescent="0.25">
      <c r="AS1278" s="118"/>
      <c r="AT1278" s="118"/>
    </row>
    <row r="1279" spans="45:46" x14ac:dyDescent="0.25">
      <c r="AS1279" s="118"/>
      <c r="AT1279" s="118"/>
    </row>
    <row r="1280" spans="45:46" x14ac:dyDescent="0.25">
      <c r="AS1280" s="118"/>
      <c r="AT1280" s="118"/>
    </row>
    <row r="1281" spans="45:46" x14ac:dyDescent="0.25">
      <c r="AS1281" s="118"/>
      <c r="AT1281" s="118"/>
    </row>
    <row r="1282" spans="45:46" x14ac:dyDescent="0.25">
      <c r="AS1282" s="118"/>
      <c r="AT1282" s="118"/>
    </row>
    <row r="1283" spans="45:46" x14ac:dyDescent="0.25">
      <c r="AS1283" s="118"/>
      <c r="AT1283" s="118"/>
    </row>
    <row r="1284" spans="45:46" x14ac:dyDescent="0.25">
      <c r="AS1284" s="118"/>
      <c r="AT1284" s="118"/>
    </row>
    <row r="1285" spans="45:46" x14ac:dyDescent="0.25">
      <c r="AS1285" s="118"/>
      <c r="AT1285" s="118"/>
    </row>
    <row r="1286" spans="45:46" x14ac:dyDescent="0.25">
      <c r="AS1286" s="118"/>
      <c r="AT1286" s="118"/>
    </row>
    <row r="1287" spans="45:46" x14ac:dyDescent="0.25">
      <c r="AS1287" s="118"/>
      <c r="AT1287" s="118"/>
    </row>
    <row r="1288" spans="45:46" x14ac:dyDescent="0.25">
      <c r="AS1288" s="118"/>
      <c r="AT1288" s="118"/>
    </row>
    <row r="1289" spans="45:46" x14ac:dyDescent="0.25">
      <c r="AS1289" s="118"/>
      <c r="AT1289" s="118"/>
    </row>
    <row r="1290" spans="45:46" x14ac:dyDescent="0.25">
      <c r="AS1290" s="118"/>
      <c r="AT1290" s="118"/>
    </row>
    <row r="1291" spans="45:46" x14ac:dyDescent="0.25">
      <c r="AS1291" s="118"/>
      <c r="AT1291" s="118"/>
    </row>
    <row r="1292" spans="45:46" x14ac:dyDescent="0.25">
      <c r="AS1292" s="118"/>
      <c r="AT1292" s="118"/>
    </row>
    <row r="1293" spans="45:46" x14ac:dyDescent="0.25">
      <c r="AS1293" s="118"/>
      <c r="AT1293" s="118"/>
    </row>
    <row r="1294" spans="45:46" x14ac:dyDescent="0.25">
      <c r="AS1294" s="118"/>
      <c r="AT1294" s="118"/>
    </row>
    <row r="1295" spans="45:46" x14ac:dyDescent="0.25">
      <c r="AS1295" s="118"/>
      <c r="AT1295" s="118"/>
    </row>
    <row r="1296" spans="45:46" x14ac:dyDescent="0.25">
      <c r="AS1296" s="118"/>
      <c r="AT1296" s="118"/>
    </row>
    <row r="1297" spans="45:46" x14ac:dyDescent="0.25">
      <c r="AS1297" s="118"/>
      <c r="AT1297" s="118"/>
    </row>
    <row r="1298" spans="45:46" x14ac:dyDescent="0.25">
      <c r="AS1298" s="118"/>
      <c r="AT1298" s="118"/>
    </row>
    <row r="1299" spans="45:46" x14ac:dyDescent="0.25">
      <c r="AS1299" s="118"/>
      <c r="AT1299" s="118"/>
    </row>
    <row r="1300" spans="45:46" x14ac:dyDescent="0.25">
      <c r="AS1300" s="118"/>
      <c r="AT1300" s="118"/>
    </row>
    <row r="1301" spans="45:46" x14ac:dyDescent="0.25">
      <c r="AS1301" s="118"/>
      <c r="AT1301" s="118"/>
    </row>
    <row r="1302" spans="45:46" x14ac:dyDescent="0.25">
      <c r="AS1302" s="118"/>
      <c r="AT1302" s="118"/>
    </row>
    <row r="1303" spans="45:46" x14ac:dyDescent="0.25">
      <c r="AS1303" s="118"/>
      <c r="AT1303" s="118"/>
    </row>
    <row r="1304" spans="45:46" x14ac:dyDescent="0.25">
      <c r="AS1304" s="118"/>
      <c r="AT1304" s="118"/>
    </row>
    <row r="1305" spans="45:46" x14ac:dyDescent="0.25">
      <c r="AS1305" s="118"/>
      <c r="AT1305" s="118"/>
    </row>
    <row r="1306" spans="45:46" x14ac:dyDescent="0.25">
      <c r="AS1306" s="118"/>
      <c r="AT1306" s="118"/>
    </row>
    <row r="1307" spans="45:46" x14ac:dyDescent="0.25">
      <c r="AS1307" s="118"/>
      <c r="AT1307" s="118"/>
    </row>
    <row r="1308" spans="45:46" x14ac:dyDescent="0.25">
      <c r="AS1308" s="118"/>
      <c r="AT1308" s="118"/>
    </row>
    <row r="1309" spans="45:46" x14ac:dyDescent="0.25">
      <c r="AS1309" s="118"/>
      <c r="AT1309" s="118"/>
    </row>
    <row r="1310" spans="45:46" x14ac:dyDescent="0.25">
      <c r="AS1310" s="118"/>
      <c r="AT1310" s="118"/>
    </row>
    <row r="1311" spans="45:46" x14ac:dyDescent="0.25">
      <c r="AS1311" s="118"/>
      <c r="AT1311" s="118"/>
    </row>
    <row r="1312" spans="45:46" x14ac:dyDescent="0.25">
      <c r="AS1312" s="118"/>
      <c r="AT1312" s="118"/>
    </row>
    <row r="1313" spans="45:46" x14ac:dyDescent="0.25">
      <c r="AS1313" s="118"/>
      <c r="AT1313" s="118"/>
    </row>
    <row r="1314" spans="45:46" x14ac:dyDescent="0.25">
      <c r="AS1314" s="118"/>
      <c r="AT1314" s="118"/>
    </row>
    <row r="1315" spans="45:46" x14ac:dyDescent="0.25">
      <c r="AS1315" s="118"/>
      <c r="AT1315" s="118"/>
    </row>
    <row r="1316" spans="45:46" x14ac:dyDescent="0.25">
      <c r="AS1316" s="118"/>
      <c r="AT1316" s="118"/>
    </row>
    <row r="1317" spans="45:46" x14ac:dyDescent="0.25">
      <c r="AS1317" s="118"/>
      <c r="AT1317" s="118"/>
    </row>
    <row r="1318" spans="45:46" x14ac:dyDescent="0.25">
      <c r="AS1318" s="118"/>
      <c r="AT1318" s="118"/>
    </row>
    <row r="1319" spans="45:46" x14ac:dyDescent="0.25">
      <c r="AS1319" s="118"/>
      <c r="AT1319" s="118"/>
    </row>
    <row r="1320" spans="45:46" x14ac:dyDescent="0.25">
      <c r="AS1320" s="118"/>
      <c r="AT1320" s="118"/>
    </row>
    <row r="1321" spans="45:46" x14ac:dyDescent="0.25">
      <c r="AS1321" s="118"/>
      <c r="AT1321" s="118"/>
    </row>
    <row r="1322" spans="45:46" x14ac:dyDescent="0.25">
      <c r="AS1322" s="118"/>
      <c r="AT1322" s="118"/>
    </row>
    <row r="1323" spans="45:46" x14ac:dyDescent="0.25">
      <c r="AS1323" s="118"/>
      <c r="AT1323" s="118"/>
    </row>
    <row r="1324" spans="45:46" x14ac:dyDescent="0.25">
      <c r="AS1324" s="118"/>
      <c r="AT1324" s="118"/>
    </row>
    <row r="1325" spans="45:46" x14ac:dyDescent="0.25">
      <c r="AS1325" s="118"/>
      <c r="AT1325" s="118"/>
    </row>
    <row r="1326" spans="45:46" x14ac:dyDescent="0.25">
      <c r="AS1326" s="118"/>
      <c r="AT1326" s="118"/>
    </row>
    <row r="1327" spans="45:46" x14ac:dyDescent="0.25">
      <c r="AS1327" s="118"/>
      <c r="AT1327" s="118"/>
    </row>
    <row r="1328" spans="45:46" x14ac:dyDescent="0.25">
      <c r="AS1328" s="118"/>
      <c r="AT1328" s="118"/>
    </row>
    <row r="1329" spans="45:46" x14ac:dyDescent="0.25">
      <c r="AS1329" s="118"/>
      <c r="AT1329" s="118"/>
    </row>
    <row r="1330" spans="45:46" x14ac:dyDescent="0.25">
      <c r="AS1330" s="118"/>
      <c r="AT1330" s="118"/>
    </row>
    <row r="1331" spans="45:46" x14ac:dyDescent="0.25">
      <c r="AS1331" s="118"/>
      <c r="AT1331" s="118"/>
    </row>
    <row r="1332" spans="45:46" x14ac:dyDescent="0.25">
      <c r="AS1332" s="118"/>
      <c r="AT1332" s="118"/>
    </row>
    <row r="1333" spans="45:46" x14ac:dyDescent="0.25">
      <c r="AS1333" s="118"/>
      <c r="AT1333" s="118"/>
    </row>
    <row r="1334" spans="45:46" x14ac:dyDescent="0.25">
      <c r="AS1334" s="118"/>
      <c r="AT1334" s="118"/>
    </row>
    <row r="1335" spans="45:46" x14ac:dyDescent="0.25">
      <c r="AS1335" s="118"/>
      <c r="AT1335" s="118"/>
    </row>
    <row r="1336" spans="45:46" x14ac:dyDescent="0.25">
      <c r="AS1336" s="118"/>
      <c r="AT1336" s="118"/>
    </row>
    <row r="1337" spans="45:46" x14ac:dyDescent="0.25">
      <c r="AS1337" s="118"/>
      <c r="AT1337" s="118"/>
    </row>
    <row r="1338" spans="45:46" x14ac:dyDescent="0.25">
      <c r="AS1338" s="118"/>
      <c r="AT1338" s="118"/>
    </row>
    <row r="1339" spans="45:46" x14ac:dyDescent="0.25">
      <c r="AS1339" s="118"/>
      <c r="AT1339" s="118"/>
    </row>
    <row r="1340" spans="45:46" x14ac:dyDescent="0.25">
      <c r="AS1340" s="118"/>
      <c r="AT1340" s="118"/>
    </row>
    <row r="1341" spans="45:46" x14ac:dyDescent="0.25">
      <c r="AS1341" s="118"/>
      <c r="AT1341" s="118"/>
    </row>
    <row r="1342" spans="45:46" x14ac:dyDescent="0.25">
      <c r="AS1342" s="118"/>
      <c r="AT1342" s="118"/>
    </row>
    <row r="1343" spans="45:46" x14ac:dyDescent="0.25">
      <c r="AS1343" s="118"/>
      <c r="AT1343" s="118"/>
    </row>
    <row r="1344" spans="45:46" x14ac:dyDescent="0.25">
      <c r="AS1344" s="118"/>
      <c r="AT1344" s="118"/>
    </row>
    <row r="1345" spans="45:46" x14ac:dyDescent="0.25">
      <c r="AS1345" s="118"/>
      <c r="AT1345" s="118"/>
    </row>
    <row r="1346" spans="45:46" x14ac:dyDescent="0.25">
      <c r="AS1346" s="118"/>
      <c r="AT1346" s="118"/>
    </row>
    <row r="1347" spans="45:46" x14ac:dyDescent="0.25">
      <c r="AS1347" s="118"/>
      <c r="AT1347" s="118"/>
    </row>
    <row r="1348" spans="45:46" x14ac:dyDescent="0.25">
      <c r="AS1348" s="118"/>
      <c r="AT1348" s="118"/>
    </row>
    <row r="1349" spans="45:46" x14ac:dyDescent="0.25">
      <c r="AS1349" s="118"/>
      <c r="AT1349" s="118"/>
    </row>
    <row r="1350" spans="45:46" x14ac:dyDescent="0.25">
      <c r="AS1350" s="118"/>
      <c r="AT1350" s="118"/>
    </row>
    <row r="1351" spans="45:46" x14ac:dyDescent="0.25">
      <c r="AS1351" s="118"/>
      <c r="AT1351" s="118"/>
    </row>
    <row r="1352" spans="45:46" x14ac:dyDescent="0.25">
      <c r="AS1352" s="118"/>
      <c r="AT1352" s="118"/>
    </row>
    <row r="1353" spans="45:46" x14ac:dyDescent="0.25">
      <c r="AS1353" s="118"/>
      <c r="AT1353" s="118"/>
    </row>
    <row r="1354" spans="45:46" x14ac:dyDescent="0.25">
      <c r="AS1354" s="118"/>
      <c r="AT1354" s="118"/>
    </row>
    <row r="1355" spans="45:46" x14ac:dyDescent="0.25">
      <c r="AS1355" s="118"/>
      <c r="AT1355" s="118"/>
    </row>
    <row r="1356" spans="45:46" x14ac:dyDescent="0.25">
      <c r="AS1356" s="118"/>
      <c r="AT1356" s="118"/>
    </row>
    <row r="1357" spans="45:46" x14ac:dyDescent="0.25">
      <c r="AS1357" s="118"/>
      <c r="AT1357" s="118"/>
    </row>
    <row r="1358" spans="45:46" x14ac:dyDescent="0.25">
      <c r="AS1358" s="118"/>
      <c r="AT1358" s="118"/>
    </row>
    <row r="1359" spans="45:46" x14ac:dyDescent="0.25">
      <c r="AS1359" s="118"/>
      <c r="AT1359" s="118"/>
    </row>
    <row r="1360" spans="45:46" x14ac:dyDescent="0.25">
      <c r="AS1360" s="118"/>
      <c r="AT1360" s="118"/>
    </row>
    <row r="1361" spans="45:46" x14ac:dyDescent="0.25">
      <c r="AS1361" s="118"/>
      <c r="AT1361" s="118"/>
    </row>
    <row r="1362" spans="45:46" x14ac:dyDescent="0.25">
      <c r="AS1362" s="118"/>
      <c r="AT1362" s="118"/>
    </row>
    <row r="1363" spans="45:46" x14ac:dyDescent="0.25">
      <c r="AS1363" s="118"/>
      <c r="AT1363" s="118"/>
    </row>
    <row r="1364" spans="45:46" x14ac:dyDescent="0.25">
      <c r="AS1364" s="118"/>
      <c r="AT1364" s="118"/>
    </row>
    <row r="1365" spans="45:46" x14ac:dyDescent="0.25">
      <c r="AS1365" s="118"/>
      <c r="AT1365" s="118"/>
    </row>
    <row r="1366" spans="45:46" x14ac:dyDescent="0.25">
      <c r="AS1366" s="118"/>
      <c r="AT1366" s="118"/>
    </row>
    <row r="1367" spans="45:46" x14ac:dyDescent="0.25">
      <c r="AS1367" s="118"/>
      <c r="AT1367" s="118"/>
    </row>
    <row r="1368" spans="45:46" x14ac:dyDescent="0.25">
      <c r="AS1368" s="118"/>
      <c r="AT1368" s="118"/>
    </row>
    <row r="1369" spans="45:46" x14ac:dyDescent="0.25">
      <c r="AS1369" s="118"/>
      <c r="AT1369" s="118"/>
    </row>
    <row r="1370" spans="45:46" x14ac:dyDescent="0.25">
      <c r="AS1370" s="118"/>
      <c r="AT1370" s="118"/>
    </row>
    <row r="1371" spans="45:46" x14ac:dyDescent="0.25">
      <c r="AS1371" s="118"/>
      <c r="AT1371" s="118"/>
    </row>
    <row r="1372" spans="45:46" x14ac:dyDescent="0.25">
      <c r="AS1372" s="118"/>
      <c r="AT1372" s="118"/>
    </row>
    <row r="1373" spans="45:46" x14ac:dyDescent="0.25">
      <c r="AS1373" s="118"/>
      <c r="AT1373" s="118"/>
    </row>
    <row r="1374" spans="45:46" x14ac:dyDescent="0.25">
      <c r="AS1374" s="118"/>
      <c r="AT1374" s="118"/>
    </row>
    <row r="1375" spans="45:46" x14ac:dyDescent="0.25">
      <c r="AS1375" s="118"/>
      <c r="AT1375" s="118"/>
    </row>
    <row r="1376" spans="45:46" x14ac:dyDescent="0.25">
      <c r="AS1376" s="118"/>
      <c r="AT1376" s="118"/>
    </row>
    <row r="1377" spans="45:46" x14ac:dyDescent="0.25">
      <c r="AS1377" s="118"/>
      <c r="AT1377" s="118"/>
    </row>
    <row r="1378" spans="45:46" x14ac:dyDescent="0.25">
      <c r="AS1378" s="118"/>
      <c r="AT1378" s="118"/>
    </row>
    <row r="1379" spans="45:46" x14ac:dyDescent="0.25">
      <c r="AS1379" s="118"/>
      <c r="AT1379" s="118"/>
    </row>
    <row r="1380" spans="45:46" x14ac:dyDescent="0.25">
      <c r="AS1380" s="118"/>
      <c r="AT1380" s="118"/>
    </row>
    <row r="1381" spans="45:46" x14ac:dyDescent="0.25">
      <c r="AS1381" s="118"/>
      <c r="AT1381" s="118"/>
    </row>
    <row r="1382" spans="45:46" x14ac:dyDescent="0.25">
      <c r="AS1382" s="118"/>
      <c r="AT1382" s="118"/>
    </row>
    <row r="1383" spans="45:46" x14ac:dyDescent="0.25">
      <c r="AS1383" s="118"/>
      <c r="AT1383" s="118"/>
    </row>
    <row r="1384" spans="45:46" x14ac:dyDescent="0.25">
      <c r="AS1384" s="118"/>
      <c r="AT1384" s="118"/>
    </row>
    <row r="1385" spans="45:46" x14ac:dyDescent="0.25">
      <c r="AS1385" s="118"/>
      <c r="AT1385" s="118"/>
    </row>
    <row r="1386" spans="45:46" x14ac:dyDescent="0.25">
      <c r="AS1386" s="118"/>
      <c r="AT1386" s="118"/>
    </row>
    <row r="1387" spans="45:46" x14ac:dyDescent="0.25">
      <c r="AS1387" s="118"/>
      <c r="AT1387" s="118"/>
    </row>
    <row r="1388" spans="45:46" x14ac:dyDescent="0.25">
      <c r="AS1388" s="118"/>
      <c r="AT1388" s="118"/>
    </row>
    <row r="1389" spans="45:46" x14ac:dyDescent="0.25">
      <c r="AS1389" s="118"/>
      <c r="AT1389" s="118"/>
    </row>
    <row r="1390" spans="45:46" x14ac:dyDescent="0.25">
      <c r="AS1390" s="118"/>
      <c r="AT1390" s="118"/>
    </row>
    <row r="1391" spans="45:46" x14ac:dyDescent="0.25">
      <c r="AS1391" s="118"/>
      <c r="AT1391" s="118"/>
    </row>
    <row r="1392" spans="45:46" x14ac:dyDescent="0.25">
      <c r="AS1392" s="118"/>
      <c r="AT1392" s="118"/>
    </row>
    <row r="1393" spans="45:46" x14ac:dyDescent="0.25">
      <c r="AS1393" s="118"/>
      <c r="AT1393" s="118"/>
    </row>
    <row r="1394" spans="45:46" x14ac:dyDescent="0.25">
      <c r="AS1394" s="118"/>
      <c r="AT1394" s="118"/>
    </row>
    <row r="1395" spans="45:46" x14ac:dyDescent="0.25">
      <c r="AS1395" s="118"/>
      <c r="AT1395" s="118"/>
    </row>
    <row r="1396" spans="45:46" x14ac:dyDescent="0.25">
      <c r="AS1396" s="118"/>
      <c r="AT1396" s="118"/>
    </row>
    <row r="1397" spans="45:46" x14ac:dyDescent="0.25">
      <c r="AS1397" s="118"/>
      <c r="AT1397" s="118"/>
    </row>
    <row r="1398" spans="45:46" x14ac:dyDescent="0.25">
      <c r="AS1398" s="118"/>
      <c r="AT1398" s="118"/>
    </row>
    <row r="1399" spans="45:46" x14ac:dyDescent="0.25">
      <c r="AS1399" s="118"/>
      <c r="AT1399" s="118"/>
    </row>
    <row r="1400" spans="45:46" x14ac:dyDescent="0.25">
      <c r="AS1400" s="118"/>
      <c r="AT1400" s="118"/>
    </row>
    <row r="1401" spans="45:46" x14ac:dyDescent="0.25">
      <c r="AS1401" s="118"/>
      <c r="AT1401" s="118"/>
    </row>
    <row r="1402" spans="45:46" x14ac:dyDescent="0.25">
      <c r="AS1402" s="118"/>
      <c r="AT1402" s="118"/>
    </row>
    <row r="1403" spans="45:46" x14ac:dyDescent="0.25">
      <c r="AS1403" s="118"/>
      <c r="AT1403" s="118"/>
    </row>
    <row r="1404" spans="45:46" x14ac:dyDescent="0.25">
      <c r="AS1404" s="118"/>
      <c r="AT1404" s="118"/>
    </row>
    <row r="1405" spans="45:46" x14ac:dyDescent="0.25">
      <c r="AS1405" s="118"/>
      <c r="AT1405" s="118"/>
    </row>
    <row r="1406" spans="45:46" x14ac:dyDescent="0.25">
      <c r="AS1406" s="118"/>
      <c r="AT1406" s="118"/>
    </row>
    <row r="1407" spans="45:46" x14ac:dyDescent="0.25">
      <c r="AS1407" s="118"/>
      <c r="AT1407" s="118"/>
    </row>
    <row r="1408" spans="45:46" x14ac:dyDescent="0.25">
      <c r="AS1408" s="118"/>
      <c r="AT1408" s="118"/>
    </row>
    <row r="1409" spans="45:46" x14ac:dyDescent="0.25">
      <c r="AS1409" s="118"/>
      <c r="AT1409" s="118"/>
    </row>
    <row r="1410" spans="45:46" x14ac:dyDescent="0.25">
      <c r="AS1410" s="118"/>
      <c r="AT1410" s="118"/>
    </row>
    <row r="1411" spans="45:46" x14ac:dyDescent="0.25">
      <c r="AS1411" s="118"/>
      <c r="AT1411" s="118"/>
    </row>
    <row r="1412" spans="45:46" x14ac:dyDescent="0.25">
      <c r="AS1412" s="118"/>
      <c r="AT1412" s="118"/>
    </row>
    <row r="1413" spans="45:46" x14ac:dyDescent="0.25">
      <c r="AS1413" s="118"/>
      <c r="AT1413" s="118"/>
    </row>
    <row r="1414" spans="45:46" x14ac:dyDescent="0.25">
      <c r="AS1414" s="118"/>
      <c r="AT1414" s="118"/>
    </row>
    <row r="1415" spans="45:46" x14ac:dyDescent="0.25">
      <c r="AS1415" s="118"/>
      <c r="AT1415" s="118"/>
    </row>
    <row r="1416" spans="45:46" x14ac:dyDescent="0.25">
      <c r="AS1416" s="118"/>
      <c r="AT1416" s="118"/>
    </row>
    <row r="1417" spans="45:46" x14ac:dyDescent="0.25">
      <c r="AS1417" s="118"/>
      <c r="AT1417" s="118"/>
    </row>
    <row r="1418" spans="45:46" x14ac:dyDescent="0.25">
      <c r="AS1418" s="118"/>
      <c r="AT1418" s="118"/>
    </row>
    <row r="1419" spans="45:46" x14ac:dyDescent="0.25">
      <c r="AS1419" s="118"/>
      <c r="AT1419" s="118"/>
    </row>
    <row r="1420" spans="45:46" x14ac:dyDescent="0.25">
      <c r="AS1420" s="118"/>
      <c r="AT1420" s="118"/>
    </row>
    <row r="1421" spans="45:46" x14ac:dyDescent="0.25">
      <c r="AS1421" s="118"/>
      <c r="AT1421" s="118"/>
    </row>
    <row r="1422" spans="45:46" x14ac:dyDescent="0.25">
      <c r="AS1422" s="118"/>
      <c r="AT1422" s="118"/>
    </row>
    <row r="1423" spans="45:46" x14ac:dyDescent="0.25">
      <c r="AS1423" s="118"/>
      <c r="AT1423" s="118"/>
    </row>
    <row r="1424" spans="45:46" x14ac:dyDescent="0.25">
      <c r="AS1424" s="118"/>
      <c r="AT1424" s="118"/>
    </row>
    <row r="1425" spans="45:46" x14ac:dyDescent="0.25">
      <c r="AS1425" s="118"/>
      <c r="AT1425" s="118"/>
    </row>
    <row r="1426" spans="45:46" x14ac:dyDescent="0.25">
      <c r="AS1426" s="118"/>
      <c r="AT1426" s="118"/>
    </row>
    <row r="1427" spans="45:46" x14ac:dyDescent="0.25">
      <c r="AS1427" s="118"/>
      <c r="AT1427" s="118"/>
    </row>
    <row r="1428" spans="45:46" x14ac:dyDescent="0.25">
      <c r="AS1428" s="118"/>
      <c r="AT1428" s="118"/>
    </row>
    <row r="1429" spans="45:46" x14ac:dyDescent="0.25">
      <c r="AS1429" s="118"/>
      <c r="AT1429" s="118"/>
    </row>
    <row r="1430" spans="45:46" x14ac:dyDescent="0.25">
      <c r="AS1430" s="118"/>
      <c r="AT1430" s="118"/>
    </row>
    <row r="1431" spans="45:46" x14ac:dyDescent="0.25">
      <c r="AS1431" s="118"/>
      <c r="AT1431" s="118"/>
    </row>
    <row r="1432" spans="45:46" x14ac:dyDescent="0.25">
      <c r="AS1432" s="118"/>
      <c r="AT1432" s="118"/>
    </row>
    <row r="1433" spans="45:46" x14ac:dyDescent="0.25">
      <c r="AS1433" s="118"/>
      <c r="AT1433" s="118"/>
    </row>
    <row r="1434" spans="45:46" x14ac:dyDescent="0.25">
      <c r="AS1434" s="118"/>
      <c r="AT1434" s="118"/>
    </row>
    <row r="1435" spans="45:46" x14ac:dyDescent="0.25">
      <c r="AS1435" s="118"/>
      <c r="AT1435" s="118"/>
    </row>
    <row r="1436" spans="45:46" x14ac:dyDescent="0.25">
      <c r="AS1436" s="118"/>
      <c r="AT1436" s="118"/>
    </row>
    <row r="1437" spans="45:46" x14ac:dyDescent="0.25">
      <c r="AS1437" s="118"/>
      <c r="AT1437" s="118"/>
    </row>
    <row r="1438" spans="45:46" x14ac:dyDescent="0.25">
      <c r="AS1438" s="118"/>
      <c r="AT1438" s="118"/>
    </row>
    <row r="1439" spans="45:46" x14ac:dyDescent="0.25">
      <c r="AS1439" s="118"/>
      <c r="AT1439" s="118"/>
    </row>
    <row r="1440" spans="45:46" x14ac:dyDescent="0.25">
      <c r="AS1440" s="118"/>
      <c r="AT1440" s="118"/>
    </row>
    <row r="1441" spans="45:46" x14ac:dyDescent="0.25">
      <c r="AS1441" s="118"/>
      <c r="AT1441" s="118"/>
    </row>
    <row r="1442" spans="45:46" x14ac:dyDescent="0.25">
      <c r="AS1442" s="118"/>
      <c r="AT1442" s="118"/>
    </row>
    <row r="1443" spans="45:46" x14ac:dyDescent="0.25">
      <c r="AS1443" s="118"/>
      <c r="AT1443" s="118"/>
    </row>
    <row r="1444" spans="45:46" x14ac:dyDescent="0.25">
      <c r="AS1444" s="118"/>
      <c r="AT1444" s="118"/>
    </row>
    <row r="1445" spans="45:46" x14ac:dyDescent="0.25">
      <c r="AS1445" s="118"/>
      <c r="AT1445" s="118"/>
    </row>
    <row r="1446" spans="45:46" x14ac:dyDescent="0.25">
      <c r="AS1446" s="118"/>
      <c r="AT1446" s="118"/>
    </row>
    <row r="1447" spans="45:46" x14ac:dyDescent="0.25">
      <c r="AS1447" s="118"/>
      <c r="AT1447" s="118"/>
    </row>
    <row r="1448" spans="45:46" x14ac:dyDescent="0.25">
      <c r="AS1448" s="118"/>
      <c r="AT1448" s="118"/>
    </row>
    <row r="1449" spans="45:46" x14ac:dyDescent="0.25">
      <c r="AS1449" s="118"/>
      <c r="AT1449" s="118"/>
    </row>
    <row r="1450" spans="45:46" x14ac:dyDescent="0.25">
      <c r="AS1450" s="118"/>
      <c r="AT1450" s="118"/>
    </row>
    <row r="1451" spans="45:46" x14ac:dyDescent="0.25">
      <c r="AS1451" s="118"/>
      <c r="AT1451" s="118"/>
    </row>
    <row r="1452" spans="45:46" x14ac:dyDescent="0.25">
      <c r="AS1452" s="118"/>
      <c r="AT1452" s="118"/>
    </row>
    <row r="1453" spans="45:46" x14ac:dyDescent="0.25">
      <c r="AS1453" s="118"/>
      <c r="AT1453" s="118"/>
    </row>
    <row r="1454" spans="45:46" x14ac:dyDescent="0.25">
      <c r="AS1454" s="118"/>
      <c r="AT1454" s="118"/>
    </row>
    <row r="1455" spans="45:46" x14ac:dyDescent="0.25">
      <c r="AS1455" s="118"/>
      <c r="AT1455" s="118"/>
    </row>
    <row r="1456" spans="45:46" x14ac:dyDescent="0.25">
      <c r="AS1456" s="118"/>
      <c r="AT1456" s="118"/>
    </row>
    <row r="1457" spans="45:46" x14ac:dyDescent="0.25">
      <c r="AS1457" s="118"/>
      <c r="AT1457" s="118"/>
    </row>
    <row r="1458" spans="45:46" x14ac:dyDescent="0.25">
      <c r="AS1458" s="118"/>
      <c r="AT1458" s="118"/>
    </row>
    <row r="1459" spans="45:46" x14ac:dyDescent="0.25">
      <c r="AS1459" s="118"/>
      <c r="AT1459" s="118"/>
    </row>
    <row r="1460" spans="45:46" x14ac:dyDescent="0.25">
      <c r="AS1460" s="118"/>
      <c r="AT1460" s="118"/>
    </row>
    <row r="1461" spans="45:46" x14ac:dyDescent="0.25">
      <c r="AS1461" s="118"/>
      <c r="AT1461" s="118"/>
    </row>
    <row r="1462" spans="45:46" x14ac:dyDescent="0.25">
      <c r="AS1462" s="118"/>
      <c r="AT1462" s="118"/>
    </row>
    <row r="1463" spans="45:46" x14ac:dyDescent="0.25">
      <c r="AS1463" s="118"/>
      <c r="AT1463" s="118"/>
    </row>
    <row r="1464" spans="45:46" x14ac:dyDescent="0.25">
      <c r="AS1464" s="118"/>
      <c r="AT1464" s="118"/>
    </row>
    <row r="1465" spans="45:46" x14ac:dyDescent="0.25">
      <c r="AS1465" s="118"/>
      <c r="AT1465" s="118"/>
    </row>
    <row r="1466" spans="45:46" x14ac:dyDescent="0.25">
      <c r="AS1466" s="118"/>
      <c r="AT1466" s="118"/>
    </row>
    <row r="1467" spans="45:46" x14ac:dyDescent="0.25">
      <c r="AS1467" s="118"/>
      <c r="AT1467" s="118"/>
    </row>
    <row r="1468" spans="45:46" x14ac:dyDescent="0.25">
      <c r="AS1468" s="118"/>
      <c r="AT1468" s="118"/>
    </row>
    <row r="1469" spans="45:46" x14ac:dyDescent="0.25">
      <c r="AS1469" s="118"/>
      <c r="AT1469" s="118"/>
    </row>
    <row r="1470" spans="45:46" x14ac:dyDescent="0.25">
      <c r="AS1470" s="118"/>
      <c r="AT1470" s="118"/>
    </row>
    <row r="1471" spans="45:46" x14ac:dyDescent="0.25">
      <c r="AS1471" s="118"/>
      <c r="AT1471" s="118"/>
    </row>
    <row r="1472" spans="45:46" x14ac:dyDescent="0.25">
      <c r="AS1472" s="118"/>
      <c r="AT1472" s="118"/>
    </row>
    <row r="1473" spans="45:46" x14ac:dyDescent="0.25">
      <c r="AS1473" s="118"/>
      <c r="AT1473" s="118"/>
    </row>
    <row r="1474" spans="45:46" x14ac:dyDescent="0.25">
      <c r="AS1474" s="118"/>
      <c r="AT1474" s="118"/>
    </row>
    <row r="1475" spans="45:46" x14ac:dyDescent="0.25">
      <c r="AS1475" s="118"/>
      <c r="AT1475" s="118"/>
    </row>
    <row r="1476" spans="45:46" x14ac:dyDescent="0.25">
      <c r="AS1476" s="118"/>
      <c r="AT1476" s="118"/>
    </row>
    <row r="1477" spans="45:46" x14ac:dyDescent="0.25">
      <c r="AS1477" s="118"/>
      <c r="AT1477" s="118"/>
    </row>
    <row r="1478" spans="45:46" x14ac:dyDescent="0.25">
      <c r="AS1478" s="118"/>
      <c r="AT1478" s="118"/>
    </row>
    <row r="1479" spans="45:46" x14ac:dyDescent="0.25">
      <c r="AS1479" s="118"/>
      <c r="AT1479" s="118"/>
    </row>
    <row r="1480" spans="45:46" x14ac:dyDescent="0.25">
      <c r="AS1480" s="118"/>
      <c r="AT1480" s="118"/>
    </row>
    <row r="1481" spans="45:46" x14ac:dyDescent="0.25">
      <c r="AS1481" s="118"/>
      <c r="AT1481" s="118"/>
    </row>
    <row r="1482" spans="45:46" x14ac:dyDescent="0.25">
      <c r="AS1482" s="118"/>
      <c r="AT1482" s="118"/>
    </row>
    <row r="1483" spans="45:46" x14ac:dyDescent="0.25">
      <c r="AS1483" s="118"/>
      <c r="AT1483" s="118"/>
    </row>
    <row r="1484" spans="45:46" x14ac:dyDescent="0.25">
      <c r="AS1484" s="118"/>
      <c r="AT1484" s="118"/>
    </row>
    <row r="1485" spans="45:46" x14ac:dyDescent="0.25">
      <c r="AS1485" s="118"/>
      <c r="AT1485" s="118"/>
    </row>
    <row r="1486" spans="45:46" x14ac:dyDescent="0.25">
      <c r="AS1486" s="118"/>
      <c r="AT1486" s="118"/>
    </row>
    <row r="1487" spans="45:46" x14ac:dyDescent="0.25">
      <c r="AS1487" s="118"/>
      <c r="AT1487" s="118"/>
    </row>
    <row r="1488" spans="45:46" x14ac:dyDescent="0.25">
      <c r="AS1488" s="118"/>
      <c r="AT1488" s="118"/>
    </row>
    <row r="1489" spans="45:46" x14ac:dyDescent="0.25">
      <c r="AS1489" s="118"/>
      <c r="AT1489" s="118"/>
    </row>
    <row r="1490" spans="45:46" x14ac:dyDescent="0.25">
      <c r="AS1490" s="118"/>
      <c r="AT1490" s="118"/>
    </row>
    <row r="1491" spans="45:46" x14ac:dyDescent="0.25">
      <c r="AS1491" s="118"/>
      <c r="AT1491" s="118"/>
    </row>
    <row r="1492" spans="45:46" x14ac:dyDescent="0.25">
      <c r="AS1492" s="118"/>
      <c r="AT1492" s="118"/>
    </row>
    <row r="1493" spans="45:46" x14ac:dyDescent="0.25">
      <c r="AS1493" s="118"/>
      <c r="AT1493" s="118"/>
    </row>
    <row r="1494" spans="45:46" x14ac:dyDescent="0.25">
      <c r="AS1494" s="118"/>
      <c r="AT1494" s="118"/>
    </row>
    <row r="1495" spans="45:46" x14ac:dyDescent="0.25">
      <c r="AS1495" s="118"/>
      <c r="AT1495" s="118"/>
    </row>
    <row r="1496" spans="45:46" x14ac:dyDescent="0.25">
      <c r="AS1496" s="118"/>
      <c r="AT1496" s="118"/>
    </row>
    <row r="1497" spans="45:46" x14ac:dyDescent="0.25">
      <c r="AS1497" s="118"/>
      <c r="AT1497" s="118"/>
    </row>
    <row r="1498" spans="45:46" x14ac:dyDescent="0.25">
      <c r="AS1498" s="118"/>
      <c r="AT1498" s="118"/>
    </row>
    <row r="1499" spans="45:46" x14ac:dyDescent="0.25">
      <c r="AS1499" s="118"/>
      <c r="AT1499" s="118"/>
    </row>
    <row r="1500" spans="45:46" x14ac:dyDescent="0.25">
      <c r="AS1500" s="118"/>
      <c r="AT1500" s="118"/>
    </row>
    <row r="1501" spans="45:46" x14ac:dyDescent="0.25">
      <c r="AS1501" s="118"/>
      <c r="AT1501" s="118"/>
    </row>
    <row r="1502" spans="45:46" x14ac:dyDescent="0.25">
      <c r="AS1502" s="118"/>
      <c r="AT1502" s="118"/>
    </row>
    <row r="1503" spans="45:46" x14ac:dyDescent="0.25">
      <c r="AS1503" s="118"/>
      <c r="AT1503" s="118"/>
    </row>
    <row r="1504" spans="45:46" x14ac:dyDescent="0.25">
      <c r="AS1504" s="118"/>
      <c r="AT1504" s="118"/>
    </row>
    <row r="1505" spans="45:46" x14ac:dyDescent="0.25">
      <c r="AS1505" s="118"/>
      <c r="AT1505" s="118"/>
    </row>
    <row r="1506" spans="45:46" x14ac:dyDescent="0.25">
      <c r="AS1506" s="118"/>
      <c r="AT1506" s="118"/>
    </row>
    <row r="1507" spans="45:46" x14ac:dyDescent="0.25">
      <c r="AS1507" s="118"/>
      <c r="AT1507" s="118"/>
    </row>
    <row r="1508" spans="45:46" x14ac:dyDescent="0.25">
      <c r="AS1508" s="118"/>
      <c r="AT1508" s="118"/>
    </row>
    <row r="1509" spans="45:46" x14ac:dyDescent="0.25">
      <c r="AS1509" s="118"/>
      <c r="AT1509" s="118"/>
    </row>
    <row r="1510" spans="45:46" x14ac:dyDescent="0.25">
      <c r="AS1510" s="118"/>
      <c r="AT1510" s="118"/>
    </row>
    <row r="1511" spans="45:46" x14ac:dyDescent="0.25">
      <c r="AS1511" s="118"/>
      <c r="AT1511" s="118"/>
    </row>
    <row r="1512" spans="45:46" x14ac:dyDescent="0.25">
      <c r="AS1512" s="118"/>
      <c r="AT1512" s="118"/>
    </row>
    <row r="1513" spans="45:46" x14ac:dyDescent="0.25">
      <c r="AS1513" s="118"/>
      <c r="AT1513" s="118"/>
    </row>
    <row r="1514" spans="45:46" x14ac:dyDescent="0.25">
      <c r="AS1514" s="118"/>
      <c r="AT1514" s="118"/>
    </row>
    <row r="1515" spans="45:46" x14ac:dyDescent="0.25">
      <c r="AS1515" s="118"/>
      <c r="AT1515" s="118"/>
    </row>
    <row r="1516" spans="45:46" x14ac:dyDescent="0.25">
      <c r="AS1516" s="118"/>
      <c r="AT1516" s="118"/>
    </row>
    <row r="1517" spans="45:46" x14ac:dyDescent="0.25">
      <c r="AS1517" s="118"/>
      <c r="AT1517" s="118"/>
    </row>
    <row r="1518" spans="45:46" x14ac:dyDescent="0.25">
      <c r="AS1518" s="118"/>
      <c r="AT1518" s="118"/>
    </row>
    <row r="1519" spans="45:46" x14ac:dyDescent="0.25">
      <c r="AS1519" s="118"/>
      <c r="AT1519" s="118"/>
    </row>
    <row r="1520" spans="45:46" x14ac:dyDescent="0.25">
      <c r="AS1520" s="118"/>
      <c r="AT1520" s="118"/>
    </row>
    <row r="1521" spans="45:46" x14ac:dyDescent="0.25">
      <c r="AS1521" s="118"/>
      <c r="AT1521" s="118"/>
    </row>
    <row r="1522" spans="45:46" x14ac:dyDescent="0.25">
      <c r="AS1522" s="118"/>
      <c r="AT1522" s="118"/>
    </row>
    <row r="1523" spans="45:46" x14ac:dyDescent="0.25">
      <c r="AS1523" s="118"/>
      <c r="AT1523" s="118"/>
    </row>
    <row r="1524" spans="45:46" x14ac:dyDescent="0.25">
      <c r="AS1524" s="118"/>
      <c r="AT1524" s="118"/>
    </row>
    <row r="1525" spans="45:46" x14ac:dyDescent="0.25">
      <c r="AS1525" s="118"/>
      <c r="AT1525" s="118"/>
    </row>
    <row r="1526" spans="45:46" x14ac:dyDescent="0.25">
      <c r="AS1526" s="118"/>
      <c r="AT1526" s="118"/>
    </row>
    <row r="1527" spans="45:46" x14ac:dyDescent="0.25">
      <c r="AS1527" s="118"/>
      <c r="AT1527" s="118"/>
    </row>
    <row r="1528" spans="45:46" x14ac:dyDescent="0.25">
      <c r="AS1528" s="118"/>
      <c r="AT1528" s="118"/>
    </row>
    <row r="1529" spans="45:46" x14ac:dyDescent="0.25">
      <c r="AS1529" s="118"/>
      <c r="AT1529" s="118"/>
    </row>
    <row r="1530" spans="45:46" x14ac:dyDescent="0.25">
      <c r="AS1530" s="118"/>
      <c r="AT1530" s="118"/>
    </row>
    <row r="1531" spans="45:46" x14ac:dyDescent="0.25">
      <c r="AS1531" s="118"/>
      <c r="AT1531" s="118"/>
    </row>
    <row r="1532" spans="45:46" x14ac:dyDescent="0.25">
      <c r="AS1532" s="118"/>
      <c r="AT1532" s="118"/>
    </row>
    <row r="1533" spans="45:46" x14ac:dyDescent="0.25">
      <c r="AS1533" s="118"/>
      <c r="AT1533" s="118"/>
    </row>
    <row r="1534" spans="45:46" x14ac:dyDescent="0.25">
      <c r="AS1534" s="118"/>
      <c r="AT1534" s="118"/>
    </row>
    <row r="1535" spans="45:46" x14ac:dyDescent="0.25">
      <c r="AS1535" s="118"/>
      <c r="AT1535" s="118"/>
    </row>
    <row r="1536" spans="45:46" x14ac:dyDescent="0.25">
      <c r="AS1536" s="118"/>
      <c r="AT1536" s="118"/>
    </row>
    <row r="1537" spans="45:46" x14ac:dyDescent="0.25">
      <c r="AS1537" s="118"/>
      <c r="AT1537" s="118"/>
    </row>
    <row r="1538" spans="45:46" x14ac:dyDescent="0.25">
      <c r="AS1538" s="118"/>
      <c r="AT1538" s="118"/>
    </row>
    <row r="1539" spans="45:46" x14ac:dyDescent="0.25">
      <c r="AS1539" s="118"/>
      <c r="AT1539" s="118"/>
    </row>
    <row r="1540" spans="45:46" x14ac:dyDescent="0.25">
      <c r="AS1540" s="118"/>
      <c r="AT1540" s="118"/>
    </row>
    <row r="1541" spans="45:46" x14ac:dyDescent="0.25">
      <c r="AS1541" s="118"/>
      <c r="AT1541" s="118"/>
    </row>
    <row r="1542" spans="45:46" x14ac:dyDescent="0.25">
      <c r="AS1542" s="118"/>
      <c r="AT1542" s="118"/>
    </row>
    <row r="1543" spans="45:46" x14ac:dyDescent="0.25">
      <c r="AS1543" s="118"/>
      <c r="AT1543" s="118"/>
    </row>
    <row r="1544" spans="45:46" x14ac:dyDescent="0.25">
      <c r="AS1544" s="118"/>
      <c r="AT1544" s="118"/>
    </row>
    <row r="1545" spans="45:46" x14ac:dyDescent="0.25">
      <c r="AS1545" s="118"/>
      <c r="AT1545" s="118"/>
    </row>
    <row r="1546" spans="45:46" x14ac:dyDescent="0.25">
      <c r="AS1546" s="118"/>
      <c r="AT1546" s="118"/>
    </row>
    <row r="1547" spans="45:46" x14ac:dyDescent="0.25">
      <c r="AS1547" s="118"/>
      <c r="AT1547" s="118"/>
    </row>
    <row r="1548" spans="45:46" x14ac:dyDescent="0.25">
      <c r="AS1548" s="118"/>
      <c r="AT1548" s="118"/>
    </row>
    <row r="1549" spans="45:46" x14ac:dyDescent="0.25">
      <c r="AS1549" s="118"/>
      <c r="AT1549" s="118"/>
    </row>
    <row r="1550" spans="45:46" x14ac:dyDescent="0.25">
      <c r="AS1550" s="118"/>
      <c r="AT1550" s="118"/>
    </row>
    <row r="1551" spans="45:46" x14ac:dyDescent="0.25">
      <c r="AS1551" s="118"/>
      <c r="AT1551" s="118"/>
    </row>
    <row r="1552" spans="45:46" x14ac:dyDescent="0.25">
      <c r="AS1552" s="118"/>
      <c r="AT1552" s="118"/>
    </row>
    <row r="1553" spans="45:46" x14ac:dyDescent="0.25">
      <c r="AS1553" s="118"/>
      <c r="AT1553" s="118"/>
    </row>
    <row r="1554" spans="45:46" x14ac:dyDescent="0.25">
      <c r="AS1554" s="118"/>
      <c r="AT1554" s="118"/>
    </row>
    <row r="1555" spans="45:46" x14ac:dyDescent="0.25">
      <c r="AS1555" s="118"/>
      <c r="AT1555" s="118"/>
    </row>
    <row r="1556" spans="45:46" x14ac:dyDescent="0.25">
      <c r="AS1556" s="118"/>
      <c r="AT1556" s="118"/>
    </row>
    <row r="1557" spans="45:46" x14ac:dyDescent="0.25">
      <c r="AS1557" s="118"/>
      <c r="AT1557" s="118"/>
    </row>
    <row r="1558" spans="45:46" x14ac:dyDescent="0.25">
      <c r="AS1558" s="118"/>
      <c r="AT1558" s="118"/>
    </row>
    <row r="1559" spans="45:46" x14ac:dyDescent="0.25">
      <c r="AS1559" s="118"/>
      <c r="AT1559" s="118"/>
    </row>
    <row r="1560" spans="45:46" x14ac:dyDescent="0.25">
      <c r="AS1560" s="118"/>
      <c r="AT1560" s="118"/>
    </row>
    <row r="1561" spans="45:46" x14ac:dyDescent="0.25">
      <c r="AS1561" s="118"/>
      <c r="AT1561" s="118"/>
    </row>
    <row r="1562" spans="45:46" x14ac:dyDescent="0.25">
      <c r="AS1562" s="118"/>
      <c r="AT1562" s="118"/>
    </row>
    <row r="1563" spans="45:46" x14ac:dyDescent="0.25">
      <c r="AS1563" s="118"/>
      <c r="AT1563" s="118"/>
    </row>
    <row r="1564" spans="45:46" x14ac:dyDescent="0.25">
      <c r="AS1564" s="118"/>
      <c r="AT1564" s="118"/>
    </row>
    <row r="1565" spans="45:46" x14ac:dyDescent="0.25">
      <c r="AS1565" s="118"/>
      <c r="AT1565" s="118"/>
    </row>
    <row r="1566" spans="45:46" x14ac:dyDescent="0.25">
      <c r="AS1566" s="118"/>
      <c r="AT1566" s="118"/>
    </row>
    <row r="1567" spans="45:46" x14ac:dyDescent="0.25">
      <c r="AS1567" s="118"/>
      <c r="AT1567" s="118"/>
    </row>
    <row r="1568" spans="45:46" x14ac:dyDescent="0.25">
      <c r="AS1568" s="118"/>
      <c r="AT1568" s="118"/>
    </row>
    <row r="1569" spans="45:46" x14ac:dyDescent="0.25">
      <c r="AS1569" s="118"/>
      <c r="AT1569" s="118"/>
    </row>
    <row r="1570" spans="45:46" x14ac:dyDescent="0.25">
      <c r="AS1570" s="118"/>
      <c r="AT1570" s="118"/>
    </row>
    <row r="1571" spans="45:46" x14ac:dyDescent="0.25">
      <c r="AS1571" s="118"/>
      <c r="AT1571" s="118"/>
    </row>
    <row r="1572" spans="45:46" x14ac:dyDescent="0.25">
      <c r="AS1572" s="118"/>
      <c r="AT1572" s="118"/>
    </row>
    <row r="1573" spans="45:46" x14ac:dyDescent="0.25">
      <c r="AS1573" s="118"/>
      <c r="AT1573" s="118"/>
    </row>
    <row r="1574" spans="45:46" x14ac:dyDescent="0.25">
      <c r="AS1574" s="118"/>
      <c r="AT1574" s="118"/>
    </row>
    <row r="1575" spans="45:46" x14ac:dyDescent="0.25">
      <c r="AS1575" s="118"/>
      <c r="AT1575" s="118"/>
    </row>
    <row r="1576" spans="45:46" x14ac:dyDescent="0.25">
      <c r="AS1576" s="118"/>
      <c r="AT1576" s="118"/>
    </row>
    <row r="1577" spans="45:46" x14ac:dyDescent="0.25">
      <c r="AS1577" s="118"/>
      <c r="AT1577" s="118"/>
    </row>
    <row r="1578" spans="45:46" x14ac:dyDescent="0.25">
      <c r="AS1578" s="118"/>
      <c r="AT1578" s="118"/>
    </row>
    <row r="1579" spans="45:46" x14ac:dyDescent="0.25">
      <c r="AS1579" s="118"/>
      <c r="AT1579" s="118"/>
    </row>
    <row r="1580" spans="45:46" x14ac:dyDescent="0.25">
      <c r="AS1580" s="118"/>
      <c r="AT1580" s="118"/>
    </row>
    <row r="1581" spans="45:46" x14ac:dyDescent="0.25">
      <c r="AS1581" s="118"/>
      <c r="AT1581" s="118"/>
    </row>
    <row r="1582" spans="45:46" x14ac:dyDescent="0.25">
      <c r="AS1582" s="118"/>
      <c r="AT1582" s="118"/>
    </row>
    <row r="1583" spans="45:46" x14ac:dyDescent="0.25">
      <c r="AS1583" s="118"/>
      <c r="AT1583" s="118"/>
    </row>
    <row r="1584" spans="45:46" x14ac:dyDescent="0.25">
      <c r="AS1584" s="118"/>
      <c r="AT1584" s="118"/>
    </row>
    <row r="1585" spans="45:46" x14ac:dyDescent="0.25">
      <c r="AS1585" s="118"/>
      <c r="AT1585" s="118"/>
    </row>
    <row r="1586" spans="45:46" x14ac:dyDescent="0.25">
      <c r="AS1586" s="118"/>
      <c r="AT1586" s="118"/>
    </row>
    <row r="1587" spans="45:46" x14ac:dyDescent="0.25">
      <c r="AS1587" s="118"/>
      <c r="AT1587" s="118"/>
    </row>
    <row r="1588" spans="45:46" x14ac:dyDescent="0.25">
      <c r="AS1588" s="118"/>
      <c r="AT1588" s="118"/>
    </row>
    <row r="1589" spans="45:46" x14ac:dyDescent="0.25">
      <c r="AS1589" s="118"/>
      <c r="AT1589" s="118"/>
    </row>
    <row r="1590" spans="45:46" x14ac:dyDescent="0.25">
      <c r="AS1590" s="118"/>
      <c r="AT1590" s="118"/>
    </row>
    <row r="1591" spans="45:46" x14ac:dyDescent="0.25">
      <c r="AS1591" s="118"/>
      <c r="AT1591" s="118"/>
    </row>
    <row r="1592" spans="45:46" x14ac:dyDescent="0.25">
      <c r="AS1592" s="118"/>
      <c r="AT1592" s="118"/>
    </row>
    <row r="1593" spans="45:46" x14ac:dyDescent="0.25">
      <c r="AS1593" s="118"/>
      <c r="AT1593" s="118"/>
    </row>
    <row r="1594" spans="45:46" x14ac:dyDescent="0.25">
      <c r="AS1594" s="118"/>
      <c r="AT1594" s="118"/>
    </row>
    <row r="1595" spans="45:46" x14ac:dyDescent="0.25">
      <c r="AS1595" s="118"/>
      <c r="AT1595" s="118"/>
    </row>
    <row r="1596" spans="45:46" x14ac:dyDescent="0.25">
      <c r="AS1596" s="118"/>
      <c r="AT1596" s="118"/>
    </row>
    <row r="1597" spans="45:46" x14ac:dyDescent="0.25">
      <c r="AS1597" s="118"/>
      <c r="AT1597" s="118"/>
    </row>
    <row r="1598" spans="45:46" x14ac:dyDescent="0.25">
      <c r="AS1598" s="118"/>
      <c r="AT1598" s="118"/>
    </row>
    <row r="1599" spans="45:46" x14ac:dyDescent="0.25">
      <c r="AS1599" s="118"/>
      <c r="AT1599" s="118"/>
    </row>
    <row r="1600" spans="45:46" x14ac:dyDescent="0.25">
      <c r="AS1600" s="118"/>
      <c r="AT1600" s="118"/>
    </row>
    <row r="1601" spans="45:46" x14ac:dyDescent="0.25">
      <c r="AS1601" s="118"/>
      <c r="AT1601" s="118"/>
    </row>
    <row r="1602" spans="45:46" x14ac:dyDescent="0.25">
      <c r="AS1602" s="118"/>
      <c r="AT1602" s="118"/>
    </row>
    <row r="1603" spans="45:46" x14ac:dyDescent="0.25">
      <c r="AS1603" s="118"/>
      <c r="AT1603" s="118"/>
    </row>
    <row r="1604" spans="45:46" x14ac:dyDescent="0.25">
      <c r="AS1604" s="118"/>
      <c r="AT1604" s="118"/>
    </row>
    <row r="1605" spans="45:46" x14ac:dyDescent="0.25">
      <c r="AS1605" s="118"/>
      <c r="AT1605" s="118"/>
    </row>
    <row r="1606" spans="45:46" x14ac:dyDescent="0.25">
      <c r="AS1606" s="118"/>
      <c r="AT1606" s="118"/>
    </row>
    <row r="1607" spans="45:46" x14ac:dyDescent="0.25">
      <c r="AS1607" s="118"/>
      <c r="AT1607" s="118"/>
    </row>
    <row r="1608" spans="45:46" x14ac:dyDescent="0.25">
      <c r="AS1608" s="118"/>
      <c r="AT1608" s="118"/>
    </row>
    <row r="1609" spans="45:46" x14ac:dyDescent="0.25">
      <c r="AS1609" s="118"/>
      <c r="AT1609" s="118"/>
    </row>
    <row r="1610" spans="45:46" x14ac:dyDescent="0.25">
      <c r="AS1610" s="118"/>
      <c r="AT1610" s="118"/>
    </row>
    <row r="1611" spans="45:46" x14ac:dyDescent="0.25">
      <c r="AS1611" s="118"/>
      <c r="AT1611" s="118"/>
    </row>
    <row r="1612" spans="45:46" x14ac:dyDescent="0.25">
      <c r="AS1612" s="118"/>
      <c r="AT1612" s="118"/>
    </row>
    <row r="1613" spans="45:46" x14ac:dyDescent="0.25">
      <c r="AS1613" s="118"/>
      <c r="AT1613" s="118"/>
    </row>
    <row r="1614" spans="45:46" x14ac:dyDescent="0.25">
      <c r="AS1614" s="118"/>
      <c r="AT1614" s="118"/>
    </row>
    <row r="1615" spans="45:46" x14ac:dyDescent="0.25">
      <c r="AS1615" s="118"/>
      <c r="AT1615" s="118"/>
    </row>
    <row r="1616" spans="45:46" x14ac:dyDescent="0.25">
      <c r="AS1616" s="118"/>
      <c r="AT1616" s="118"/>
    </row>
    <row r="1617" spans="45:46" x14ac:dyDescent="0.25">
      <c r="AS1617" s="118"/>
      <c r="AT1617" s="118"/>
    </row>
    <row r="1618" spans="45:46" x14ac:dyDescent="0.25">
      <c r="AS1618" s="118"/>
      <c r="AT1618" s="118"/>
    </row>
    <row r="1619" spans="45:46" x14ac:dyDescent="0.25">
      <c r="AS1619" s="118"/>
      <c r="AT1619" s="118"/>
    </row>
    <row r="1620" spans="45:46" x14ac:dyDescent="0.25">
      <c r="AS1620" s="118"/>
      <c r="AT1620" s="118"/>
    </row>
    <row r="1621" spans="45:46" x14ac:dyDescent="0.25">
      <c r="AS1621" s="118"/>
      <c r="AT1621" s="118"/>
    </row>
    <row r="1622" spans="45:46" x14ac:dyDescent="0.25">
      <c r="AS1622" s="118"/>
      <c r="AT1622" s="118"/>
    </row>
    <row r="1623" spans="45:46" x14ac:dyDescent="0.25">
      <c r="AS1623" s="118"/>
      <c r="AT1623" s="118"/>
    </row>
    <row r="1624" spans="45:46" x14ac:dyDescent="0.25">
      <c r="AS1624" s="118"/>
      <c r="AT1624" s="118"/>
    </row>
    <row r="1625" spans="45:46" x14ac:dyDescent="0.25">
      <c r="AS1625" s="118"/>
      <c r="AT1625" s="118"/>
    </row>
    <row r="1626" spans="45:46" x14ac:dyDescent="0.25">
      <c r="AS1626" s="118"/>
      <c r="AT1626" s="118"/>
    </row>
    <row r="1627" spans="45:46" x14ac:dyDescent="0.25">
      <c r="AS1627" s="118"/>
      <c r="AT1627" s="118"/>
    </row>
    <row r="1628" spans="45:46" x14ac:dyDescent="0.25">
      <c r="AS1628" s="118"/>
      <c r="AT1628" s="118"/>
    </row>
    <row r="1629" spans="45:46" x14ac:dyDescent="0.25">
      <c r="AS1629" s="118"/>
      <c r="AT1629" s="118"/>
    </row>
    <row r="1630" spans="45:46" x14ac:dyDescent="0.25">
      <c r="AS1630" s="118"/>
      <c r="AT1630" s="118"/>
    </row>
    <row r="1631" spans="45:46" x14ac:dyDescent="0.25">
      <c r="AS1631" s="118"/>
      <c r="AT1631" s="118"/>
    </row>
    <row r="1632" spans="45:46" x14ac:dyDescent="0.25">
      <c r="AS1632" s="118"/>
      <c r="AT1632" s="118"/>
    </row>
    <row r="1633" spans="45:46" x14ac:dyDescent="0.25">
      <c r="AS1633" s="118"/>
      <c r="AT1633" s="118"/>
    </row>
    <row r="1634" spans="45:46" x14ac:dyDescent="0.25">
      <c r="AS1634" s="118"/>
      <c r="AT1634" s="118"/>
    </row>
    <row r="1635" spans="45:46" x14ac:dyDescent="0.25">
      <c r="AS1635" s="118"/>
      <c r="AT1635" s="118"/>
    </row>
    <row r="1636" spans="45:46" x14ac:dyDescent="0.25">
      <c r="AS1636" s="118"/>
      <c r="AT1636" s="118"/>
    </row>
    <row r="1637" spans="45:46" x14ac:dyDescent="0.25">
      <c r="AS1637" s="118"/>
      <c r="AT1637" s="118"/>
    </row>
    <row r="1638" spans="45:46" x14ac:dyDescent="0.25">
      <c r="AS1638" s="118"/>
      <c r="AT1638" s="118"/>
    </row>
    <row r="1639" spans="45:46" x14ac:dyDescent="0.25">
      <c r="AS1639" s="118"/>
      <c r="AT1639" s="118"/>
    </row>
    <row r="1640" spans="45:46" x14ac:dyDescent="0.25">
      <c r="AS1640" s="118"/>
      <c r="AT1640" s="118"/>
    </row>
    <row r="1641" spans="45:46" x14ac:dyDescent="0.25">
      <c r="AS1641" s="118"/>
      <c r="AT1641" s="118"/>
    </row>
    <row r="1642" spans="45:46" x14ac:dyDescent="0.25">
      <c r="AS1642" s="118"/>
      <c r="AT1642" s="118"/>
    </row>
    <row r="1643" spans="45:46" x14ac:dyDescent="0.25">
      <c r="AS1643" s="118"/>
      <c r="AT1643" s="118"/>
    </row>
    <row r="1644" spans="45:46" x14ac:dyDescent="0.25">
      <c r="AS1644" s="118"/>
      <c r="AT1644" s="118"/>
    </row>
    <row r="1645" spans="45:46" x14ac:dyDescent="0.25">
      <c r="AS1645" s="118"/>
      <c r="AT1645" s="118"/>
    </row>
    <row r="1646" spans="45:46" x14ac:dyDescent="0.25">
      <c r="AS1646" s="118"/>
      <c r="AT1646" s="118"/>
    </row>
    <row r="1647" spans="45:46" x14ac:dyDescent="0.25">
      <c r="AS1647" s="118"/>
      <c r="AT1647" s="118"/>
    </row>
    <row r="1648" spans="45:46" x14ac:dyDescent="0.25">
      <c r="AS1648" s="118"/>
      <c r="AT1648" s="118"/>
    </row>
    <row r="1649" spans="45:46" x14ac:dyDescent="0.25">
      <c r="AS1649" s="118"/>
      <c r="AT1649" s="118"/>
    </row>
    <row r="1650" spans="45:46" x14ac:dyDescent="0.25">
      <c r="AS1650" s="118"/>
      <c r="AT1650" s="118"/>
    </row>
    <row r="1651" spans="45:46" x14ac:dyDescent="0.25">
      <c r="AS1651" s="118"/>
      <c r="AT1651" s="118"/>
    </row>
    <row r="1652" spans="45:46" x14ac:dyDescent="0.25">
      <c r="AS1652" s="118"/>
      <c r="AT1652" s="118"/>
    </row>
    <row r="1653" spans="45:46" x14ac:dyDescent="0.25">
      <c r="AS1653" s="118"/>
      <c r="AT1653" s="118"/>
    </row>
    <row r="1654" spans="45:46" x14ac:dyDescent="0.25">
      <c r="AS1654" s="118"/>
      <c r="AT1654" s="118"/>
    </row>
    <row r="1655" spans="45:46" x14ac:dyDescent="0.25">
      <c r="AS1655" s="118"/>
      <c r="AT1655" s="118"/>
    </row>
    <row r="1656" spans="45:46" x14ac:dyDescent="0.25">
      <c r="AS1656" s="118"/>
      <c r="AT1656" s="118"/>
    </row>
    <row r="1657" spans="45:46" x14ac:dyDescent="0.25">
      <c r="AS1657" s="118"/>
      <c r="AT1657" s="118"/>
    </row>
    <row r="1658" spans="45:46" x14ac:dyDescent="0.25">
      <c r="AS1658" s="118"/>
      <c r="AT1658" s="118"/>
    </row>
    <row r="1659" spans="45:46" x14ac:dyDescent="0.25">
      <c r="AS1659" s="118"/>
      <c r="AT1659" s="118"/>
    </row>
    <row r="1660" spans="45:46" x14ac:dyDescent="0.25">
      <c r="AS1660" s="118"/>
      <c r="AT1660" s="118"/>
    </row>
    <row r="1661" spans="45:46" x14ac:dyDescent="0.25">
      <c r="AS1661" s="118"/>
      <c r="AT1661" s="118"/>
    </row>
    <row r="1662" spans="45:46" x14ac:dyDescent="0.25">
      <c r="AS1662" s="118"/>
      <c r="AT1662" s="118"/>
    </row>
    <row r="1663" spans="45:46" x14ac:dyDescent="0.25">
      <c r="AS1663" s="118"/>
      <c r="AT1663" s="118"/>
    </row>
    <row r="1664" spans="45:46" x14ac:dyDescent="0.25">
      <c r="AS1664" s="118"/>
      <c r="AT1664" s="118"/>
    </row>
    <row r="1665" spans="45:46" x14ac:dyDescent="0.25">
      <c r="AS1665" s="118"/>
      <c r="AT1665" s="118"/>
    </row>
    <row r="1666" spans="45:46" x14ac:dyDescent="0.25">
      <c r="AS1666" s="118"/>
      <c r="AT1666" s="118"/>
    </row>
    <row r="1667" spans="45:46" x14ac:dyDescent="0.25">
      <c r="AS1667" s="118"/>
      <c r="AT1667" s="118"/>
    </row>
    <row r="1668" spans="45:46" x14ac:dyDescent="0.25">
      <c r="AS1668" s="118"/>
      <c r="AT1668" s="118"/>
    </row>
    <row r="1669" spans="45:46" x14ac:dyDescent="0.25">
      <c r="AS1669" s="118"/>
      <c r="AT1669" s="118"/>
    </row>
    <row r="1670" spans="45:46" x14ac:dyDescent="0.25">
      <c r="AS1670" s="118"/>
      <c r="AT1670" s="118"/>
    </row>
    <row r="1671" spans="45:46" x14ac:dyDescent="0.25">
      <c r="AS1671" s="118"/>
      <c r="AT1671" s="118"/>
    </row>
    <row r="1672" spans="45:46" x14ac:dyDescent="0.25">
      <c r="AS1672" s="118"/>
      <c r="AT1672" s="118"/>
    </row>
    <row r="1673" spans="45:46" x14ac:dyDescent="0.25">
      <c r="AS1673" s="118"/>
      <c r="AT1673" s="118"/>
    </row>
    <row r="1674" spans="45:46" x14ac:dyDescent="0.25">
      <c r="AS1674" s="118"/>
      <c r="AT1674" s="118"/>
    </row>
    <row r="1675" spans="45:46" x14ac:dyDescent="0.25">
      <c r="AS1675" s="118"/>
      <c r="AT1675" s="118"/>
    </row>
    <row r="1676" spans="45:46" x14ac:dyDescent="0.25">
      <c r="AS1676" s="118"/>
      <c r="AT1676" s="118"/>
    </row>
    <row r="1677" spans="45:46" x14ac:dyDescent="0.25">
      <c r="AS1677" s="118"/>
      <c r="AT1677" s="118"/>
    </row>
    <row r="1678" spans="45:46" x14ac:dyDescent="0.25">
      <c r="AS1678" s="118"/>
      <c r="AT1678" s="118"/>
    </row>
    <row r="1679" spans="45:46" x14ac:dyDescent="0.25">
      <c r="AS1679" s="118"/>
      <c r="AT1679" s="118"/>
    </row>
    <row r="1680" spans="45:46" x14ac:dyDescent="0.25">
      <c r="AS1680" s="118"/>
      <c r="AT1680" s="118"/>
    </row>
    <row r="1681" spans="45:46" x14ac:dyDescent="0.25">
      <c r="AS1681" s="118"/>
      <c r="AT1681" s="118"/>
    </row>
    <row r="1682" spans="45:46" x14ac:dyDescent="0.25">
      <c r="AS1682" s="118"/>
      <c r="AT1682" s="118"/>
    </row>
    <row r="1683" spans="45:46" x14ac:dyDescent="0.25">
      <c r="AS1683" s="118"/>
      <c r="AT1683" s="118"/>
    </row>
    <row r="1684" spans="45:46" x14ac:dyDescent="0.25">
      <c r="AS1684" s="118"/>
      <c r="AT1684" s="118"/>
    </row>
    <row r="1685" spans="45:46" x14ac:dyDescent="0.25">
      <c r="AS1685" s="118"/>
      <c r="AT1685" s="118"/>
    </row>
    <row r="1686" spans="45:46" x14ac:dyDescent="0.25">
      <c r="AS1686" s="118"/>
      <c r="AT1686" s="118"/>
    </row>
    <row r="1687" spans="45:46" x14ac:dyDescent="0.25">
      <c r="AS1687" s="118"/>
      <c r="AT1687" s="118"/>
    </row>
    <row r="1688" spans="45:46" x14ac:dyDescent="0.25">
      <c r="AS1688" s="118"/>
      <c r="AT1688" s="118"/>
    </row>
    <row r="1689" spans="45:46" x14ac:dyDescent="0.25">
      <c r="AS1689" s="118"/>
      <c r="AT1689" s="118"/>
    </row>
    <row r="1690" spans="45:46" x14ac:dyDescent="0.25">
      <c r="AS1690" s="118"/>
      <c r="AT1690" s="118"/>
    </row>
    <row r="1691" spans="45:46" x14ac:dyDescent="0.25">
      <c r="AS1691" s="118"/>
      <c r="AT1691" s="118"/>
    </row>
    <row r="1692" spans="45:46" x14ac:dyDescent="0.25">
      <c r="AS1692" s="118"/>
      <c r="AT1692" s="118"/>
    </row>
    <row r="1693" spans="45:46" x14ac:dyDescent="0.25">
      <c r="AS1693" s="118"/>
      <c r="AT1693" s="118"/>
    </row>
    <row r="1694" spans="45:46" x14ac:dyDescent="0.25">
      <c r="AS1694" s="118"/>
      <c r="AT1694" s="118"/>
    </row>
    <row r="1695" spans="45:46" x14ac:dyDescent="0.25">
      <c r="AS1695" s="118"/>
      <c r="AT1695" s="118"/>
    </row>
    <row r="1696" spans="45:46" x14ac:dyDescent="0.25">
      <c r="AS1696" s="118"/>
      <c r="AT1696" s="118"/>
    </row>
    <row r="1697" spans="45:46" x14ac:dyDescent="0.25">
      <c r="AS1697" s="118"/>
      <c r="AT1697" s="118"/>
    </row>
    <row r="1698" spans="45:46" x14ac:dyDescent="0.25">
      <c r="AS1698" s="118"/>
      <c r="AT1698" s="118"/>
    </row>
    <row r="1699" spans="45:46" x14ac:dyDescent="0.25">
      <c r="AS1699" s="118"/>
      <c r="AT1699" s="118"/>
    </row>
    <row r="1700" spans="45:46" x14ac:dyDescent="0.25">
      <c r="AS1700" s="118"/>
      <c r="AT1700" s="118"/>
    </row>
    <row r="1701" spans="45:46" x14ac:dyDescent="0.25">
      <c r="AS1701" s="118"/>
      <c r="AT1701" s="118"/>
    </row>
    <row r="1702" spans="45:46" x14ac:dyDescent="0.25">
      <c r="AS1702" s="118"/>
      <c r="AT1702" s="118"/>
    </row>
    <row r="1703" spans="45:46" x14ac:dyDescent="0.25">
      <c r="AS1703" s="118"/>
      <c r="AT1703" s="118"/>
    </row>
    <row r="1704" spans="45:46" x14ac:dyDescent="0.25">
      <c r="AS1704" s="118"/>
      <c r="AT1704" s="118"/>
    </row>
    <row r="1705" spans="45:46" x14ac:dyDescent="0.25">
      <c r="AS1705" s="118"/>
      <c r="AT1705" s="118"/>
    </row>
    <row r="1706" spans="45:46" x14ac:dyDescent="0.25">
      <c r="AS1706" s="118"/>
      <c r="AT1706" s="118"/>
    </row>
    <row r="1707" spans="45:46" x14ac:dyDescent="0.25">
      <c r="AS1707" s="118"/>
      <c r="AT1707" s="118"/>
    </row>
    <row r="1708" spans="45:46" x14ac:dyDescent="0.25">
      <c r="AS1708" s="118"/>
      <c r="AT1708" s="118"/>
    </row>
    <row r="1709" spans="45:46" x14ac:dyDescent="0.25">
      <c r="AS1709" s="118"/>
      <c r="AT1709" s="118"/>
    </row>
    <row r="1710" spans="45:46" x14ac:dyDescent="0.25">
      <c r="AS1710" s="118"/>
      <c r="AT1710" s="118"/>
    </row>
    <row r="1711" spans="45:46" x14ac:dyDescent="0.25">
      <c r="AS1711" s="118"/>
      <c r="AT1711" s="118"/>
    </row>
    <row r="1712" spans="45:46" x14ac:dyDescent="0.25">
      <c r="AS1712" s="118"/>
      <c r="AT1712" s="118"/>
    </row>
    <row r="1713" spans="45:46" x14ac:dyDescent="0.25">
      <c r="AS1713" s="118"/>
      <c r="AT1713" s="118"/>
    </row>
    <row r="1714" spans="45:46" x14ac:dyDescent="0.25">
      <c r="AS1714" s="118"/>
      <c r="AT1714" s="118"/>
    </row>
    <row r="1715" spans="45:46" x14ac:dyDescent="0.25">
      <c r="AS1715" s="118"/>
      <c r="AT1715" s="118"/>
    </row>
    <row r="1716" spans="45:46" x14ac:dyDescent="0.25">
      <c r="AS1716" s="118"/>
      <c r="AT1716" s="118"/>
    </row>
    <row r="1717" spans="45:46" x14ac:dyDescent="0.25">
      <c r="AS1717" s="118"/>
      <c r="AT1717" s="118"/>
    </row>
    <row r="1718" spans="45:46" x14ac:dyDescent="0.25">
      <c r="AS1718" s="118"/>
      <c r="AT1718" s="118"/>
    </row>
    <row r="1719" spans="45:46" x14ac:dyDescent="0.25">
      <c r="AS1719" s="118"/>
      <c r="AT1719" s="118"/>
    </row>
    <row r="1720" spans="45:46" x14ac:dyDescent="0.25">
      <c r="AS1720" s="118"/>
      <c r="AT1720" s="118"/>
    </row>
    <row r="1721" spans="45:46" x14ac:dyDescent="0.25">
      <c r="AS1721" s="118"/>
      <c r="AT1721" s="118"/>
    </row>
    <row r="1722" spans="45:46" x14ac:dyDescent="0.25">
      <c r="AS1722" s="118"/>
      <c r="AT1722" s="118"/>
    </row>
    <row r="1723" spans="45:46" x14ac:dyDescent="0.25">
      <c r="AS1723" s="118"/>
      <c r="AT1723" s="118"/>
    </row>
    <row r="1724" spans="45:46" x14ac:dyDescent="0.25">
      <c r="AS1724" s="118"/>
      <c r="AT1724" s="118"/>
    </row>
    <row r="1725" spans="45:46" x14ac:dyDescent="0.25">
      <c r="AS1725" s="118"/>
      <c r="AT1725" s="118"/>
    </row>
    <row r="1726" spans="45:46" x14ac:dyDescent="0.25">
      <c r="AS1726" s="118"/>
      <c r="AT1726" s="118"/>
    </row>
    <row r="1727" spans="45:46" x14ac:dyDescent="0.25">
      <c r="AS1727" s="118"/>
      <c r="AT1727" s="118"/>
    </row>
    <row r="1728" spans="45:46" x14ac:dyDescent="0.25">
      <c r="AS1728" s="118"/>
      <c r="AT1728" s="118"/>
    </row>
    <row r="1729" spans="45:46" x14ac:dyDescent="0.25">
      <c r="AS1729" s="118"/>
      <c r="AT1729" s="118"/>
    </row>
    <row r="1730" spans="45:46" x14ac:dyDescent="0.25">
      <c r="AS1730" s="118"/>
      <c r="AT1730" s="118"/>
    </row>
    <row r="1731" spans="45:46" x14ac:dyDescent="0.25">
      <c r="AS1731" s="118"/>
      <c r="AT1731" s="118"/>
    </row>
    <row r="1732" spans="45:46" x14ac:dyDescent="0.25">
      <c r="AS1732" s="118"/>
      <c r="AT1732" s="118"/>
    </row>
    <row r="1733" spans="45:46" x14ac:dyDescent="0.25">
      <c r="AS1733" s="118"/>
      <c r="AT1733" s="118"/>
    </row>
    <row r="1734" spans="45:46" x14ac:dyDescent="0.25">
      <c r="AS1734" s="118"/>
      <c r="AT1734" s="118"/>
    </row>
    <row r="1735" spans="45:46" x14ac:dyDescent="0.25">
      <c r="AS1735" s="118"/>
      <c r="AT1735" s="118"/>
    </row>
    <row r="1736" spans="45:46" x14ac:dyDescent="0.25">
      <c r="AS1736" s="118"/>
      <c r="AT1736" s="118"/>
    </row>
    <row r="1737" spans="45:46" x14ac:dyDescent="0.25">
      <c r="AS1737" s="118"/>
      <c r="AT1737" s="118"/>
    </row>
    <row r="1738" spans="45:46" x14ac:dyDescent="0.25">
      <c r="AS1738" s="118"/>
      <c r="AT1738" s="118"/>
    </row>
    <row r="1739" spans="45:46" x14ac:dyDescent="0.25">
      <c r="AS1739" s="118"/>
      <c r="AT1739" s="118"/>
    </row>
    <row r="1740" spans="45:46" x14ac:dyDescent="0.25">
      <c r="AS1740" s="118"/>
      <c r="AT1740" s="118"/>
    </row>
    <row r="1741" spans="45:46" x14ac:dyDescent="0.25">
      <c r="AS1741" s="118"/>
      <c r="AT1741" s="118"/>
    </row>
    <row r="1742" spans="45:46" x14ac:dyDescent="0.25">
      <c r="AS1742" s="118"/>
      <c r="AT1742" s="118"/>
    </row>
    <row r="1743" spans="45:46" x14ac:dyDescent="0.25">
      <c r="AS1743" s="118"/>
      <c r="AT1743" s="118"/>
    </row>
    <row r="1744" spans="45:46" x14ac:dyDescent="0.25">
      <c r="AS1744" s="118"/>
      <c r="AT1744" s="118"/>
    </row>
    <row r="1745" spans="45:46" x14ac:dyDescent="0.25">
      <c r="AS1745" s="118"/>
      <c r="AT1745" s="118"/>
    </row>
    <row r="1746" spans="45:46" x14ac:dyDescent="0.25">
      <c r="AS1746" s="118"/>
      <c r="AT1746" s="118"/>
    </row>
    <row r="1747" spans="45:46" x14ac:dyDescent="0.25">
      <c r="AS1747" s="118"/>
      <c r="AT1747" s="118"/>
    </row>
    <row r="1748" spans="45:46" x14ac:dyDescent="0.25">
      <c r="AS1748" s="118"/>
      <c r="AT1748" s="118"/>
    </row>
    <row r="1749" spans="45:46" x14ac:dyDescent="0.25">
      <c r="AS1749" s="118"/>
      <c r="AT1749" s="118"/>
    </row>
    <row r="1750" spans="45:46" x14ac:dyDescent="0.25">
      <c r="AS1750" s="118"/>
      <c r="AT1750" s="118"/>
    </row>
    <row r="1751" spans="45:46" x14ac:dyDescent="0.25">
      <c r="AS1751" s="118"/>
      <c r="AT1751" s="118"/>
    </row>
    <row r="1752" spans="45:46" x14ac:dyDescent="0.25">
      <c r="AS1752" s="118"/>
      <c r="AT1752" s="118"/>
    </row>
    <row r="1753" spans="45:46" x14ac:dyDescent="0.25">
      <c r="AS1753" s="118"/>
      <c r="AT1753" s="118"/>
    </row>
    <row r="1754" spans="45:46" x14ac:dyDescent="0.25">
      <c r="AS1754" s="118"/>
      <c r="AT1754" s="118"/>
    </row>
    <row r="1755" spans="45:46" x14ac:dyDescent="0.25">
      <c r="AS1755" s="118"/>
      <c r="AT1755" s="118"/>
    </row>
    <row r="1756" spans="45:46" x14ac:dyDescent="0.25">
      <c r="AS1756" s="118"/>
      <c r="AT1756" s="118"/>
    </row>
    <row r="1757" spans="45:46" x14ac:dyDescent="0.25">
      <c r="AS1757" s="118"/>
      <c r="AT1757" s="118"/>
    </row>
  </sheetData>
  <sheetProtection formatCells="0" formatColumns="0" formatRows="0" autoFilter="0"/>
  <autoFilter ref="B1:AV80" xr:uid="{00000000-0001-0000-06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autoFilter>
  <mergeCells count="1254">
    <mergeCell ref="X71:X72"/>
    <mergeCell ref="Y71:Y72"/>
    <mergeCell ref="U71:U72"/>
    <mergeCell ref="V71:V72"/>
    <mergeCell ref="AU65:AU66"/>
    <mergeCell ref="AV65:AV66"/>
    <mergeCell ref="AU67:AU68"/>
    <mergeCell ref="AV67:AV68"/>
    <mergeCell ref="AU73:AU74"/>
    <mergeCell ref="AV73:AV74"/>
    <mergeCell ref="AU75:AU76"/>
    <mergeCell ref="AV75:AV76"/>
    <mergeCell ref="AV41:AV42"/>
    <mergeCell ref="AU47:AU48"/>
    <mergeCell ref="AV47:AV48"/>
    <mergeCell ref="AU49:AU50"/>
    <mergeCell ref="AV49:AV50"/>
    <mergeCell ref="AU51:AU52"/>
    <mergeCell ref="AV51:AV52"/>
    <mergeCell ref="AU53:AU54"/>
    <mergeCell ref="AV53:AV54"/>
    <mergeCell ref="AU55:AU56"/>
    <mergeCell ref="AV55:AV56"/>
    <mergeCell ref="AU57:AU58"/>
    <mergeCell ref="AV57:AV58"/>
    <mergeCell ref="AU61:AU62"/>
    <mergeCell ref="AV61:AV62"/>
    <mergeCell ref="AU63:AU64"/>
    <mergeCell ref="AV63:AV64"/>
    <mergeCell ref="AV39:AV40"/>
    <mergeCell ref="AU41:AU42"/>
    <mergeCell ref="AV8:AV9"/>
    <mergeCell ref="AU10:AU11"/>
    <mergeCell ref="AV10:AV11"/>
    <mergeCell ref="AS16:AS17"/>
    <mergeCell ref="AT16:AT17"/>
    <mergeCell ref="AS20:AS22"/>
    <mergeCell ref="W77:W78"/>
    <mergeCell ref="X77:X78"/>
    <mergeCell ref="Y77:Y78"/>
    <mergeCell ref="U65:U66"/>
    <mergeCell ref="U67:U68"/>
    <mergeCell ref="V65:V66"/>
    <mergeCell ref="V67:V68"/>
    <mergeCell ref="W65:W66"/>
    <mergeCell ref="W67:W68"/>
    <mergeCell ref="X65:X66"/>
    <mergeCell ref="X67:X68"/>
    <mergeCell ref="Y65:Y66"/>
    <mergeCell ref="Y67:Y68"/>
    <mergeCell ref="U69:U70"/>
    <mergeCell ref="V69:V70"/>
    <mergeCell ref="W69:W70"/>
    <mergeCell ref="X69:X70"/>
    <mergeCell ref="W73:W74"/>
    <mergeCell ref="W75:W76"/>
    <mergeCell ref="X73:X74"/>
    <mergeCell ref="X75:X76"/>
    <mergeCell ref="Y73:Y74"/>
    <mergeCell ref="Y75:Y76"/>
    <mergeCell ref="W71:W72"/>
    <mergeCell ref="AS2:AS3"/>
    <mergeCell ref="AT2:AT3"/>
    <mergeCell ref="AU2:AU3"/>
    <mergeCell ref="AV2:AV3"/>
    <mergeCell ref="AU16:AU17"/>
    <mergeCell ref="AV16:AV17"/>
    <mergeCell ref="AU18:AU19"/>
    <mergeCell ref="AV18:AV19"/>
    <mergeCell ref="AU23:AU24"/>
    <mergeCell ref="AV23:AV24"/>
    <mergeCell ref="AU33:AU34"/>
    <mergeCell ref="AV33:AV34"/>
    <mergeCell ref="W55:W56"/>
    <mergeCell ref="W57:W58"/>
    <mergeCell ref="X55:X56"/>
    <mergeCell ref="X57:X58"/>
    <mergeCell ref="Y55:Y56"/>
    <mergeCell ref="Y57:Y58"/>
    <mergeCell ref="X31:X32"/>
    <mergeCell ref="Y31:Y32"/>
    <mergeCell ref="W43:W44"/>
    <mergeCell ref="W6:W7"/>
    <mergeCell ref="X6:X7"/>
    <mergeCell ref="V2:Y2"/>
    <mergeCell ref="X39:X40"/>
    <mergeCell ref="Y39:Y40"/>
    <mergeCell ref="X41:X42"/>
    <mergeCell ref="X43:X44"/>
    <mergeCell ref="Y41:Y42"/>
    <mergeCell ref="Y43:Y44"/>
    <mergeCell ref="AU37:AU38"/>
    <mergeCell ref="AV37:AV38"/>
    <mergeCell ref="W59:W60"/>
    <mergeCell ref="X59:X60"/>
    <mergeCell ref="Y59:Y60"/>
    <mergeCell ref="U61:U62"/>
    <mergeCell ref="Y69:Y70"/>
    <mergeCell ref="U63:U64"/>
    <mergeCell ref="V61:V62"/>
    <mergeCell ref="V63:V64"/>
    <mergeCell ref="W61:W62"/>
    <mergeCell ref="W63:W64"/>
    <mergeCell ref="X61:X62"/>
    <mergeCell ref="X63:X64"/>
    <mergeCell ref="Y61:Y62"/>
    <mergeCell ref="Y63:Y64"/>
    <mergeCell ref="Y33:Y34"/>
    <mergeCell ref="U35:U36"/>
    <mergeCell ref="U37:U38"/>
    <mergeCell ref="V35:V36"/>
    <mergeCell ref="V37:V38"/>
    <mergeCell ref="W35:W36"/>
    <mergeCell ref="W37:W38"/>
    <mergeCell ref="X35:X36"/>
    <mergeCell ref="X37:X38"/>
    <mergeCell ref="Y35:Y36"/>
    <mergeCell ref="Y37:Y38"/>
    <mergeCell ref="W49:W50"/>
    <mergeCell ref="X49:X50"/>
    <mergeCell ref="Y49:Y50"/>
    <mergeCell ref="U51:U52"/>
    <mergeCell ref="U53:U54"/>
    <mergeCell ref="W51:W52"/>
    <mergeCell ref="W53:W54"/>
    <mergeCell ref="X51:X52"/>
    <mergeCell ref="X53:X54"/>
    <mergeCell ref="Y51:Y52"/>
    <mergeCell ref="Y53:Y54"/>
    <mergeCell ref="U39:U40"/>
    <mergeCell ref="V39:V40"/>
    <mergeCell ref="W39:W40"/>
    <mergeCell ref="U41:U42"/>
    <mergeCell ref="U43:U44"/>
    <mergeCell ref="V41:V42"/>
    <mergeCell ref="V43:V44"/>
    <mergeCell ref="W41:W42"/>
    <mergeCell ref="Y23:Y24"/>
    <mergeCell ref="U25:U26"/>
    <mergeCell ref="V25:V26"/>
    <mergeCell ref="W25:W26"/>
    <mergeCell ref="X25:X26"/>
    <mergeCell ref="Y25:Y26"/>
    <mergeCell ref="U27:U28"/>
    <mergeCell ref="V27:V28"/>
    <mergeCell ref="W27:W28"/>
    <mergeCell ref="X27:X28"/>
    <mergeCell ref="Y27:Y28"/>
    <mergeCell ref="U29:U30"/>
    <mergeCell ref="V29:V30"/>
    <mergeCell ref="W29:W30"/>
    <mergeCell ref="X29:X30"/>
    <mergeCell ref="Y29:Y30"/>
    <mergeCell ref="W23:W24"/>
    <mergeCell ref="W31:W32"/>
    <mergeCell ref="Y10:Y11"/>
    <mergeCell ref="V12:V13"/>
    <mergeCell ref="W12:W13"/>
    <mergeCell ref="X12:X13"/>
    <mergeCell ref="Y12:Y13"/>
    <mergeCell ref="U14:U15"/>
    <mergeCell ref="V14:V15"/>
    <mergeCell ref="W14:W15"/>
    <mergeCell ref="X14:X15"/>
    <mergeCell ref="Y14:Y15"/>
    <mergeCell ref="U18:U19"/>
    <mergeCell ref="V18:V19"/>
    <mergeCell ref="W18:W19"/>
    <mergeCell ref="X18:X19"/>
    <mergeCell ref="Y18:Y19"/>
    <mergeCell ref="U20:U22"/>
    <mergeCell ref="V20:V22"/>
    <mergeCell ref="W20:W22"/>
    <mergeCell ref="X20:X22"/>
    <mergeCell ref="Y20:Y22"/>
    <mergeCell ref="Y16:Y17"/>
    <mergeCell ref="U16:U17"/>
    <mergeCell ref="V16:V17"/>
    <mergeCell ref="W16:W17"/>
    <mergeCell ref="X16:X17"/>
    <mergeCell ref="W10:W11"/>
    <mergeCell ref="X10:X11"/>
    <mergeCell ref="X23:X24"/>
    <mergeCell ref="U33:U34"/>
    <mergeCell ref="V33:V34"/>
    <mergeCell ref="W33:W34"/>
    <mergeCell ref="X33:X34"/>
    <mergeCell ref="E75:E76"/>
    <mergeCell ref="H75:H76"/>
    <mergeCell ref="I75:I76"/>
    <mergeCell ref="J75:J76"/>
    <mergeCell ref="K75:K76"/>
    <mergeCell ref="E77:E78"/>
    <mergeCell ref="H77:H78"/>
    <mergeCell ref="I77:I78"/>
    <mergeCell ref="J77:J78"/>
    <mergeCell ref="K77:K78"/>
    <mergeCell ref="E67:E68"/>
    <mergeCell ref="H67:H68"/>
    <mergeCell ref="I67:I68"/>
    <mergeCell ref="J67:J68"/>
    <mergeCell ref="K67:K68"/>
    <mergeCell ref="E69:E70"/>
    <mergeCell ref="H69:H70"/>
    <mergeCell ref="I69:I70"/>
    <mergeCell ref="J69:J70"/>
    <mergeCell ref="K69:K70"/>
    <mergeCell ref="E71:E72"/>
    <mergeCell ref="H71:H72"/>
    <mergeCell ref="I71:I72"/>
    <mergeCell ref="J71:J72"/>
    <mergeCell ref="U23:U24"/>
    <mergeCell ref="V23:V24"/>
    <mergeCell ref="U4:U5"/>
    <mergeCell ref="V4:V5"/>
    <mergeCell ref="U6:U7"/>
    <mergeCell ref="V6:V7"/>
    <mergeCell ref="U8:U9"/>
    <mergeCell ref="V8:V9"/>
    <mergeCell ref="U12:U13"/>
    <mergeCell ref="U31:U32"/>
    <mergeCell ref="V31:V32"/>
    <mergeCell ref="U10:U11"/>
    <mergeCell ref="V10:V11"/>
    <mergeCell ref="U73:U74"/>
    <mergeCell ref="U75:U76"/>
    <mergeCell ref="V73:V74"/>
    <mergeCell ref="V75:V76"/>
    <mergeCell ref="U77:U78"/>
    <mergeCell ref="V77:V78"/>
    <mergeCell ref="U55:U56"/>
    <mergeCell ref="U57:U58"/>
    <mergeCell ref="V55:V56"/>
    <mergeCell ref="V57:V58"/>
    <mergeCell ref="U45:U46"/>
    <mergeCell ref="V45:V46"/>
    <mergeCell ref="V51:V52"/>
    <mergeCell ref="V53:V54"/>
    <mergeCell ref="V59:V60"/>
    <mergeCell ref="U59:U60"/>
    <mergeCell ref="K71:K72"/>
    <mergeCell ref="E73:E74"/>
    <mergeCell ref="H73:H74"/>
    <mergeCell ref="I73:I74"/>
    <mergeCell ref="J73:J74"/>
    <mergeCell ref="K73:K74"/>
    <mergeCell ref="E59:E60"/>
    <mergeCell ref="H59:H60"/>
    <mergeCell ref="I59:I60"/>
    <mergeCell ref="J59:J60"/>
    <mergeCell ref="K59:K60"/>
    <mergeCell ref="E61:E62"/>
    <mergeCell ref="H61:H62"/>
    <mergeCell ref="I61:I62"/>
    <mergeCell ref="J61:J62"/>
    <mergeCell ref="K61:K62"/>
    <mergeCell ref="E63:E64"/>
    <mergeCell ref="H63:H64"/>
    <mergeCell ref="I63:I64"/>
    <mergeCell ref="J63:J64"/>
    <mergeCell ref="K63:K64"/>
    <mergeCell ref="E65:E66"/>
    <mergeCell ref="H65:H66"/>
    <mergeCell ref="I65:I66"/>
    <mergeCell ref="J65:J66"/>
    <mergeCell ref="K65:K66"/>
    <mergeCell ref="G47:G48"/>
    <mergeCell ref="F55:F56"/>
    <mergeCell ref="E49:E50"/>
    <mergeCell ref="H49:H50"/>
    <mergeCell ref="I49:I50"/>
    <mergeCell ref="J49:J50"/>
    <mergeCell ref="K49:K50"/>
    <mergeCell ref="F57:F58"/>
    <mergeCell ref="F59:F60"/>
    <mergeCell ref="E51:E52"/>
    <mergeCell ref="H51:H52"/>
    <mergeCell ref="I51:I52"/>
    <mergeCell ref="J51:J52"/>
    <mergeCell ref="K51:K52"/>
    <mergeCell ref="E53:E54"/>
    <mergeCell ref="H53:H54"/>
    <mergeCell ref="I53:I54"/>
    <mergeCell ref="J53:J54"/>
    <mergeCell ref="K53:K54"/>
    <mergeCell ref="E55:E56"/>
    <mergeCell ref="H55:H56"/>
    <mergeCell ref="I55:I56"/>
    <mergeCell ref="J55:J56"/>
    <mergeCell ref="K55:K56"/>
    <mergeCell ref="E57:E58"/>
    <mergeCell ref="H57:H58"/>
    <mergeCell ref="I57:I58"/>
    <mergeCell ref="J57:J58"/>
    <mergeCell ref="K57:K58"/>
    <mergeCell ref="D75:D76"/>
    <mergeCell ref="D77:D78"/>
    <mergeCell ref="E39:E40"/>
    <mergeCell ref="H39:H40"/>
    <mergeCell ref="I39:I40"/>
    <mergeCell ref="J39:J40"/>
    <mergeCell ref="K39:K40"/>
    <mergeCell ref="F37:F38"/>
    <mergeCell ref="G37:G38"/>
    <mergeCell ref="G39:G40"/>
    <mergeCell ref="F39:F40"/>
    <mergeCell ref="E41:E42"/>
    <mergeCell ref="H41:H42"/>
    <mergeCell ref="I41:I42"/>
    <mergeCell ref="J41:J42"/>
    <mergeCell ref="K41:K42"/>
    <mergeCell ref="E43:E44"/>
    <mergeCell ref="H43:H44"/>
    <mergeCell ref="I43:I44"/>
    <mergeCell ref="J43:J44"/>
    <mergeCell ref="K43:K44"/>
    <mergeCell ref="E37:E38"/>
    <mergeCell ref="H37:H38"/>
    <mergeCell ref="I37:I38"/>
    <mergeCell ref="J37:J38"/>
    <mergeCell ref="K37:K38"/>
    <mergeCell ref="E45:E46"/>
    <mergeCell ref="H45:H46"/>
    <mergeCell ref="I45:I46"/>
    <mergeCell ref="J45:J46"/>
    <mergeCell ref="K45:K46"/>
    <mergeCell ref="E47:E48"/>
    <mergeCell ref="B10:B13"/>
    <mergeCell ref="C37:C38"/>
    <mergeCell ref="E8:E9"/>
    <mergeCell ref="H8:H9"/>
    <mergeCell ref="I8:I9"/>
    <mergeCell ref="J8:J9"/>
    <mergeCell ref="K8:K9"/>
    <mergeCell ref="E12:E13"/>
    <mergeCell ref="H12:H13"/>
    <mergeCell ref="I12:I13"/>
    <mergeCell ref="J12:J13"/>
    <mergeCell ref="K12:K13"/>
    <mergeCell ref="K23:K24"/>
    <mergeCell ref="J29:J30"/>
    <mergeCell ref="C77:C78"/>
    <mergeCell ref="D6:D7"/>
    <mergeCell ref="D8:D9"/>
    <mergeCell ref="D10:D11"/>
    <mergeCell ref="D12:D13"/>
    <mergeCell ref="D14:D15"/>
    <mergeCell ref="D18:D19"/>
    <mergeCell ref="D51:D52"/>
    <mergeCell ref="D53:D54"/>
    <mergeCell ref="D55:D56"/>
    <mergeCell ref="D57:D58"/>
    <mergeCell ref="D59:D60"/>
    <mergeCell ref="D61:D62"/>
    <mergeCell ref="D63:D64"/>
    <mergeCell ref="D65:D66"/>
    <mergeCell ref="D67:D68"/>
    <mergeCell ref="D69:D70"/>
    <mergeCell ref="D73:D74"/>
    <mergeCell ref="C16:C17"/>
    <mergeCell ref="B77:B78"/>
    <mergeCell ref="C18:C19"/>
    <mergeCell ref="B61:B68"/>
    <mergeCell ref="B73:B76"/>
    <mergeCell ref="B43:B48"/>
    <mergeCell ref="C25:C26"/>
    <mergeCell ref="C31:C32"/>
    <mergeCell ref="C33:C34"/>
    <mergeCell ref="C35:C36"/>
    <mergeCell ref="C20:C22"/>
    <mergeCell ref="C53:C54"/>
    <mergeCell ref="C55:C56"/>
    <mergeCell ref="C57:C58"/>
    <mergeCell ref="C59:C60"/>
    <mergeCell ref="C61:C62"/>
    <mergeCell ref="C63:C64"/>
    <mergeCell ref="C65:C66"/>
    <mergeCell ref="C67:C68"/>
    <mergeCell ref="C69:C70"/>
    <mergeCell ref="C71:C72"/>
    <mergeCell ref="C73:C74"/>
    <mergeCell ref="C75:C76"/>
    <mergeCell ref="C51:C52"/>
    <mergeCell ref="C39:C40"/>
    <mergeCell ref="B69:B72"/>
    <mergeCell ref="B51:B60"/>
    <mergeCell ref="C27:C28"/>
    <mergeCell ref="C29:C30"/>
    <mergeCell ref="H27:H28"/>
    <mergeCell ref="I27:I28"/>
    <mergeCell ref="J27:J28"/>
    <mergeCell ref="K27:K28"/>
    <mergeCell ref="E29:E30"/>
    <mergeCell ref="H29:H30"/>
    <mergeCell ref="I29:I30"/>
    <mergeCell ref="J20:J22"/>
    <mergeCell ref="K20:K22"/>
    <mergeCell ref="D71:D72"/>
    <mergeCell ref="K29:K30"/>
    <mergeCell ref="E31:E32"/>
    <mergeCell ref="H31:H32"/>
    <mergeCell ref="I31:I32"/>
    <mergeCell ref="J31:J32"/>
    <mergeCell ref="K31:K32"/>
    <mergeCell ref="E25:E26"/>
    <mergeCell ref="H25:H26"/>
    <mergeCell ref="I25:I26"/>
    <mergeCell ref="J25:J26"/>
    <mergeCell ref="K25:K26"/>
    <mergeCell ref="E33:E34"/>
    <mergeCell ref="H33:H34"/>
    <mergeCell ref="I33:I34"/>
    <mergeCell ref="E35:E36"/>
    <mergeCell ref="D20:D22"/>
    <mergeCell ref="D41:D42"/>
    <mergeCell ref="H47:H48"/>
    <mergeCell ref="D43:D44"/>
    <mergeCell ref="J47:J48"/>
    <mergeCell ref="K47:K48"/>
    <mergeCell ref="G41:G42"/>
    <mergeCell ref="E16:E17"/>
    <mergeCell ref="B6:B9"/>
    <mergeCell ref="D49:D50"/>
    <mergeCell ref="C49:C50"/>
    <mergeCell ref="H18:H19"/>
    <mergeCell ref="C14:C15"/>
    <mergeCell ref="E10:E11"/>
    <mergeCell ref="C8:C9"/>
    <mergeCell ref="H10:H11"/>
    <mergeCell ref="I10:I11"/>
    <mergeCell ref="E23:E24"/>
    <mergeCell ref="D25:D26"/>
    <mergeCell ref="D27:D28"/>
    <mergeCell ref="D29:D30"/>
    <mergeCell ref="D31:D32"/>
    <mergeCell ref="D23:D24"/>
    <mergeCell ref="D33:D34"/>
    <mergeCell ref="D35:D36"/>
    <mergeCell ref="D37:D38"/>
    <mergeCell ref="D39:D40"/>
    <mergeCell ref="E20:E22"/>
    <mergeCell ref="H20:H22"/>
    <mergeCell ref="I20:I22"/>
    <mergeCell ref="C41:C42"/>
    <mergeCell ref="C43:C44"/>
    <mergeCell ref="C45:C46"/>
    <mergeCell ref="E6:E7"/>
    <mergeCell ref="H6:H7"/>
    <mergeCell ref="I6:I7"/>
    <mergeCell ref="C6:C7"/>
    <mergeCell ref="D16:D17"/>
    <mergeCell ref="E27:E28"/>
    <mergeCell ref="S6:S7"/>
    <mergeCell ref="T6:T7"/>
    <mergeCell ref="S8:S9"/>
    <mergeCell ref="T8:T9"/>
    <mergeCell ref="P10:P11"/>
    <mergeCell ref="Q10:Q11"/>
    <mergeCell ref="R10:R11"/>
    <mergeCell ref="S10:S11"/>
    <mergeCell ref="T10:T11"/>
    <mergeCell ref="M16:M17"/>
    <mergeCell ref="N16:N17"/>
    <mergeCell ref="O16:O17"/>
    <mergeCell ref="P16:P17"/>
    <mergeCell ref="B2:G2"/>
    <mergeCell ref="H2:K2"/>
    <mergeCell ref="B14:B19"/>
    <mergeCell ref="E14:E15"/>
    <mergeCell ref="H14:H15"/>
    <mergeCell ref="I14:I15"/>
    <mergeCell ref="J14:J15"/>
    <mergeCell ref="K14:K15"/>
    <mergeCell ref="E18:E19"/>
    <mergeCell ref="P18:P19"/>
    <mergeCell ref="Q18:Q19"/>
    <mergeCell ref="R18:R19"/>
    <mergeCell ref="S18:S19"/>
    <mergeCell ref="T18:T19"/>
    <mergeCell ref="R2:U2"/>
    <mergeCell ref="L2:Q2"/>
    <mergeCell ref="Q16:Q17"/>
    <mergeCell ref="R16:R17"/>
    <mergeCell ref="S16:S17"/>
    <mergeCell ref="T16:T17"/>
    <mergeCell ref="M18:M19"/>
    <mergeCell ref="N18:N19"/>
    <mergeCell ref="O18:O19"/>
    <mergeCell ref="N20:N22"/>
    <mergeCell ref="O20:O22"/>
    <mergeCell ref="P20:P22"/>
    <mergeCell ref="Q20:Q22"/>
    <mergeCell ref="R20:R22"/>
    <mergeCell ref="S20:S22"/>
    <mergeCell ref="T20:T22"/>
    <mergeCell ref="B1:AP1"/>
    <mergeCell ref="C4:C5"/>
    <mergeCell ref="D4:D5"/>
    <mergeCell ref="E4:E5"/>
    <mergeCell ref="H4:H5"/>
    <mergeCell ref="S4:S5"/>
    <mergeCell ref="T4:T5"/>
    <mergeCell ref="AD2:AP2"/>
    <mergeCell ref="Z2:AC2"/>
    <mergeCell ref="F4:F5"/>
    <mergeCell ref="G4:G5"/>
    <mergeCell ref="B4:B5"/>
    <mergeCell ref="I4:I5"/>
    <mergeCell ref="J4:J5"/>
    <mergeCell ref="K4:K5"/>
    <mergeCell ref="AN18:AN19"/>
    <mergeCell ref="AO18:AO19"/>
    <mergeCell ref="AP18:AP19"/>
    <mergeCell ref="AG16:AG17"/>
    <mergeCell ref="AH16:AH17"/>
    <mergeCell ref="AI16:AI17"/>
    <mergeCell ref="B79:B80"/>
    <mergeCell ref="C79:C80"/>
    <mergeCell ref="D79:D80"/>
    <mergeCell ref="E79:E80"/>
    <mergeCell ref="H79:H80"/>
    <mergeCell ref="I79:I80"/>
    <mergeCell ref="J79:J80"/>
    <mergeCell ref="K79:K80"/>
    <mergeCell ref="U79:U80"/>
    <mergeCell ref="C10:C11"/>
    <mergeCell ref="C12:C13"/>
    <mergeCell ref="W4:W5"/>
    <mergeCell ref="X4:X5"/>
    <mergeCell ref="Y4:Y5"/>
    <mergeCell ref="V79:V80"/>
    <mergeCell ref="W79:W80"/>
    <mergeCell ref="X79:X80"/>
    <mergeCell ref="Y79:Y80"/>
    <mergeCell ref="Y6:Y7"/>
    <mergeCell ref="W8:W9"/>
    <mergeCell ref="X8:X9"/>
    <mergeCell ref="Y8:Y9"/>
    <mergeCell ref="B49:B50"/>
    <mergeCell ref="C23:C24"/>
    <mergeCell ref="D45:D46"/>
    <mergeCell ref="D47:D48"/>
    <mergeCell ref="C47:C48"/>
    <mergeCell ref="H23:H24"/>
    <mergeCell ref="I23:I24"/>
    <mergeCell ref="J23:J24"/>
    <mergeCell ref="B20:B24"/>
    <mergeCell ref="B25:B42"/>
    <mergeCell ref="L51:L52"/>
    <mergeCell ref="Z49:Z50"/>
    <mergeCell ref="W45:W46"/>
    <mergeCell ref="U47:U48"/>
    <mergeCell ref="V47:V48"/>
    <mergeCell ref="W47:W48"/>
    <mergeCell ref="U49:U50"/>
    <mergeCell ref="V49:V50"/>
    <mergeCell ref="Z63:Z64"/>
    <mergeCell ref="Z65:Z66"/>
    <mergeCell ref="F6:F7"/>
    <mergeCell ref="G6:G7"/>
    <mergeCell ref="F16:F17"/>
    <mergeCell ref="F18:F19"/>
    <mergeCell ref="F20:F22"/>
    <mergeCell ref="G20:G21"/>
    <mergeCell ref="G23:G24"/>
    <mergeCell ref="Z16:Z17"/>
    <mergeCell ref="L53:L54"/>
    <mergeCell ref="L55:L56"/>
    <mergeCell ref="L57:L58"/>
    <mergeCell ref="L61:L62"/>
    <mergeCell ref="L63:L64"/>
    <mergeCell ref="M61:M62"/>
    <mergeCell ref="L65:L66"/>
    <mergeCell ref="R37:R38"/>
    <mergeCell ref="S37:S38"/>
    <mergeCell ref="T37:T38"/>
    <mergeCell ref="M39:M40"/>
    <mergeCell ref="N39:N40"/>
    <mergeCell ref="O39:O40"/>
    <mergeCell ref="P39:P40"/>
    <mergeCell ref="X45:X46"/>
    <mergeCell ref="Y45:Y46"/>
    <mergeCell ref="X47:X48"/>
    <mergeCell ref="Y47:Y48"/>
    <mergeCell ref="Z39:Z40"/>
    <mergeCell ref="Z41:Z42"/>
    <mergeCell ref="AA41:AA42"/>
    <mergeCell ref="AB41:AB42"/>
    <mergeCell ref="AC41:AC42"/>
    <mergeCell ref="AD41:AD42"/>
    <mergeCell ref="AE41:AE42"/>
    <mergeCell ref="AA39:AA40"/>
    <mergeCell ref="AB39:AB40"/>
    <mergeCell ref="AC39:AC40"/>
    <mergeCell ref="AD39:AD40"/>
    <mergeCell ref="AE39:AE40"/>
    <mergeCell ref="AA55:AA56"/>
    <mergeCell ref="AB55:AB56"/>
    <mergeCell ref="AC55:AC56"/>
    <mergeCell ref="AD55:AD56"/>
    <mergeCell ref="AE55:AE56"/>
    <mergeCell ref="Z51:Z52"/>
    <mergeCell ref="AA51:AA52"/>
    <mergeCell ref="AB51:AB52"/>
    <mergeCell ref="AC51:AC52"/>
    <mergeCell ref="AD51:AD52"/>
    <mergeCell ref="AE51:AE52"/>
    <mergeCell ref="Z55:Z56"/>
    <mergeCell ref="AF55:AF56"/>
    <mergeCell ref="AG55:AG56"/>
    <mergeCell ref="AH55:AH56"/>
    <mergeCell ref="AI55:AI56"/>
    <mergeCell ref="AJ55:AJ56"/>
    <mergeCell ref="AK55:AK56"/>
    <mergeCell ref="AL55:AL56"/>
    <mergeCell ref="AM55:AM56"/>
    <mergeCell ref="AN55:AN56"/>
    <mergeCell ref="AO55:AO56"/>
    <mergeCell ref="AP55:AP56"/>
    <mergeCell ref="AA57:AA58"/>
    <mergeCell ref="AB57:AB58"/>
    <mergeCell ref="AC57:AC58"/>
    <mergeCell ref="AD57:AD58"/>
    <mergeCell ref="AE57:AE58"/>
    <mergeCell ref="AF57:AF58"/>
    <mergeCell ref="AG57:AG58"/>
    <mergeCell ref="AH57:AH58"/>
    <mergeCell ref="AI57:AI58"/>
    <mergeCell ref="AJ57:AJ58"/>
    <mergeCell ref="AK57:AK58"/>
    <mergeCell ref="AL57:AL58"/>
    <mergeCell ref="AM57:AM58"/>
    <mergeCell ref="AN57:AN58"/>
    <mergeCell ref="AO57:AO58"/>
    <mergeCell ref="AP57:AP58"/>
    <mergeCell ref="AA63:AA64"/>
    <mergeCell ref="AB63:AB64"/>
    <mergeCell ref="AC63:AC64"/>
    <mergeCell ref="AD63:AD64"/>
    <mergeCell ref="Z61:Z62"/>
    <mergeCell ref="AA61:AA62"/>
    <mergeCell ref="AB61:AB62"/>
    <mergeCell ref="AC61:AC62"/>
    <mergeCell ref="AD61:AD62"/>
    <mergeCell ref="AE61:AE62"/>
    <mergeCell ref="AF61:AF62"/>
    <mergeCell ref="AG61:AG62"/>
    <mergeCell ref="AH61:AH62"/>
    <mergeCell ref="AI61:AI62"/>
    <mergeCell ref="AJ61:AJ62"/>
    <mergeCell ref="AK61:AK62"/>
    <mergeCell ref="AE63:AE64"/>
    <mergeCell ref="AF63:AF64"/>
    <mergeCell ref="AG63:AG64"/>
    <mergeCell ref="AH63:AH64"/>
    <mergeCell ref="AI63:AI64"/>
    <mergeCell ref="AJ63:AJ64"/>
    <mergeCell ref="AK63:AK64"/>
    <mergeCell ref="AA65:AA66"/>
    <mergeCell ref="AB65:AB66"/>
    <mergeCell ref="AC65:AC66"/>
    <mergeCell ref="AD65:AD66"/>
    <mergeCell ref="AE65:AE66"/>
    <mergeCell ref="AF65:AF66"/>
    <mergeCell ref="AG65:AG66"/>
    <mergeCell ref="AH65:AH66"/>
    <mergeCell ref="AI65:AI66"/>
    <mergeCell ref="AJ65:AJ66"/>
    <mergeCell ref="AK65:AK66"/>
    <mergeCell ref="AL65:AL66"/>
    <mergeCell ref="AM65:AM66"/>
    <mergeCell ref="AN65:AN66"/>
    <mergeCell ref="AO65:AO66"/>
    <mergeCell ref="AP65:AP66"/>
    <mergeCell ref="AG8:AG9"/>
    <mergeCell ref="AH8:AH9"/>
    <mergeCell ref="AI8:AI9"/>
    <mergeCell ref="AJ8:AJ9"/>
    <mergeCell ref="AK8:AK9"/>
    <mergeCell ref="AL8:AL9"/>
    <mergeCell ref="AM8:AM9"/>
    <mergeCell ref="AN8:AN9"/>
    <mergeCell ref="AO8:AO9"/>
    <mergeCell ref="AP8:AP9"/>
    <mergeCell ref="AH18:AH19"/>
    <mergeCell ref="AI18:AI19"/>
    <mergeCell ref="AJ18:AJ19"/>
    <mergeCell ref="AK18:AK19"/>
    <mergeCell ref="AL18:AL19"/>
    <mergeCell ref="AM18:AM19"/>
    <mergeCell ref="AM63:AM64"/>
    <mergeCell ref="AN63:AN64"/>
    <mergeCell ref="AO63:AO64"/>
    <mergeCell ref="AP63:AP64"/>
    <mergeCell ref="AL61:AL62"/>
    <mergeCell ref="AM61:AM62"/>
    <mergeCell ref="AN61:AN62"/>
    <mergeCell ref="AO61:AO62"/>
    <mergeCell ref="AP61:AP62"/>
    <mergeCell ref="AM39:AM40"/>
    <mergeCell ref="AN39:AN40"/>
    <mergeCell ref="AO39:AO40"/>
    <mergeCell ref="AP39:AP40"/>
    <mergeCell ref="AO49:AO50"/>
    <mergeCell ref="AP49:AP50"/>
    <mergeCell ref="AI41:AI42"/>
    <mergeCell ref="AJ41:AJ42"/>
    <mergeCell ref="AK41:AK42"/>
    <mergeCell ref="AL41:AL42"/>
    <mergeCell ref="AM41:AM42"/>
    <mergeCell ref="AN41:AN42"/>
    <mergeCell ref="AO41:AO42"/>
    <mergeCell ref="AP41:AP42"/>
    <mergeCell ref="AM47:AM48"/>
    <mergeCell ref="AN47:AN48"/>
    <mergeCell ref="AO47:AO48"/>
    <mergeCell ref="AJ16:AJ17"/>
    <mergeCell ref="AK16:AK17"/>
    <mergeCell ref="AL16:AL17"/>
    <mergeCell ref="AM16:AM17"/>
    <mergeCell ref="AN16:AN17"/>
    <mergeCell ref="AO16:AO17"/>
    <mergeCell ref="AP16:AP17"/>
    <mergeCell ref="F49:F50"/>
    <mergeCell ref="G49:G50"/>
    <mergeCell ref="S23:S24"/>
    <mergeCell ref="T23:T24"/>
    <mergeCell ref="N33:N34"/>
    <mergeCell ref="O33:O34"/>
    <mergeCell ref="P33:P34"/>
    <mergeCell ref="Q33:Q34"/>
    <mergeCell ref="R33:R34"/>
    <mergeCell ref="S33:S34"/>
    <mergeCell ref="T33:T34"/>
    <mergeCell ref="M37:M38"/>
    <mergeCell ref="N37:N38"/>
    <mergeCell ref="O37:O38"/>
    <mergeCell ref="P37:P38"/>
    <mergeCell ref="Q37:Q38"/>
    <mergeCell ref="AA49:AA50"/>
    <mergeCell ref="AB49:AB50"/>
    <mergeCell ref="AC49:AC50"/>
    <mergeCell ref="AD49:AD50"/>
    <mergeCell ref="AE49:AE50"/>
    <mergeCell ref="AF49:AF50"/>
    <mergeCell ref="Q39:Q40"/>
    <mergeCell ref="R39:R40"/>
    <mergeCell ref="S39:S40"/>
    <mergeCell ref="L4:L5"/>
    <mergeCell ref="L6:L7"/>
    <mergeCell ref="L8:L9"/>
    <mergeCell ref="L10:L11"/>
    <mergeCell ref="L16:L17"/>
    <mergeCell ref="L18:L19"/>
    <mergeCell ref="L20:L22"/>
    <mergeCell ref="L23:L24"/>
    <mergeCell ref="L33:L34"/>
    <mergeCell ref="L37:L38"/>
    <mergeCell ref="L39:L40"/>
    <mergeCell ref="L41:L42"/>
    <mergeCell ref="L47:L48"/>
    <mergeCell ref="L49:L50"/>
    <mergeCell ref="J16:J17"/>
    <mergeCell ref="I16:I17"/>
    <mergeCell ref="H16:H17"/>
    <mergeCell ref="I18:I19"/>
    <mergeCell ref="J18:J19"/>
    <mergeCell ref="K18:K19"/>
    <mergeCell ref="J6:J7"/>
    <mergeCell ref="K6:K7"/>
    <mergeCell ref="K16:K17"/>
    <mergeCell ref="J33:J34"/>
    <mergeCell ref="K33:K34"/>
    <mergeCell ref="H35:H36"/>
    <mergeCell ref="I35:I36"/>
    <mergeCell ref="J35:J36"/>
    <mergeCell ref="K35:K36"/>
    <mergeCell ref="J10:J11"/>
    <mergeCell ref="K10:K11"/>
    <mergeCell ref="I47:I48"/>
    <mergeCell ref="L67:L68"/>
    <mergeCell ref="L73:L74"/>
    <mergeCell ref="L77:L78"/>
    <mergeCell ref="M4:M5"/>
    <mergeCell ref="N4:N5"/>
    <mergeCell ref="O4:O5"/>
    <mergeCell ref="P4:P5"/>
    <mergeCell ref="Q4:Q5"/>
    <mergeCell ref="R4:R5"/>
    <mergeCell ref="M6:M7"/>
    <mergeCell ref="N6:N7"/>
    <mergeCell ref="O6:O7"/>
    <mergeCell ref="P6:P7"/>
    <mergeCell ref="Q6:Q7"/>
    <mergeCell ref="R6:R7"/>
    <mergeCell ref="M8:M9"/>
    <mergeCell ref="N8:N9"/>
    <mergeCell ref="O8:O9"/>
    <mergeCell ref="P8:P9"/>
    <mergeCell ref="Q8:Q9"/>
    <mergeCell ref="R8:R9"/>
    <mergeCell ref="M10:M11"/>
    <mergeCell ref="N10:N11"/>
    <mergeCell ref="O10:O11"/>
    <mergeCell ref="M20:M22"/>
    <mergeCell ref="M23:M24"/>
    <mergeCell ref="N23:N24"/>
    <mergeCell ref="O23:O24"/>
    <mergeCell ref="P23:P24"/>
    <mergeCell ref="Q23:Q24"/>
    <mergeCell ref="R23:R24"/>
    <mergeCell ref="M33:M34"/>
    <mergeCell ref="T39:T40"/>
    <mergeCell ref="M41:M42"/>
    <mergeCell ref="N41:N42"/>
    <mergeCell ref="O41:O42"/>
    <mergeCell ref="P41:P42"/>
    <mergeCell ref="Q41:Q42"/>
    <mergeCell ref="R41:R42"/>
    <mergeCell ref="S41:S42"/>
    <mergeCell ref="T41:T42"/>
    <mergeCell ref="M47:M48"/>
    <mergeCell ref="N47:N48"/>
    <mergeCell ref="O47:O48"/>
    <mergeCell ref="P47:P48"/>
    <mergeCell ref="Q47:Q48"/>
    <mergeCell ref="R47:R48"/>
    <mergeCell ref="S47:S48"/>
    <mergeCell ref="T47:T48"/>
    <mergeCell ref="M49:M50"/>
    <mergeCell ref="N49:N50"/>
    <mergeCell ref="O49:O50"/>
    <mergeCell ref="P49:P50"/>
    <mergeCell ref="Q49:Q50"/>
    <mergeCell ref="R49:R50"/>
    <mergeCell ref="S49:S50"/>
    <mergeCell ref="T49:T50"/>
    <mergeCell ref="M51:M52"/>
    <mergeCell ref="N51:N52"/>
    <mergeCell ref="O51:O52"/>
    <mergeCell ref="P51:P52"/>
    <mergeCell ref="Q51:Q52"/>
    <mergeCell ref="R51:R52"/>
    <mergeCell ref="S51:S52"/>
    <mergeCell ref="T51:T52"/>
    <mergeCell ref="M53:M54"/>
    <mergeCell ref="N53:N54"/>
    <mergeCell ref="O53:O54"/>
    <mergeCell ref="P53:P54"/>
    <mergeCell ref="Q53:Q54"/>
    <mergeCell ref="R53:R54"/>
    <mergeCell ref="S53:S54"/>
    <mergeCell ref="T53:T54"/>
    <mergeCell ref="M55:M56"/>
    <mergeCell ref="N55:N56"/>
    <mergeCell ref="O55:O56"/>
    <mergeCell ref="P55:P56"/>
    <mergeCell ref="Q55:Q56"/>
    <mergeCell ref="R55:R56"/>
    <mergeCell ref="S55:S56"/>
    <mergeCell ref="T55:T56"/>
    <mergeCell ref="M57:M58"/>
    <mergeCell ref="N57:N58"/>
    <mergeCell ref="O57:O58"/>
    <mergeCell ref="P57:P58"/>
    <mergeCell ref="Q57:Q58"/>
    <mergeCell ref="R57:R58"/>
    <mergeCell ref="S57:S58"/>
    <mergeCell ref="T57:T58"/>
    <mergeCell ref="N61:N62"/>
    <mergeCell ref="O61:O62"/>
    <mergeCell ref="P61:P62"/>
    <mergeCell ref="R61:R62"/>
    <mergeCell ref="S61:S62"/>
    <mergeCell ref="T61:T62"/>
    <mergeCell ref="Q61:Q62"/>
    <mergeCell ref="M63:M64"/>
    <mergeCell ref="N63:N64"/>
    <mergeCell ref="O63:O64"/>
    <mergeCell ref="P63:P64"/>
    <mergeCell ref="R63:R64"/>
    <mergeCell ref="S63:S64"/>
    <mergeCell ref="T63:T64"/>
    <mergeCell ref="M65:M66"/>
    <mergeCell ref="N65:N66"/>
    <mergeCell ref="O65:O66"/>
    <mergeCell ref="P65:P66"/>
    <mergeCell ref="R65:R66"/>
    <mergeCell ref="S65:S66"/>
    <mergeCell ref="T65:T66"/>
    <mergeCell ref="M67:M68"/>
    <mergeCell ref="N67:N68"/>
    <mergeCell ref="O67:O68"/>
    <mergeCell ref="P67:P68"/>
    <mergeCell ref="R67:R68"/>
    <mergeCell ref="S67:S68"/>
    <mergeCell ref="T67:T68"/>
    <mergeCell ref="Q63:Q64"/>
    <mergeCell ref="Q65:Q66"/>
    <mergeCell ref="Q67:Q68"/>
    <mergeCell ref="M73:M74"/>
    <mergeCell ref="N73:N74"/>
    <mergeCell ref="O73:O74"/>
    <mergeCell ref="P73:P74"/>
    <mergeCell ref="Q73:Q74"/>
    <mergeCell ref="R73:R74"/>
    <mergeCell ref="S73:S74"/>
    <mergeCell ref="T73:T74"/>
    <mergeCell ref="M77:M78"/>
    <mergeCell ref="N77:N78"/>
    <mergeCell ref="O77:O78"/>
    <mergeCell ref="P77:P78"/>
    <mergeCell ref="Q77:Q78"/>
    <mergeCell ref="R77:R78"/>
    <mergeCell ref="S77:S78"/>
    <mergeCell ref="T77:T78"/>
    <mergeCell ref="Q75:Q76"/>
    <mergeCell ref="AF6:AF7"/>
    <mergeCell ref="AG6:AG7"/>
    <mergeCell ref="Z12:Z13"/>
    <mergeCell ref="AA12:AA13"/>
    <mergeCell ref="AB12:AB13"/>
    <mergeCell ref="AC12:AC13"/>
    <mergeCell ref="AD12:AD13"/>
    <mergeCell ref="AE12:AE13"/>
    <mergeCell ref="AF12:AF13"/>
    <mergeCell ref="AG12:AG13"/>
    <mergeCell ref="AG37:AG38"/>
    <mergeCell ref="Z8:Z9"/>
    <mergeCell ref="AA8:AA9"/>
    <mergeCell ref="AB8:AB9"/>
    <mergeCell ref="AC8:AC9"/>
    <mergeCell ref="AD8:AD9"/>
    <mergeCell ref="AE8:AE9"/>
    <mergeCell ref="Z18:Z19"/>
    <mergeCell ref="AA18:AA19"/>
    <mergeCell ref="AB18:AB19"/>
    <mergeCell ref="AC18:AC19"/>
    <mergeCell ref="AD18:AD19"/>
    <mergeCell ref="AE18:AE19"/>
    <mergeCell ref="AF18:AF19"/>
    <mergeCell ref="AG18:AG19"/>
    <mergeCell ref="AF8:AF9"/>
    <mergeCell ref="AA16:AA17"/>
    <mergeCell ref="AB16:AB17"/>
    <mergeCell ref="AC16:AC17"/>
    <mergeCell ref="AD16:AD17"/>
    <mergeCell ref="AE16:AE17"/>
    <mergeCell ref="AF16:AF17"/>
    <mergeCell ref="AH6:AH7"/>
    <mergeCell ref="AI6:AI7"/>
    <mergeCell ref="AJ6:AJ7"/>
    <mergeCell ref="AK6:AK7"/>
    <mergeCell ref="AL6:AL7"/>
    <mergeCell ref="AM6:AM7"/>
    <mergeCell ref="AN6:AN7"/>
    <mergeCell ref="AO6:AO7"/>
    <mergeCell ref="AP6:AP7"/>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M11"/>
    <mergeCell ref="AN10:AN11"/>
    <mergeCell ref="AO10:AO11"/>
    <mergeCell ref="AP10:AP11"/>
    <mergeCell ref="Z6:Z7"/>
    <mergeCell ref="AA6:AA7"/>
    <mergeCell ref="AB6:AB7"/>
    <mergeCell ref="AC6:AC7"/>
    <mergeCell ref="AD6:AD7"/>
    <mergeCell ref="AE6:AE7"/>
    <mergeCell ref="AH12:AH13"/>
    <mergeCell ref="AI12:AI13"/>
    <mergeCell ref="AJ12:AJ13"/>
    <mergeCell ref="AK12:AK13"/>
    <mergeCell ref="AL12:AL13"/>
    <mergeCell ref="AM12:AM13"/>
    <mergeCell ref="AN12:AN13"/>
    <mergeCell ref="AO12:AO13"/>
    <mergeCell ref="AP12:AP13"/>
    <mergeCell ref="Z23:Z24"/>
    <mergeCell ref="Z33:Z34"/>
    <mergeCell ref="Z37:Z38"/>
    <mergeCell ref="AA23:AA24"/>
    <mergeCell ref="AB23:AB24"/>
    <mergeCell ref="AC23:AC24"/>
    <mergeCell ref="AD23:AD24"/>
    <mergeCell ref="AE23:AE24"/>
    <mergeCell ref="AF23:AF24"/>
    <mergeCell ref="AG23:AG24"/>
    <mergeCell ref="AH23:AH24"/>
    <mergeCell ref="AI23:AI24"/>
    <mergeCell ref="AJ23:AJ24"/>
    <mergeCell ref="AK23:AK24"/>
    <mergeCell ref="AL23:AL24"/>
    <mergeCell ref="AM23:AM24"/>
    <mergeCell ref="AN23:AN24"/>
    <mergeCell ref="AA37:AA38"/>
    <mergeCell ref="AB37:AB38"/>
    <mergeCell ref="AC37:AC38"/>
    <mergeCell ref="AD37:AD38"/>
    <mergeCell ref="AE37:AE38"/>
    <mergeCell ref="AF37:AF38"/>
    <mergeCell ref="AH37:AH38"/>
    <mergeCell ref="AI37:AI38"/>
    <mergeCell ref="AJ37:AJ38"/>
    <mergeCell ref="AK37:AK38"/>
    <mergeCell ref="AL37:AL38"/>
    <mergeCell ref="AM37:AM38"/>
    <mergeCell ref="AN37:AN38"/>
    <mergeCell ref="AO23:AO24"/>
    <mergeCell ref="AP23:AP24"/>
    <mergeCell ref="AA33:AA34"/>
    <mergeCell ref="AB33:AB34"/>
    <mergeCell ref="AC33:AC34"/>
    <mergeCell ref="AD33:AD34"/>
    <mergeCell ref="AE33:AE34"/>
    <mergeCell ref="AF33:AF34"/>
    <mergeCell ref="AG33:AG34"/>
    <mergeCell ref="AH33:AH34"/>
    <mergeCell ref="AI33:AI34"/>
    <mergeCell ref="AJ33:AJ34"/>
    <mergeCell ref="AK33:AK34"/>
    <mergeCell ref="AL33:AL34"/>
    <mergeCell ref="AM33:AM34"/>
    <mergeCell ref="AN33:AN34"/>
    <mergeCell ref="AO33:AO34"/>
    <mergeCell ref="AP33:AP34"/>
    <mergeCell ref="AO37:AO38"/>
    <mergeCell ref="AP37:AP38"/>
    <mergeCell ref="AG49:AG50"/>
    <mergeCell ref="AH49:AH50"/>
    <mergeCell ref="AI49:AI50"/>
    <mergeCell ref="AJ49:AJ50"/>
    <mergeCell ref="AK49:AK50"/>
    <mergeCell ref="AL49:AL50"/>
    <mergeCell ref="AM49:AM50"/>
    <mergeCell ref="AN49:AN50"/>
    <mergeCell ref="AF39:AF40"/>
    <mergeCell ref="AG39:AG40"/>
    <mergeCell ref="AH39:AH40"/>
    <mergeCell ref="AI39:AI40"/>
    <mergeCell ref="AJ39:AJ40"/>
    <mergeCell ref="AK39:AK40"/>
    <mergeCell ref="AL39:AL40"/>
    <mergeCell ref="Z47:Z48"/>
    <mergeCell ref="AA47:AA48"/>
    <mergeCell ref="AB47:AB48"/>
    <mergeCell ref="AC47:AC48"/>
    <mergeCell ref="AD47:AD48"/>
    <mergeCell ref="AE47:AE48"/>
    <mergeCell ref="AF47:AF48"/>
    <mergeCell ref="AG47:AG48"/>
    <mergeCell ref="AH47:AH48"/>
    <mergeCell ref="AI47:AI48"/>
    <mergeCell ref="AJ47:AJ48"/>
    <mergeCell ref="AK47:AK48"/>
    <mergeCell ref="AL47:AL48"/>
    <mergeCell ref="AF41:AF42"/>
    <mergeCell ref="AG41:AG42"/>
    <mergeCell ref="AH41:AH42"/>
    <mergeCell ref="AF51:AF52"/>
    <mergeCell ref="AG51:AG52"/>
    <mergeCell ref="AH51:AH52"/>
    <mergeCell ref="AI51:AI52"/>
    <mergeCell ref="AJ51:AJ52"/>
    <mergeCell ref="AK51:AK52"/>
    <mergeCell ref="AL51:AL52"/>
    <mergeCell ref="AM51:AM52"/>
    <mergeCell ref="AN51:AN52"/>
    <mergeCell ref="AO51:AO52"/>
    <mergeCell ref="AP51:AP52"/>
    <mergeCell ref="Z53:Z54"/>
    <mergeCell ref="AA53:AA54"/>
    <mergeCell ref="AB53:AB54"/>
    <mergeCell ref="AC53:AC54"/>
    <mergeCell ref="AD53:AD54"/>
    <mergeCell ref="AE53:AE54"/>
    <mergeCell ref="AF53:AF54"/>
    <mergeCell ref="AG53:AG54"/>
    <mergeCell ref="AH53:AH54"/>
    <mergeCell ref="AI53:AI54"/>
    <mergeCell ref="AJ53:AJ54"/>
    <mergeCell ref="AK53:AK54"/>
    <mergeCell ref="AL53:AL54"/>
    <mergeCell ref="AM53:AM54"/>
    <mergeCell ref="AN53:AN54"/>
    <mergeCell ref="AO53:AO54"/>
    <mergeCell ref="AP53:AP54"/>
    <mergeCell ref="Z57:Z58"/>
    <mergeCell ref="Z73:Z74"/>
    <mergeCell ref="AA73:AA74"/>
    <mergeCell ref="AB73:AB74"/>
    <mergeCell ref="AC73:AC74"/>
    <mergeCell ref="AD73:AD74"/>
    <mergeCell ref="AE73:AE74"/>
    <mergeCell ref="AF73:AF74"/>
    <mergeCell ref="AG73:AG74"/>
    <mergeCell ref="AH73:AH74"/>
    <mergeCell ref="AI73:AI74"/>
    <mergeCell ref="AJ73:AJ74"/>
    <mergeCell ref="AK73:AK74"/>
    <mergeCell ref="AL73:AL74"/>
    <mergeCell ref="AM73:AM74"/>
    <mergeCell ref="AN73:AN74"/>
    <mergeCell ref="Z67:Z68"/>
    <mergeCell ref="AA67:AA68"/>
    <mergeCell ref="AB67:AB68"/>
    <mergeCell ref="AC67:AC68"/>
    <mergeCell ref="AD67:AD68"/>
    <mergeCell ref="AE67:AE68"/>
    <mergeCell ref="AF67:AF68"/>
    <mergeCell ref="AG67:AG68"/>
    <mergeCell ref="AH67:AH68"/>
    <mergeCell ref="AI67:AI68"/>
    <mergeCell ref="AJ67:AJ68"/>
    <mergeCell ref="AK67:AK68"/>
    <mergeCell ref="AL67:AL68"/>
    <mergeCell ref="AM67:AM68"/>
    <mergeCell ref="AN67:AN68"/>
    <mergeCell ref="AL63:AL64"/>
    <mergeCell ref="Z75:Z76"/>
    <mergeCell ref="AA75:AA76"/>
    <mergeCell ref="AB75:AB76"/>
    <mergeCell ref="AC75:AC76"/>
    <mergeCell ref="AD75:AD76"/>
    <mergeCell ref="AE75:AE76"/>
    <mergeCell ref="AF75:AF76"/>
    <mergeCell ref="AG75:AG76"/>
    <mergeCell ref="AH75:AH76"/>
    <mergeCell ref="AI75:AI76"/>
    <mergeCell ref="AJ75:AJ76"/>
    <mergeCell ref="AK75:AK76"/>
    <mergeCell ref="AL75:AL76"/>
    <mergeCell ref="AM75:AM76"/>
    <mergeCell ref="AN75:AN76"/>
    <mergeCell ref="AO75:AO76"/>
    <mergeCell ref="AP75:AP76"/>
    <mergeCell ref="AR33:AR34"/>
    <mergeCell ref="AQ37:AQ38"/>
    <mergeCell ref="AR37:AR38"/>
    <mergeCell ref="AQ39:AQ40"/>
    <mergeCell ref="AR39:AR40"/>
    <mergeCell ref="AQ41:AQ42"/>
    <mergeCell ref="AR41:AR42"/>
    <mergeCell ref="AQ47:AQ48"/>
    <mergeCell ref="AR47:AR48"/>
    <mergeCell ref="AQ49:AQ50"/>
    <mergeCell ref="AR49:AR50"/>
    <mergeCell ref="AQ51:AQ52"/>
    <mergeCell ref="AR51:AR52"/>
    <mergeCell ref="AQ53:AQ54"/>
    <mergeCell ref="AR53:AR54"/>
    <mergeCell ref="AQ2:AR2"/>
    <mergeCell ref="AO73:AO74"/>
    <mergeCell ref="AP73:AP74"/>
    <mergeCell ref="AP47:AP48"/>
    <mergeCell ref="AO67:AO68"/>
    <mergeCell ref="AP67:AP68"/>
    <mergeCell ref="AR73:AR74"/>
    <mergeCell ref="AQ77:AQ78"/>
    <mergeCell ref="AR77:AR78"/>
    <mergeCell ref="AQ4:AQ5"/>
    <mergeCell ref="AR4:AR5"/>
    <mergeCell ref="AQ6:AQ7"/>
    <mergeCell ref="AR6:AR7"/>
    <mergeCell ref="AQ8:AQ9"/>
    <mergeCell ref="AR8:AR9"/>
    <mergeCell ref="AQ10:AQ11"/>
    <mergeCell ref="AR10:AR11"/>
    <mergeCell ref="AQ16:AQ17"/>
    <mergeCell ref="AR16:AR17"/>
    <mergeCell ref="AQ18:AQ19"/>
    <mergeCell ref="AR18:AR19"/>
    <mergeCell ref="AQ20:AQ22"/>
    <mergeCell ref="AR20:AR22"/>
    <mergeCell ref="AQ23:AQ24"/>
    <mergeCell ref="AR23:AR24"/>
    <mergeCell ref="AQ33:AQ34"/>
    <mergeCell ref="AQ55:AQ56"/>
    <mergeCell ref="AR55:AR56"/>
    <mergeCell ref="AQ57:AQ58"/>
    <mergeCell ref="AR57:AR58"/>
    <mergeCell ref="AQ61:AQ62"/>
    <mergeCell ref="AR61:AR62"/>
    <mergeCell ref="AQ63:AQ64"/>
    <mergeCell ref="AR63:AR64"/>
    <mergeCell ref="AQ65:AQ66"/>
    <mergeCell ref="AR65:AR66"/>
    <mergeCell ref="AQ67:AQ68"/>
    <mergeCell ref="AR67:AR68"/>
    <mergeCell ref="AQ73:AQ74"/>
    <mergeCell ref="AS4:AS5"/>
    <mergeCell ref="AS6:AS7"/>
    <mergeCell ref="AU8:AU9"/>
    <mergeCell ref="AT4:AT5"/>
    <mergeCell ref="AT6:AT7"/>
    <mergeCell ref="AS49:AS50"/>
    <mergeCell ref="AT49:AT50"/>
    <mergeCell ref="AU6:AU7"/>
    <mergeCell ref="AT20:AT22"/>
    <mergeCell ref="AS63:AS64"/>
    <mergeCell ref="AT63:AT64"/>
    <mergeCell ref="AS65:AS66"/>
    <mergeCell ref="AT65:AT66"/>
    <mergeCell ref="AS67:AS68"/>
    <mergeCell ref="AT67:AT68"/>
    <mergeCell ref="AS73:AS74"/>
    <mergeCell ref="AT73:AT74"/>
    <mergeCell ref="AS10:AS11"/>
    <mergeCell ref="AT10:AT11"/>
    <mergeCell ref="AU39:AU40"/>
    <mergeCell ref="AQ1:AT1"/>
    <mergeCell ref="AV6:AV7"/>
    <mergeCell ref="AU12:AU13"/>
    <mergeCell ref="AV12:AV13"/>
    <mergeCell ref="AS18:AS19"/>
    <mergeCell ref="AT18:AT19"/>
    <mergeCell ref="AS23:AS24"/>
    <mergeCell ref="AT23:AT24"/>
    <mergeCell ref="AS8:AS9"/>
    <mergeCell ref="AT8:AT9"/>
    <mergeCell ref="AS77:AS78"/>
    <mergeCell ref="AT77:AT78"/>
    <mergeCell ref="AT33:AT34"/>
    <mergeCell ref="AS33:AS34"/>
    <mergeCell ref="AT37:AT38"/>
    <mergeCell ref="AS39:AS40"/>
    <mergeCell ref="AT39:AT40"/>
    <mergeCell ref="AS41:AS42"/>
    <mergeCell ref="AT41:AT42"/>
    <mergeCell ref="AS51:AS52"/>
    <mergeCell ref="AT51:AT52"/>
    <mergeCell ref="AS53:AS54"/>
    <mergeCell ref="AT53:AT54"/>
    <mergeCell ref="AS55:AS56"/>
    <mergeCell ref="AT55:AT56"/>
    <mergeCell ref="AS57:AS58"/>
    <mergeCell ref="AT57:AT58"/>
    <mergeCell ref="AS61:AS62"/>
    <mergeCell ref="AT61:AT62"/>
    <mergeCell ref="AS37:AS38"/>
    <mergeCell ref="AS47:AS48"/>
    <mergeCell ref="AT47:AT48"/>
  </mergeCells>
  <conditionalFormatting sqref="J4 J6 J8 J10 J12 J14 J16 J18 J20:J21 J23 J25 J27 J29 J31 J33 J35 J37 J39 J41 J43 J45 J47 J49 J51 J53 J55 J57 J59 J61 J63 J65 J67 J69 J71 J73 J75 J77">
    <cfRule type="containsText" dxfId="11" priority="10" operator="containsText" text="Moderado">
      <formula>NOT(ISERROR(SEARCH("Moderado",J4)))</formula>
    </cfRule>
    <cfRule type="containsText" dxfId="10" priority="11" operator="containsText" text="Alto">
      <formula>NOT(ISERROR(SEARCH("Alto",J4)))</formula>
    </cfRule>
    <cfRule type="containsText" dxfId="9" priority="12" operator="containsText" text="Extremo">
      <formula>NOT(ISERROR(SEARCH("Extremo",J4)))</formula>
    </cfRule>
  </conditionalFormatting>
  <conditionalFormatting sqref="J79">
    <cfRule type="containsText" dxfId="8" priority="4" operator="containsText" text="Moderado">
      <formula>NOT(ISERROR(SEARCH("Moderado",J79)))</formula>
    </cfRule>
    <cfRule type="containsText" dxfId="7" priority="5" operator="containsText" text="Alto">
      <formula>NOT(ISERROR(SEARCH("Alto",J79)))</formula>
    </cfRule>
    <cfRule type="containsText" dxfId="6" priority="6" operator="containsText" text="Extremo">
      <formula>NOT(ISERROR(SEARCH("Extremo",J79)))</formula>
    </cfRule>
  </conditionalFormatting>
  <conditionalFormatting sqref="X4 X6 X8 X10 X12 X14 X16 X18 X20:X21 X23 X25 X27 X29 X31 X33 X35 X37 X39 X41 X43 X45 X47 X49 X51 X53 X55 X57 X59 X61 X63 X65 X67 X69 X71 X73 X75 X77">
    <cfRule type="containsText" dxfId="5" priority="7" operator="containsText" text="Moderado">
      <formula>NOT(ISERROR(SEARCH("Moderado",X4)))</formula>
    </cfRule>
    <cfRule type="containsText" dxfId="4" priority="8" operator="containsText" text="Alto">
      <formula>NOT(ISERROR(SEARCH("Alto",X4)))</formula>
    </cfRule>
    <cfRule type="containsText" dxfId="3" priority="9" operator="containsText" text="Extremo">
      <formula>NOT(ISERROR(SEARCH("Extremo",X4)))</formula>
    </cfRule>
  </conditionalFormatting>
  <conditionalFormatting sqref="X79">
    <cfRule type="containsText" dxfId="2" priority="1" operator="containsText" text="Moderado">
      <formula>NOT(ISERROR(SEARCH("Moderado",X79)))</formula>
    </cfRule>
    <cfRule type="containsText" dxfId="1" priority="2" operator="containsText" text="Alto">
      <formula>NOT(ISERROR(SEARCH("Alto",X79)))</formula>
    </cfRule>
    <cfRule type="containsText" dxfId="0" priority="3" operator="containsText" text="Extremo">
      <formula>NOT(ISERROR(SEARCH("Extremo",X79)))</formula>
    </cfRule>
  </conditionalFormatting>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D62"/>
  <sheetViews>
    <sheetView topLeftCell="A36" workbookViewId="0">
      <selection activeCell="F56" sqref="F56"/>
    </sheetView>
  </sheetViews>
  <sheetFormatPr baseColWidth="10" defaultRowHeight="15" x14ac:dyDescent="0.25"/>
  <cols>
    <col min="1" max="1" width="62.85546875" customWidth="1"/>
    <col min="2" max="2" width="22.42578125" customWidth="1"/>
    <col min="3" max="3" width="10.85546875" customWidth="1"/>
    <col min="4" max="4" width="12.5703125" customWidth="1"/>
    <col min="5" max="5" width="12.5703125" bestFit="1" customWidth="1"/>
  </cols>
  <sheetData>
    <row r="3" spans="1:4" x14ac:dyDescent="0.25">
      <c r="A3" s="182" t="s">
        <v>1391</v>
      </c>
      <c r="B3" s="182" t="s">
        <v>1392</v>
      </c>
    </row>
    <row r="4" spans="1:4" x14ac:dyDescent="0.25">
      <c r="A4" s="182" t="s">
        <v>36</v>
      </c>
      <c r="B4" t="s">
        <v>1297</v>
      </c>
      <c r="C4" t="s">
        <v>1298</v>
      </c>
      <c r="D4" t="s">
        <v>1390</v>
      </c>
    </row>
    <row r="5" spans="1:4" x14ac:dyDescent="0.25">
      <c r="A5" s="184" t="s">
        <v>838</v>
      </c>
      <c r="B5" s="185">
        <v>1</v>
      </c>
      <c r="C5" s="185"/>
      <c r="D5" s="185">
        <v>1</v>
      </c>
    </row>
    <row r="6" spans="1:4" x14ac:dyDescent="0.25">
      <c r="A6" s="184" t="s">
        <v>621</v>
      </c>
      <c r="B6" s="185">
        <v>1</v>
      </c>
      <c r="C6" s="185"/>
      <c r="D6" s="185">
        <v>1</v>
      </c>
    </row>
    <row r="7" spans="1:4" x14ac:dyDescent="0.25">
      <c r="A7" s="184" t="s">
        <v>819</v>
      </c>
      <c r="B7" s="185">
        <v>2</v>
      </c>
      <c r="C7" s="185"/>
      <c r="D7" s="185">
        <v>2</v>
      </c>
    </row>
    <row r="8" spans="1:4" x14ac:dyDescent="0.25">
      <c r="A8" s="184" t="s">
        <v>695</v>
      </c>
      <c r="B8" s="185">
        <v>2</v>
      </c>
      <c r="C8" s="185"/>
      <c r="D8" s="185">
        <v>2</v>
      </c>
    </row>
    <row r="9" spans="1:4" x14ac:dyDescent="0.25">
      <c r="A9" s="184" t="s">
        <v>994</v>
      </c>
      <c r="B9" s="185">
        <v>1</v>
      </c>
      <c r="C9" s="185"/>
      <c r="D9" s="185">
        <v>1</v>
      </c>
    </row>
    <row r="10" spans="1:4" x14ac:dyDescent="0.25">
      <c r="A10" s="184" t="s">
        <v>743</v>
      </c>
      <c r="B10" s="185">
        <v>2</v>
      </c>
      <c r="C10" s="185"/>
      <c r="D10" s="185">
        <v>2</v>
      </c>
    </row>
    <row r="11" spans="1:4" x14ac:dyDescent="0.25">
      <c r="A11" s="184" t="s">
        <v>755</v>
      </c>
      <c r="B11" s="185">
        <v>2</v>
      </c>
      <c r="C11" s="185"/>
      <c r="D11" s="185">
        <v>2</v>
      </c>
    </row>
    <row r="12" spans="1:4" x14ac:dyDescent="0.25">
      <c r="A12" s="184" t="s">
        <v>799</v>
      </c>
      <c r="B12" s="185">
        <v>1</v>
      </c>
      <c r="C12" s="185"/>
      <c r="D12" s="185">
        <v>1</v>
      </c>
    </row>
    <row r="13" spans="1:4" x14ac:dyDescent="0.25">
      <c r="A13" s="184" t="s">
        <v>805</v>
      </c>
      <c r="B13" s="185">
        <v>2</v>
      </c>
      <c r="C13" s="185"/>
      <c r="D13" s="185">
        <v>2</v>
      </c>
    </row>
    <row r="14" spans="1:4" x14ac:dyDescent="0.25">
      <c r="A14" s="184" t="s">
        <v>811</v>
      </c>
      <c r="B14" s="185">
        <v>2</v>
      </c>
      <c r="C14" s="185"/>
      <c r="D14" s="185">
        <v>2</v>
      </c>
    </row>
    <row r="15" spans="1:4" x14ac:dyDescent="0.25">
      <c r="A15" s="184" t="s">
        <v>862</v>
      </c>
      <c r="B15" s="185">
        <v>2</v>
      </c>
      <c r="C15" s="185"/>
      <c r="D15" s="185">
        <v>2</v>
      </c>
    </row>
    <row r="16" spans="1:4" x14ac:dyDescent="0.25">
      <c r="A16" s="184" t="s">
        <v>844</v>
      </c>
      <c r="B16" s="185">
        <v>1</v>
      </c>
      <c r="C16" s="185"/>
      <c r="D16" s="185">
        <v>1</v>
      </c>
    </row>
    <row r="17" spans="1:4" x14ac:dyDescent="0.25">
      <c r="A17" s="184" t="s">
        <v>680</v>
      </c>
      <c r="B17" s="185">
        <v>3</v>
      </c>
      <c r="C17" s="185"/>
      <c r="D17" s="185">
        <v>3</v>
      </c>
    </row>
    <row r="18" spans="1:4" x14ac:dyDescent="0.25">
      <c r="A18" s="184" t="s">
        <v>628</v>
      </c>
      <c r="B18" s="185"/>
      <c r="C18" s="185">
        <v>1</v>
      </c>
      <c r="D18" s="185">
        <v>1</v>
      </c>
    </row>
    <row r="19" spans="1:4" x14ac:dyDescent="0.25">
      <c r="A19" s="184" t="s">
        <v>890</v>
      </c>
      <c r="B19" s="185">
        <v>4</v>
      </c>
      <c r="C19" s="185"/>
      <c r="D19" s="185">
        <v>4</v>
      </c>
    </row>
    <row r="20" spans="1:4" x14ac:dyDescent="0.25">
      <c r="A20" s="184" t="s">
        <v>793</v>
      </c>
      <c r="B20" s="185">
        <v>1</v>
      </c>
      <c r="C20" s="185"/>
      <c r="D20" s="185">
        <v>1</v>
      </c>
    </row>
    <row r="21" spans="1:4" x14ac:dyDescent="0.25">
      <c r="A21" s="184" t="s">
        <v>642</v>
      </c>
      <c r="B21" s="185">
        <v>3</v>
      </c>
      <c r="C21" s="185"/>
      <c r="D21" s="185">
        <v>3</v>
      </c>
    </row>
    <row r="22" spans="1:4" x14ac:dyDescent="0.25">
      <c r="A22" s="184" t="s">
        <v>736</v>
      </c>
      <c r="B22" s="185">
        <v>1</v>
      </c>
      <c r="C22" s="185"/>
      <c r="D22" s="185">
        <v>1</v>
      </c>
    </row>
    <row r="23" spans="1:4" x14ac:dyDescent="0.25">
      <c r="A23" s="184" t="s">
        <v>856</v>
      </c>
      <c r="B23" s="185">
        <v>1</v>
      </c>
      <c r="C23" s="185"/>
      <c r="D23" s="185">
        <v>1</v>
      </c>
    </row>
    <row r="24" spans="1:4" x14ac:dyDescent="0.25">
      <c r="A24" s="184" t="s">
        <v>850</v>
      </c>
      <c r="B24" s="185">
        <v>1</v>
      </c>
      <c r="C24" s="185"/>
      <c r="D24" s="185">
        <v>1</v>
      </c>
    </row>
    <row r="25" spans="1:4" x14ac:dyDescent="0.25">
      <c r="A25" s="184" t="s">
        <v>705</v>
      </c>
      <c r="B25" s="185">
        <v>4</v>
      </c>
      <c r="C25" s="185"/>
      <c r="D25" s="185">
        <v>4</v>
      </c>
    </row>
    <row r="26" spans="1:4" x14ac:dyDescent="0.25">
      <c r="A26" s="184" t="s">
        <v>715</v>
      </c>
      <c r="B26" s="185">
        <v>2</v>
      </c>
      <c r="C26" s="185"/>
      <c r="D26" s="185">
        <v>2</v>
      </c>
    </row>
    <row r="27" spans="1:4" x14ac:dyDescent="0.25">
      <c r="A27" s="184" t="s">
        <v>767</v>
      </c>
      <c r="B27" s="185">
        <v>4</v>
      </c>
      <c r="C27" s="185"/>
      <c r="D27" s="185">
        <v>4</v>
      </c>
    </row>
    <row r="28" spans="1:4" x14ac:dyDescent="0.25">
      <c r="A28" s="184" t="s">
        <v>682</v>
      </c>
      <c r="B28" s="185">
        <v>1</v>
      </c>
      <c r="C28" s="185"/>
      <c r="D28" s="185">
        <v>1</v>
      </c>
    </row>
    <row r="29" spans="1:4" x14ac:dyDescent="0.25">
      <c r="A29" s="184" t="s">
        <v>635</v>
      </c>
      <c r="B29" s="185">
        <v>3</v>
      </c>
      <c r="C29" s="185"/>
      <c r="D29" s="185">
        <v>3</v>
      </c>
    </row>
    <row r="30" spans="1:4" x14ac:dyDescent="0.25">
      <c r="A30" s="184" t="s">
        <v>658</v>
      </c>
      <c r="B30" s="185">
        <v>2</v>
      </c>
      <c r="C30" s="185"/>
      <c r="D30" s="185">
        <v>2</v>
      </c>
    </row>
    <row r="31" spans="1:4" x14ac:dyDescent="0.25">
      <c r="A31" s="184" t="s">
        <v>828</v>
      </c>
      <c r="B31" s="185">
        <v>2</v>
      </c>
      <c r="C31" s="185"/>
      <c r="D31" s="185">
        <v>2</v>
      </c>
    </row>
    <row r="32" spans="1:4" x14ac:dyDescent="0.25">
      <c r="A32" s="184" t="s">
        <v>1390</v>
      </c>
      <c r="B32" s="185">
        <v>51</v>
      </c>
      <c r="C32" s="185">
        <v>1</v>
      </c>
      <c r="D32" s="185">
        <v>52</v>
      </c>
    </row>
    <row r="34" spans="1:4" x14ac:dyDescent="0.25">
      <c r="A34" s="190" t="s">
        <v>36</v>
      </c>
      <c r="B34" s="190" t="s">
        <v>1297</v>
      </c>
      <c r="C34" s="190" t="s">
        <v>1298</v>
      </c>
      <c r="D34" s="190" t="s">
        <v>1390</v>
      </c>
    </row>
    <row r="35" spans="1:4" ht="26.25" x14ac:dyDescent="0.25">
      <c r="A35" s="187" t="s">
        <v>838</v>
      </c>
      <c r="B35" s="191">
        <v>1</v>
      </c>
      <c r="C35" s="191"/>
      <c r="D35" s="191">
        <v>1</v>
      </c>
    </row>
    <row r="36" spans="1:4" x14ac:dyDescent="0.25">
      <c r="A36" s="187" t="s">
        <v>621</v>
      </c>
      <c r="B36" s="191">
        <v>1</v>
      </c>
      <c r="C36" s="191"/>
      <c r="D36" s="191">
        <v>1</v>
      </c>
    </row>
    <row r="37" spans="1:4" x14ac:dyDescent="0.25">
      <c r="A37" s="187" t="s">
        <v>819</v>
      </c>
      <c r="B37" s="191">
        <v>2</v>
      </c>
      <c r="C37" s="191"/>
      <c r="D37" s="191">
        <v>2</v>
      </c>
    </row>
    <row r="38" spans="1:4" x14ac:dyDescent="0.25">
      <c r="A38" s="187" t="s">
        <v>695</v>
      </c>
      <c r="B38" s="191">
        <v>2</v>
      </c>
      <c r="C38" s="191"/>
      <c r="D38" s="191">
        <v>2</v>
      </c>
    </row>
    <row r="39" spans="1:4" ht="26.25" x14ac:dyDescent="0.25">
      <c r="A39" s="187" t="s">
        <v>994</v>
      </c>
      <c r="B39" s="191">
        <v>1</v>
      </c>
      <c r="C39" s="191"/>
      <c r="D39" s="191">
        <v>1</v>
      </c>
    </row>
    <row r="40" spans="1:4" ht="26.25" x14ac:dyDescent="0.25">
      <c r="A40" s="187" t="s">
        <v>743</v>
      </c>
      <c r="B40" s="191">
        <v>2</v>
      </c>
      <c r="C40" s="191"/>
      <c r="D40" s="191">
        <v>2</v>
      </c>
    </row>
    <row r="41" spans="1:4" x14ac:dyDescent="0.25">
      <c r="A41" s="187" t="s">
        <v>755</v>
      </c>
      <c r="B41" s="191">
        <v>2</v>
      </c>
      <c r="C41" s="191"/>
      <c r="D41" s="191">
        <v>2</v>
      </c>
    </row>
    <row r="42" spans="1:4" x14ac:dyDescent="0.25">
      <c r="A42" s="187" t="s">
        <v>799</v>
      </c>
      <c r="B42" s="191">
        <v>1</v>
      </c>
      <c r="C42" s="191"/>
      <c r="D42" s="191">
        <v>1</v>
      </c>
    </row>
    <row r="43" spans="1:4" x14ac:dyDescent="0.25">
      <c r="A43" s="187" t="s">
        <v>805</v>
      </c>
      <c r="B43" s="191">
        <v>2</v>
      </c>
      <c r="C43" s="191"/>
      <c r="D43" s="191">
        <v>2</v>
      </c>
    </row>
    <row r="44" spans="1:4" x14ac:dyDescent="0.25">
      <c r="A44" s="187" t="s">
        <v>811</v>
      </c>
      <c r="B44" s="191">
        <v>2</v>
      </c>
      <c r="C44" s="191"/>
      <c r="D44" s="191">
        <v>2</v>
      </c>
    </row>
    <row r="45" spans="1:4" x14ac:dyDescent="0.25">
      <c r="A45" s="187" t="s">
        <v>862</v>
      </c>
      <c r="B45" s="191">
        <v>2</v>
      </c>
      <c r="C45" s="191"/>
      <c r="D45" s="191">
        <v>2</v>
      </c>
    </row>
    <row r="46" spans="1:4" ht="26.25" x14ac:dyDescent="0.25">
      <c r="A46" s="187" t="s">
        <v>844</v>
      </c>
      <c r="B46" s="191">
        <v>1</v>
      </c>
      <c r="C46" s="191"/>
      <c r="D46" s="191">
        <v>1</v>
      </c>
    </row>
    <row r="47" spans="1:4" x14ac:dyDescent="0.25">
      <c r="A47" s="187" t="s">
        <v>680</v>
      </c>
      <c r="B47" s="191">
        <v>3</v>
      </c>
      <c r="C47" s="191"/>
      <c r="D47" s="191">
        <v>3</v>
      </c>
    </row>
    <row r="48" spans="1:4" x14ac:dyDescent="0.25">
      <c r="A48" s="187" t="s">
        <v>628</v>
      </c>
      <c r="B48" s="191"/>
      <c r="C48" s="191">
        <v>1</v>
      </c>
      <c r="D48" s="191">
        <v>1</v>
      </c>
    </row>
    <row r="49" spans="1:4" x14ac:dyDescent="0.25">
      <c r="A49" s="187" t="s">
        <v>890</v>
      </c>
      <c r="B49" s="191">
        <v>4</v>
      </c>
      <c r="C49" s="191"/>
      <c r="D49" s="191">
        <v>4</v>
      </c>
    </row>
    <row r="50" spans="1:4" ht="26.25" x14ac:dyDescent="0.25">
      <c r="A50" s="187" t="s">
        <v>793</v>
      </c>
      <c r="B50" s="191">
        <v>1</v>
      </c>
      <c r="C50" s="191"/>
      <c r="D50" s="191">
        <v>1</v>
      </c>
    </row>
    <row r="51" spans="1:4" x14ac:dyDescent="0.25">
      <c r="A51" s="187" t="s">
        <v>642</v>
      </c>
      <c r="B51" s="191">
        <v>3</v>
      </c>
      <c r="C51" s="191"/>
      <c r="D51" s="191">
        <v>3</v>
      </c>
    </row>
    <row r="52" spans="1:4" x14ac:dyDescent="0.25">
      <c r="A52" s="187" t="s">
        <v>736</v>
      </c>
      <c r="B52" s="191">
        <v>1</v>
      </c>
      <c r="C52" s="191"/>
      <c r="D52" s="191">
        <v>1</v>
      </c>
    </row>
    <row r="53" spans="1:4" x14ac:dyDescent="0.25">
      <c r="A53" s="187" t="s">
        <v>856</v>
      </c>
      <c r="B53" s="191">
        <v>1</v>
      </c>
      <c r="C53" s="191"/>
      <c r="D53" s="191">
        <v>1</v>
      </c>
    </row>
    <row r="54" spans="1:4" ht="26.25" x14ac:dyDescent="0.25">
      <c r="A54" s="187" t="s">
        <v>850</v>
      </c>
      <c r="B54" s="191">
        <v>1</v>
      </c>
      <c r="C54" s="191"/>
      <c r="D54" s="191">
        <v>1</v>
      </c>
    </row>
    <row r="55" spans="1:4" ht="26.25" x14ac:dyDescent="0.25">
      <c r="A55" s="187" t="s">
        <v>705</v>
      </c>
      <c r="B55" s="191">
        <v>4</v>
      </c>
      <c r="C55" s="191"/>
      <c r="D55" s="191">
        <v>4</v>
      </c>
    </row>
    <row r="56" spans="1:4" ht="26.25" x14ac:dyDescent="0.25">
      <c r="A56" s="187" t="s">
        <v>715</v>
      </c>
      <c r="B56" s="191">
        <v>2</v>
      </c>
      <c r="C56" s="191"/>
      <c r="D56" s="191">
        <v>2</v>
      </c>
    </row>
    <row r="57" spans="1:4" ht="26.25" x14ac:dyDescent="0.25">
      <c r="A57" s="187" t="s">
        <v>767</v>
      </c>
      <c r="B57" s="191">
        <v>4</v>
      </c>
      <c r="C57" s="191"/>
      <c r="D57" s="191">
        <v>4</v>
      </c>
    </row>
    <row r="58" spans="1:4" ht="51.75" x14ac:dyDescent="0.25">
      <c r="A58" s="187" t="s">
        <v>682</v>
      </c>
      <c r="B58" s="191">
        <v>1</v>
      </c>
      <c r="C58" s="191"/>
      <c r="D58" s="191">
        <v>1</v>
      </c>
    </row>
    <row r="59" spans="1:4" x14ac:dyDescent="0.25">
      <c r="A59" s="187" t="s">
        <v>635</v>
      </c>
      <c r="B59" s="191">
        <v>3</v>
      </c>
      <c r="C59" s="191"/>
      <c r="D59" s="191">
        <v>3</v>
      </c>
    </row>
    <row r="60" spans="1:4" x14ac:dyDescent="0.25">
      <c r="A60" s="187" t="s">
        <v>658</v>
      </c>
      <c r="B60" s="191">
        <v>2</v>
      </c>
      <c r="C60" s="191"/>
      <c r="D60" s="191">
        <v>2</v>
      </c>
    </row>
    <row r="61" spans="1:4" x14ac:dyDescent="0.25">
      <c r="A61" s="187" t="s">
        <v>828</v>
      </c>
      <c r="B61" s="191">
        <v>2</v>
      </c>
      <c r="C61" s="191"/>
      <c r="D61" s="191">
        <v>2</v>
      </c>
    </row>
    <row r="62" spans="1:4" x14ac:dyDescent="0.25">
      <c r="A62" s="188" t="s">
        <v>1390</v>
      </c>
      <c r="B62" s="189">
        <v>51</v>
      </c>
      <c r="C62" s="189">
        <v>1</v>
      </c>
      <c r="D62" s="189">
        <v>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D68"/>
  <sheetViews>
    <sheetView topLeftCell="A38" workbookViewId="0">
      <selection activeCell="A37" sqref="A37:D68"/>
    </sheetView>
  </sheetViews>
  <sheetFormatPr baseColWidth="10" defaultRowHeight="15" x14ac:dyDescent="0.25"/>
  <cols>
    <col min="1" max="1" width="119.28515625" customWidth="1"/>
    <col min="2" max="2" width="14.7109375" customWidth="1"/>
    <col min="3" max="3" width="12.140625" customWidth="1"/>
    <col min="4" max="4" width="16.7109375" customWidth="1"/>
  </cols>
  <sheetData>
    <row r="3" spans="1:4" x14ac:dyDescent="0.25">
      <c r="A3" s="182" t="s">
        <v>1391</v>
      </c>
      <c r="B3" s="182" t="s">
        <v>1392</v>
      </c>
    </row>
    <row r="4" spans="1:4" x14ac:dyDescent="0.25">
      <c r="A4" s="182" t="s">
        <v>1389</v>
      </c>
      <c r="B4" t="s">
        <v>1297</v>
      </c>
      <c r="C4" t="s">
        <v>1298</v>
      </c>
      <c r="D4" t="s">
        <v>1390</v>
      </c>
    </row>
    <row r="5" spans="1:4" x14ac:dyDescent="0.25">
      <c r="A5" s="183" t="s">
        <v>1211</v>
      </c>
      <c r="B5">
        <v>1</v>
      </c>
      <c r="D5">
        <v>1</v>
      </c>
    </row>
    <row r="6" spans="1:4" x14ac:dyDescent="0.25">
      <c r="A6" s="183" t="s">
        <v>1201</v>
      </c>
      <c r="B6">
        <v>4</v>
      </c>
      <c r="D6">
        <v>4</v>
      </c>
    </row>
    <row r="7" spans="1:4" x14ac:dyDescent="0.25">
      <c r="A7" s="183" t="s">
        <v>1147</v>
      </c>
      <c r="B7">
        <v>7</v>
      </c>
      <c r="D7">
        <v>7</v>
      </c>
    </row>
    <row r="8" spans="1:4" x14ac:dyDescent="0.25">
      <c r="A8" s="183" t="s">
        <v>897</v>
      </c>
      <c r="C8">
        <v>1</v>
      </c>
      <c r="D8">
        <v>1</v>
      </c>
    </row>
    <row r="9" spans="1:4" x14ac:dyDescent="0.25">
      <c r="A9" s="183" t="s">
        <v>987</v>
      </c>
      <c r="B9">
        <v>2</v>
      </c>
      <c r="D9">
        <v>2</v>
      </c>
    </row>
    <row r="10" spans="1:4" x14ac:dyDescent="0.25">
      <c r="A10" s="183" t="s">
        <v>994</v>
      </c>
      <c r="B10">
        <v>1</v>
      </c>
      <c r="D10">
        <v>1</v>
      </c>
    </row>
    <row r="11" spans="1:4" x14ac:dyDescent="0.25">
      <c r="A11" s="183" t="s">
        <v>1141</v>
      </c>
      <c r="B11">
        <v>2</v>
      </c>
      <c r="D11">
        <v>2</v>
      </c>
    </row>
    <row r="12" spans="1:4" x14ac:dyDescent="0.25">
      <c r="A12" s="183" t="s">
        <v>1169</v>
      </c>
      <c r="B12">
        <v>2</v>
      </c>
      <c r="D12">
        <v>2</v>
      </c>
    </row>
    <row r="13" spans="1:4" x14ac:dyDescent="0.25">
      <c r="A13" s="183" t="s">
        <v>1166</v>
      </c>
      <c r="B13">
        <v>1</v>
      </c>
      <c r="D13">
        <v>1</v>
      </c>
    </row>
    <row r="14" spans="1:4" x14ac:dyDescent="0.25">
      <c r="A14" s="183" t="s">
        <v>1174</v>
      </c>
      <c r="B14">
        <v>1</v>
      </c>
      <c r="D14">
        <v>1</v>
      </c>
    </row>
    <row r="15" spans="1:4" x14ac:dyDescent="0.25">
      <c r="A15" s="183" t="s">
        <v>1197</v>
      </c>
      <c r="B15">
        <v>1</v>
      </c>
      <c r="D15">
        <v>1</v>
      </c>
    </row>
    <row r="16" spans="1:4" x14ac:dyDescent="0.25">
      <c r="A16" s="183" t="s">
        <v>862</v>
      </c>
      <c r="B16">
        <v>2</v>
      </c>
      <c r="D16">
        <v>2</v>
      </c>
    </row>
    <row r="17" spans="1:4" x14ac:dyDescent="0.25">
      <c r="A17" s="183" t="s">
        <v>943</v>
      </c>
      <c r="B17">
        <v>1</v>
      </c>
      <c r="D17">
        <v>1</v>
      </c>
    </row>
    <row r="18" spans="1:4" x14ac:dyDescent="0.25">
      <c r="A18" s="183" t="s">
        <v>941</v>
      </c>
      <c r="B18">
        <v>1</v>
      </c>
      <c r="D18">
        <v>1</v>
      </c>
    </row>
    <row r="19" spans="1:4" x14ac:dyDescent="0.25">
      <c r="A19" s="183" t="s">
        <v>945</v>
      </c>
      <c r="B19">
        <v>2</v>
      </c>
      <c r="D19">
        <v>2</v>
      </c>
    </row>
    <row r="20" spans="1:4" x14ac:dyDescent="0.25">
      <c r="A20" s="183" t="s">
        <v>680</v>
      </c>
      <c r="B20">
        <v>3</v>
      </c>
      <c r="D20">
        <v>3</v>
      </c>
    </row>
    <row r="21" spans="1:4" x14ac:dyDescent="0.25">
      <c r="A21" s="183" t="s">
        <v>628</v>
      </c>
      <c r="B21">
        <v>2</v>
      </c>
      <c r="C21">
        <v>1</v>
      </c>
      <c r="D21">
        <v>3</v>
      </c>
    </row>
    <row r="22" spans="1:4" x14ac:dyDescent="0.25">
      <c r="A22" s="183" t="s">
        <v>925</v>
      </c>
      <c r="B22">
        <v>2</v>
      </c>
      <c r="D22">
        <v>2</v>
      </c>
    </row>
    <row r="23" spans="1:4" x14ac:dyDescent="0.25">
      <c r="A23" s="183" t="s">
        <v>926</v>
      </c>
      <c r="B23">
        <v>2</v>
      </c>
      <c r="D23">
        <v>2</v>
      </c>
    </row>
    <row r="24" spans="1:4" x14ac:dyDescent="0.25">
      <c r="A24" s="183" t="s">
        <v>1159</v>
      </c>
      <c r="B24">
        <v>1</v>
      </c>
      <c r="D24">
        <v>1</v>
      </c>
    </row>
    <row r="25" spans="1:4" x14ac:dyDescent="0.25">
      <c r="A25" s="183" t="s">
        <v>1190</v>
      </c>
      <c r="B25">
        <v>1</v>
      </c>
      <c r="D25">
        <v>1</v>
      </c>
    </row>
    <row r="26" spans="1:4" x14ac:dyDescent="0.25">
      <c r="A26" s="183" t="s">
        <v>1183</v>
      </c>
      <c r="B26">
        <v>1</v>
      </c>
      <c r="D26">
        <v>1</v>
      </c>
    </row>
    <row r="27" spans="1:4" x14ac:dyDescent="0.25">
      <c r="A27" s="183" t="s">
        <v>1164</v>
      </c>
      <c r="B27">
        <v>1</v>
      </c>
      <c r="D27">
        <v>1</v>
      </c>
    </row>
    <row r="28" spans="1:4" x14ac:dyDescent="0.25">
      <c r="A28" s="183" t="s">
        <v>1120</v>
      </c>
      <c r="B28">
        <v>1</v>
      </c>
      <c r="D28">
        <v>1</v>
      </c>
    </row>
    <row r="29" spans="1:4" x14ac:dyDescent="0.25">
      <c r="A29" s="183" t="s">
        <v>1116</v>
      </c>
      <c r="B29">
        <v>4</v>
      </c>
      <c r="D29">
        <v>4</v>
      </c>
    </row>
    <row r="30" spans="1:4" x14ac:dyDescent="0.25">
      <c r="A30" s="183" t="s">
        <v>1154</v>
      </c>
      <c r="B30">
        <v>1</v>
      </c>
      <c r="D30">
        <v>1</v>
      </c>
    </row>
    <row r="31" spans="1:4" x14ac:dyDescent="0.25">
      <c r="A31" s="183" t="s">
        <v>977</v>
      </c>
      <c r="B31">
        <v>2</v>
      </c>
      <c r="D31">
        <v>2</v>
      </c>
    </row>
    <row r="32" spans="1:4" x14ac:dyDescent="0.25">
      <c r="A32" s="183" t="s">
        <v>1138</v>
      </c>
      <c r="B32">
        <v>1</v>
      </c>
      <c r="D32">
        <v>1</v>
      </c>
    </row>
    <row r="33" spans="1:4" x14ac:dyDescent="0.25">
      <c r="A33" s="183" t="s">
        <v>973</v>
      </c>
      <c r="B33">
        <v>1</v>
      </c>
      <c r="D33">
        <v>1</v>
      </c>
    </row>
    <row r="34" spans="1:4" x14ac:dyDescent="0.25">
      <c r="A34" s="183" t="s">
        <v>1194</v>
      </c>
      <c r="B34">
        <v>1</v>
      </c>
      <c r="D34">
        <v>1</v>
      </c>
    </row>
    <row r="35" spans="1:4" x14ac:dyDescent="0.25">
      <c r="A35" s="183" t="s">
        <v>1390</v>
      </c>
      <c r="B35">
        <v>52</v>
      </c>
      <c r="C35">
        <v>2</v>
      </c>
      <c r="D35">
        <v>54</v>
      </c>
    </row>
    <row r="37" spans="1:4" x14ac:dyDescent="0.25">
      <c r="A37" s="195" t="s">
        <v>1393</v>
      </c>
      <c r="B37" s="195" t="s">
        <v>1297</v>
      </c>
      <c r="C37" s="195" t="s">
        <v>1298</v>
      </c>
      <c r="D37" s="196" t="s">
        <v>1395</v>
      </c>
    </row>
    <row r="38" spans="1:4" x14ac:dyDescent="0.25">
      <c r="A38" s="197" t="s">
        <v>1211</v>
      </c>
      <c r="B38" s="194">
        <v>1</v>
      </c>
      <c r="C38" s="194"/>
      <c r="D38" s="194">
        <v>1</v>
      </c>
    </row>
    <row r="39" spans="1:4" x14ac:dyDescent="0.25">
      <c r="A39" s="197" t="s">
        <v>1201</v>
      </c>
      <c r="B39" s="194">
        <v>4</v>
      </c>
      <c r="C39" s="194"/>
      <c r="D39" s="194">
        <v>4</v>
      </c>
    </row>
    <row r="40" spans="1:4" x14ac:dyDescent="0.25">
      <c r="A40" s="197" t="s">
        <v>1147</v>
      </c>
      <c r="B40" s="194">
        <v>7</v>
      </c>
      <c r="C40" s="194"/>
      <c r="D40" s="194">
        <v>7</v>
      </c>
    </row>
    <row r="41" spans="1:4" x14ac:dyDescent="0.25">
      <c r="A41" s="197" t="s">
        <v>897</v>
      </c>
      <c r="B41" s="194">
        <v>1</v>
      </c>
      <c r="C41" s="194"/>
      <c r="D41" s="194">
        <v>1</v>
      </c>
    </row>
    <row r="42" spans="1:4" x14ac:dyDescent="0.25">
      <c r="A42" s="197" t="s">
        <v>987</v>
      </c>
      <c r="B42" s="194">
        <v>2</v>
      </c>
      <c r="C42" s="194"/>
      <c r="D42" s="194">
        <v>2</v>
      </c>
    </row>
    <row r="43" spans="1:4" ht="29.25" x14ac:dyDescent="0.25">
      <c r="A43" s="197" t="s">
        <v>994</v>
      </c>
      <c r="B43" s="194">
        <v>1</v>
      </c>
      <c r="C43" s="194"/>
      <c r="D43" s="194">
        <v>1</v>
      </c>
    </row>
    <row r="44" spans="1:4" x14ac:dyDescent="0.25">
      <c r="A44" s="197" t="s">
        <v>1141</v>
      </c>
      <c r="B44" s="194">
        <v>2</v>
      </c>
      <c r="C44" s="194"/>
      <c r="D44" s="194">
        <v>2</v>
      </c>
    </row>
    <row r="45" spans="1:4" x14ac:dyDescent="0.25">
      <c r="A45" s="197" t="s">
        <v>1169</v>
      </c>
      <c r="B45" s="194">
        <v>2</v>
      </c>
      <c r="C45" s="194"/>
      <c r="D45" s="194">
        <v>2</v>
      </c>
    </row>
    <row r="46" spans="1:4" x14ac:dyDescent="0.25">
      <c r="A46" s="197" t="s">
        <v>1166</v>
      </c>
      <c r="B46" s="194">
        <v>1</v>
      </c>
      <c r="C46" s="194"/>
      <c r="D46" s="194">
        <v>1</v>
      </c>
    </row>
    <row r="47" spans="1:4" x14ac:dyDescent="0.25">
      <c r="A47" s="197" t="s">
        <v>1174</v>
      </c>
      <c r="B47" s="194">
        <v>1</v>
      </c>
      <c r="C47" s="194"/>
      <c r="D47" s="194">
        <v>1</v>
      </c>
    </row>
    <row r="48" spans="1:4" x14ac:dyDescent="0.25">
      <c r="A48" s="197" t="s">
        <v>1197</v>
      </c>
      <c r="B48" s="194">
        <v>1</v>
      </c>
      <c r="C48" s="194"/>
      <c r="D48" s="194">
        <v>1</v>
      </c>
    </row>
    <row r="49" spans="1:4" x14ac:dyDescent="0.25">
      <c r="A49" s="197" t="s">
        <v>862</v>
      </c>
      <c r="B49" s="194">
        <v>2</v>
      </c>
      <c r="C49" s="194"/>
      <c r="D49" s="194">
        <v>2</v>
      </c>
    </row>
    <row r="50" spans="1:4" x14ac:dyDescent="0.25">
      <c r="A50" s="197" t="s">
        <v>943</v>
      </c>
      <c r="B50" s="194">
        <v>1</v>
      </c>
      <c r="C50" s="194"/>
      <c r="D50" s="194">
        <v>1</v>
      </c>
    </row>
    <row r="51" spans="1:4" x14ac:dyDescent="0.25">
      <c r="A51" s="197" t="s">
        <v>941</v>
      </c>
      <c r="B51" s="194">
        <v>1</v>
      </c>
      <c r="C51" s="194"/>
      <c r="D51" s="194">
        <v>1</v>
      </c>
    </row>
    <row r="52" spans="1:4" x14ac:dyDescent="0.25">
      <c r="A52" s="197" t="s">
        <v>945</v>
      </c>
      <c r="B52" s="194">
        <v>2</v>
      </c>
      <c r="C52" s="194"/>
      <c r="D52" s="194">
        <v>2</v>
      </c>
    </row>
    <row r="53" spans="1:4" x14ac:dyDescent="0.25">
      <c r="A53" s="197" t="s">
        <v>680</v>
      </c>
      <c r="B53" s="194">
        <v>3</v>
      </c>
      <c r="C53" s="194"/>
      <c r="D53" s="194">
        <v>3</v>
      </c>
    </row>
    <row r="54" spans="1:4" x14ac:dyDescent="0.25">
      <c r="A54" s="197" t="s">
        <v>628</v>
      </c>
      <c r="B54" s="194">
        <v>2</v>
      </c>
      <c r="C54" s="194">
        <v>1</v>
      </c>
      <c r="D54" s="194">
        <v>3</v>
      </c>
    </row>
    <row r="55" spans="1:4" ht="29.25" x14ac:dyDescent="0.25">
      <c r="A55" s="197" t="s">
        <v>925</v>
      </c>
      <c r="B55" s="194">
        <v>2</v>
      </c>
      <c r="C55" s="194"/>
      <c r="D55" s="194">
        <v>2</v>
      </c>
    </row>
    <row r="56" spans="1:4" ht="29.25" x14ac:dyDescent="0.25">
      <c r="A56" s="197" t="s">
        <v>925</v>
      </c>
      <c r="B56" s="194">
        <v>2</v>
      </c>
      <c r="C56" s="194"/>
      <c r="D56" s="194">
        <v>2</v>
      </c>
    </row>
    <row r="57" spans="1:4" x14ac:dyDescent="0.25">
      <c r="A57" s="197" t="s">
        <v>1159</v>
      </c>
      <c r="B57" s="194">
        <v>1</v>
      </c>
      <c r="C57" s="194"/>
      <c r="D57" s="194">
        <v>1</v>
      </c>
    </row>
    <row r="58" spans="1:4" x14ac:dyDescent="0.25">
      <c r="A58" s="197" t="s">
        <v>1190</v>
      </c>
      <c r="B58" s="194">
        <v>1</v>
      </c>
      <c r="C58" s="194"/>
      <c r="D58" s="194">
        <v>1</v>
      </c>
    </row>
    <row r="59" spans="1:4" x14ac:dyDescent="0.25">
      <c r="A59" s="197" t="s">
        <v>1183</v>
      </c>
      <c r="B59" s="194">
        <v>1</v>
      </c>
      <c r="C59" s="194"/>
      <c r="D59" s="194">
        <v>1</v>
      </c>
    </row>
    <row r="60" spans="1:4" x14ac:dyDescent="0.25">
      <c r="A60" s="197" t="s">
        <v>1164</v>
      </c>
      <c r="B60" s="194">
        <v>1</v>
      </c>
      <c r="C60" s="194"/>
      <c r="D60" s="194">
        <v>1</v>
      </c>
    </row>
    <row r="61" spans="1:4" x14ac:dyDescent="0.25">
      <c r="A61" s="197" t="s">
        <v>1120</v>
      </c>
      <c r="B61" s="194">
        <v>1</v>
      </c>
      <c r="C61" s="194"/>
      <c r="D61" s="194">
        <v>1</v>
      </c>
    </row>
    <row r="62" spans="1:4" x14ac:dyDescent="0.25">
      <c r="A62" s="197" t="s">
        <v>1116</v>
      </c>
      <c r="B62" s="194">
        <v>4</v>
      </c>
      <c r="C62" s="194"/>
      <c r="D62" s="194">
        <v>4</v>
      </c>
    </row>
    <row r="63" spans="1:4" ht="29.25" x14ac:dyDescent="0.25">
      <c r="A63" s="197" t="s">
        <v>1154</v>
      </c>
      <c r="B63" s="194">
        <v>1</v>
      </c>
      <c r="C63" s="194"/>
      <c r="D63" s="194">
        <v>1</v>
      </c>
    </row>
    <row r="64" spans="1:4" x14ac:dyDescent="0.25">
      <c r="A64" s="197" t="s">
        <v>977</v>
      </c>
      <c r="B64" s="194">
        <v>2</v>
      </c>
      <c r="C64" s="194"/>
      <c r="D64" s="194">
        <v>2</v>
      </c>
    </row>
    <row r="65" spans="1:4" x14ac:dyDescent="0.25">
      <c r="A65" s="197" t="s">
        <v>1138</v>
      </c>
      <c r="B65" s="194">
        <v>1</v>
      </c>
      <c r="C65" s="194"/>
      <c r="D65" s="194">
        <v>1</v>
      </c>
    </row>
    <row r="66" spans="1:4" x14ac:dyDescent="0.25">
      <c r="A66" s="197" t="s">
        <v>973</v>
      </c>
      <c r="B66" s="194">
        <v>1</v>
      </c>
      <c r="C66" s="194"/>
      <c r="D66" s="194">
        <v>1</v>
      </c>
    </row>
    <row r="67" spans="1:4" x14ac:dyDescent="0.25">
      <c r="A67" s="197" t="s">
        <v>1194</v>
      </c>
      <c r="B67" s="194">
        <v>1</v>
      </c>
      <c r="C67" s="194"/>
      <c r="D67" s="194">
        <v>1</v>
      </c>
    </row>
    <row r="68" spans="1:4" x14ac:dyDescent="0.25">
      <c r="A68" s="192" t="s">
        <v>1395</v>
      </c>
      <c r="B68" s="193">
        <v>53</v>
      </c>
      <c r="C68" s="193">
        <v>1</v>
      </c>
      <c r="D68" s="193">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0 - CALOR</vt:lpstr>
      <vt:lpstr>1 - POLÍTICA</vt:lpstr>
      <vt:lpstr>2 - CONTEXTO</vt:lpstr>
      <vt:lpstr>3-IDENTIFICACIÓN DEL RIESGO</vt:lpstr>
      <vt:lpstr>4-VALORACIÓN DEL RIESGO</vt:lpstr>
      <vt:lpstr>5-CONTROLES</vt:lpstr>
      <vt:lpstr>6-MAPA DE RIESGOS CORRUPCION</vt:lpstr>
      <vt:lpstr>Controles</vt:lpstr>
      <vt:lpstr>Hoja5</vt:lpstr>
      <vt:lpstr>Hoja4</vt:lpstr>
      <vt:lpstr>control1</vt:lpstr>
      <vt:lpstr>Anexo 1 modificaciones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2024-01-16T21:07:21Z</dcterms:modified>
</cp:coreProperties>
</file>