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8_{7DA6C452-0530-4D83-A50F-EA292A257B01}" xr6:coauthVersionLast="45" xr6:coauthVersionMax="45" xr10:uidLastSave="{00000000-0000-0000-0000-000000000000}"/>
  <bookViews>
    <workbookView xWindow="-120" yWindow="-120" windowWidth="20730" windowHeight="11160" firstSheet="6" activeTab="6" xr2:uid="{00000000-000D-0000-FFFF-FFFF00000000}"/>
  </bookViews>
  <sheets>
    <sheet name="0 - CALOR" sheetId="3" r:id="rId1"/>
    <sheet name="1 - POLÍTICA" sheetId="4" state="hidden" r:id="rId2"/>
    <sheet name="2 - CONTEXTO" sheetId="6" state="hidden" r:id="rId3"/>
    <sheet name="3-IDENTIFICACIÓN DEL RIESGO" sheetId="7" state="hidden" r:id="rId4"/>
    <sheet name="4-VALORACIÓN DEL RIESGO" sheetId="8" state="hidden" r:id="rId5"/>
    <sheet name="5-CONTROLES" sheetId="12" state="hidden" r:id="rId6"/>
    <sheet name="6-MAPA DE RIESGOS CORRUPCION" sheetId="1" r:id="rId7"/>
    <sheet name="Anexo 1 modificaciones" sheetId="13" r:id="rId8"/>
  </sheets>
  <definedNames>
    <definedName name="_xlnm._FilterDatabase" localSheetId="6" hidden="1">'6-MAPA DE RIESGOS CORRUPCION'!$BC$7:$BM$91</definedName>
    <definedName name="_xlnm._FilterDatabase" localSheetId="7" hidden="1">'Anexo 1 modificaciones'!$B$9:$M$9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36" i="1" l="1"/>
  <c r="M45" i="1"/>
  <c r="D44" i="1"/>
  <c r="B36" i="1"/>
  <c r="M81" i="1"/>
  <c r="O80" i="1"/>
  <c r="M44" i="1" l="1"/>
  <c r="G9" i="1" l="1"/>
  <c r="T152" i="12" l="1"/>
  <c r="P152" i="12"/>
  <c r="Y29" i="1" l="1"/>
  <c r="S29" i="1"/>
  <c r="P29" i="1"/>
  <c r="O29" i="1"/>
  <c r="N29" i="1"/>
  <c r="M29" i="1"/>
  <c r="K29" i="1"/>
  <c r="H29" i="1"/>
  <c r="G29" i="1"/>
  <c r="F29" i="1"/>
  <c r="F30" i="1"/>
  <c r="D29" i="1"/>
  <c r="R66" i="12"/>
  <c r="Z63" i="12"/>
  <c r="X63" i="12"/>
  <c r="V63" i="12"/>
  <c r="T63" i="12"/>
  <c r="R63" i="12"/>
  <c r="P63" i="12"/>
  <c r="N63" i="12"/>
  <c r="N62" i="12"/>
  <c r="Z62" i="12"/>
  <c r="X62" i="12"/>
  <c r="V62" i="12"/>
  <c r="T62" i="12"/>
  <c r="R62" i="12"/>
  <c r="P62" i="12"/>
  <c r="D62" i="12"/>
  <c r="AB36" i="8"/>
  <c r="AC36" i="8" s="1"/>
  <c r="I29" i="1" s="1"/>
  <c r="E36" i="8"/>
  <c r="AA62" i="12" l="1"/>
  <c r="AB62" i="12" s="1"/>
  <c r="AA63" i="12"/>
  <c r="AB63" i="12" s="1"/>
  <c r="AD63" i="12" s="1"/>
  <c r="AE63" i="12" s="1"/>
  <c r="AE36" i="8"/>
  <c r="J29" i="1" s="1"/>
  <c r="AD36" i="8"/>
  <c r="AD62" i="12" l="1"/>
  <c r="R29" i="1"/>
  <c r="H94" i="8"/>
  <c r="K90" i="1"/>
  <c r="K88" i="1"/>
  <c r="H90" i="1"/>
  <c r="H88" i="1"/>
  <c r="S91" i="1"/>
  <c r="P91" i="1"/>
  <c r="O91" i="1"/>
  <c r="N91" i="1"/>
  <c r="M91" i="1"/>
  <c r="G91" i="1"/>
  <c r="F91" i="1"/>
  <c r="Y90" i="1"/>
  <c r="S90" i="1"/>
  <c r="P90" i="1"/>
  <c r="O90" i="1"/>
  <c r="N90" i="1"/>
  <c r="M90" i="1"/>
  <c r="G90" i="1"/>
  <c r="F90" i="1"/>
  <c r="D90" i="1"/>
  <c r="G89" i="1"/>
  <c r="F89" i="1"/>
  <c r="Y88" i="1"/>
  <c r="S88" i="1"/>
  <c r="P88" i="1"/>
  <c r="O88" i="1"/>
  <c r="N88" i="1"/>
  <c r="M88" i="1"/>
  <c r="G88" i="1"/>
  <c r="F88" i="1"/>
  <c r="D88" i="1"/>
  <c r="Z181" i="12"/>
  <c r="X181" i="12"/>
  <c r="V181" i="12"/>
  <c r="T181" i="12"/>
  <c r="R181" i="12"/>
  <c r="P181" i="12"/>
  <c r="N181" i="12"/>
  <c r="Z180" i="12"/>
  <c r="X180" i="12"/>
  <c r="V180" i="12"/>
  <c r="T180" i="12"/>
  <c r="R180" i="12"/>
  <c r="P180" i="12"/>
  <c r="N180" i="12"/>
  <c r="D180" i="12"/>
  <c r="Z179" i="12"/>
  <c r="X179" i="12"/>
  <c r="V179" i="12"/>
  <c r="T179" i="12"/>
  <c r="R179" i="12"/>
  <c r="P179" i="12"/>
  <c r="N179" i="12"/>
  <c r="Z178" i="12"/>
  <c r="X178" i="12"/>
  <c r="V178" i="12"/>
  <c r="T178" i="12"/>
  <c r="R178" i="12"/>
  <c r="P178" i="12"/>
  <c r="N178" i="12"/>
  <c r="D178" i="12"/>
  <c r="Z177" i="12"/>
  <c r="X177" i="12"/>
  <c r="V177" i="12"/>
  <c r="T177" i="12"/>
  <c r="R177" i="12"/>
  <c r="P177" i="12"/>
  <c r="N177" i="12"/>
  <c r="Z176" i="12"/>
  <c r="X176" i="12"/>
  <c r="V176" i="12"/>
  <c r="T176" i="12"/>
  <c r="R176" i="12"/>
  <c r="P176" i="12"/>
  <c r="N176" i="12"/>
  <c r="D176" i="12"/>
  <c r="Z175" i="12"/>
  <c r="X175" i="12"/>
  <c r="V175" i="12"/>
  <c r="T175" i="12"/>
  <c r="R175" i="12"/>
  <c r="P175" i="12"/>
  <c r="N175" i="12"/>
  <c r="Z174" i="12"/>
  <c r="X174" i="12"/>
  <c r="V174" i="12"/>
  <c r="T174" i="12"/>
  <c r="R174" i="12"/>
  <c r="P174" i="12"/>
  <c r="N174" i="12"/>
  <c r="D174" i="12"/>
  <c r="Z173" i="12"/>
  <c r="X173" i="12"/>
  <c r="V173" i="12"/>
  <c r="T173" i="12"/>
  <c r="R173" i="12"/>
  <c r="P173" i="12"/>
  <c r="N173" i="12"/>
  <c r="Z172" i="12"/>
  <c r="X172" i="12"/>
  <c r="V172" i="12"/>
  <c r="T172" i="12"/>
  <c r="R172" i="12"/>
  <c r="P172" i="12"/>
  <c r="N172" i="12"/>
  <c r="D172" i="12"/>
  <c r="E95" i="8"/>
  <c r="E94" i="8"/>
  <c r="E93" i="8"/>
  <c r="E92" i="8"/>
  <c r="E91" i="8"/>
  <c r="AB95" i="8"/>
  <c r="AC95" i="8" s="1"/>
  <c r="H95" i="8"/>
  <c r="AB94" i="8"/>
  <c r="AC94" i="8" s="1"/>
  <c r="AB93" i="8"/>
  <c r="AC93" i="8" s="1"/>
  <c r="H93" i="8"/>
  <c r="AB92" i="8"/>
  <c r="AC92" i="8" s="1"/>
  <c r="I90" i="1" s="1"/>
  <c r="H92" i="8"/>
  <c r="AB91" i="8"/>
  <c r="AC91" i="8" s="1"/>
  <c r="I88" i="1" s="1"/>
  <c r="H91" i="8"/>
  <c r="E172" i="7"/>
  <c r="D91" i="8" s="1"/>
  <c r="B172" i="7"/>
  <c r="B88" i="1" s="1"/>
  <c r="AA179" i="12" l="1"/>
  <c r="AB179" i="12" s="1"/>
  <c r="AD179" i="12" s="1"/>
  <c r="AE179" i="12" s="1"/>
  <c r="AA180" i="12"/>
  <c r="AB180" i="12" s="1"/>
  <c r="AD180" i="12" s="1"/>
  <c r="AE180" i="12" s="1"/>
  <c r="AA177" i="12"/>
  <c r="AB177" i="12" s="1"/>
  <c r="AD177" i="12" s="1"/>
  <c r="AE177" i="12" s="1"/>
  <c r="AA176" i="12"/>
  <c r="AB176" i="12" s="1"/>
  <c r="AD176" i="12" s="1"/>
  <c r="AE176" i="12" s="1"/>
  <c r="AG176" i="12" s="1"/>
  <c r="AH176" i="12" s="1"/>
  <c r="AA173" i="12"/>
  <c r="AB173" i="12" s="1"/>
  <c r="AD173" i="12" s="1"/>
  <c r="AE173" i="12" s="1"/>
  <c r="AA181" i="12"/>
  <c r="AB181" i="12" s="1"/>
  <c r="AD181" i="12" s="1"/>
  <c r="AE181" i="12" s="1"/>
  <c r="AG180" i="12" s="1"/>
  <c r="AH180" i="12" s="1"/>
  <c r="AE62" i="12"/>
  <c r="AG62" i="12" s="1"/>
  <c r="AH62" i="12" s="1"/>
  <c r="T29" i="1"/>
  <c r="C172" i="12"/>
  <c r="AA175" i="12"/>
  <c r="AB175" i="12" s="1"/>
  <c r="AA172" i="12"/>
  <c r="AB172" i="12" s="1"/>
  <c r="B172" i="12"/>
  <c r="B91" i="8"/>
  <c r="AA178" i="12"/>
  <c r="AB178" i="12" s="1"/>
  <c r="AA174" i="12"/>
  <c r="AB174" i="12" s="1"/>
  <c r="AE94" i="8"/>
  <c r="AD94" i="8"/>
  <c r="AE93" i="8"/>
  <c r="AD93" i="8"/>
  <c r="AE92" i="8"/>
  <c r="J90" i="1" s="1"/>
  <c r="AD92" i="8"/>
  <c r="AE91" i="8"/>
  <c r="J88" i="1" s="1"/>
  <c r="AD91" i="8"/>
  <c r="AE95" i="8"/>
  <c r="AD95" i="8"/>
  <c r="E13" i="8"/>
  <c r="AB81" i="8"/>
  <c r="E12" i="7"/>
  <c r="AJ62" i="12" l="1"/>
  <c r="U29" i="1"/>
  <c r="AN62" i="12"/>
  <c r="AD175" i="12"/>
  <c r="R91" i="1"/>
  <c r="AD172" i="12"/>
  <c r="R88" i="1"/>
  <c r="AD178" i="12"/>
  <c r="AD174" i="12"/>
  <c r="R90" i="1"/>
  <c r="AJ180" i="12"/>
  <c r="AN180" i="12"/>
  <c r="AO180" i="12" s="1"/>
  <c r="AJ176" i="12"/>
  <c r="AN176" i="12"/>
  <c r="AK180" i="12" l="1"/>
  <c r="AL180" i="12" s="1"/>
  <c r="AK176" i="12"/>
  <c r="AL176" i="12" s="1"/>
  <c r="AP180" i="12"/>
  <c r="AQ180" i="12" s="1"/>
  <c r="AO176" i="12"/>
  <c r="AP176" i="12" s="1"/>
  <c r="AQ176" i="12" s="1"/>
  <c r="AE175" i="12"/>
  <c r="T91" i="1"/>
  <c r="AE172" i="12"/>
  <c r="AG172" i="12" s="1"/>
  <c r="AH172" i="12" s="1"/>
  <c r="T88" i="1"/>
  <c r="AE178" i="12"/>
  <c r="AG178" i="12" s="1"/>
  <c r="AH178" i="12" s="1"/>
  <c r="AE174" i="12"/>
  <c r="T90" i="1"/>
  <c r="G11" i="1"/>
  <c r="G13" i="1"/>
  <c r="G14" i="1"/>
  <c r="G15" i="1"/>
  <c r="G16" i="1"/>
  <c r="G17" i="1"/>
  <c r="G18" i="1"/>
  <c r="G19" i="1"/>
  <c r="G20" i="1"/>
  <c r="G21" i="1"/>
  <c r="G22" i="1"/>
  <c r="G23" i="1"/>
  <c r="G24" i="1"/>
  <c r="G25" i="1"/>
  <c r="G26" i="1"/>
  <c r="G27" i="1"/>
  <c r="G31" i="1"/>
  <c r="G33" i="1"/>
  <c r="G34" i="1"/>
  <c r="G36" i="1"/>
  <c r="G37" i="1"/>
  <c r="G38" i="1"/>
  <c r="G39" i="1"/>
  <c r="G40" i="1"/>
  <c r="G41" i="1"/>
  <c r="G42" i="1"/>
  <c r="G43" i="1"/>
  <c r="G44" i="1"/>
  <c r="G45" i="1"/>
  <c r="G46" i="1"/>
  <c r="G47" i="1"/>
  <c r="G48" i="1"/>
  <c r="G50" i="1"/>
  <c r="G52" i="1"/>
  <c r="G54" i="1"/>
  <c r="G55" i="1"/>
  <c r="G56" i="1"/>
  <c r="G57" i="1"/>
  <c r="G58" i="1"/>
  <c r="G60" i="1"/>
  <c r="G62" i="1"/>
  <c r="G63" i="1"/>
  <c r="G64" i="1"/>
  <c r="G65" i="1"/>
  <c r="G66" i="1"/>
  <c r="G67" i="1"/>
  <c r="G68" i="1"/>
  <c r="G69" i="1"/>
  <c r="G70" i="1"/>
  <c r="G71" i="1"/>
  <c r="G72" i="1"/>
  <c r="G73" i="1"/>
  <c r="G74" i="1"/>
  <c r="G75" i="1"/>
  <c r="G76" i="1"/>
  <c r="G77" i="1"/>
  <c r="G78" i="1"/>
  <c r="G79" i="1"/>
  <c r="G80" i="1"/>
  <c r="G81" i="1"/>
  <c r="G82" i="1"/>
  <c r="G83" i="1"/>
  <c r="G84" i="1"/>
  <c r="G85" i="1"/>
  <c r="G86" i="1"/>
  <c r="G87" i="1"/>
  <c r="F11" i="1"/>
  <c r="F13" i="1"/>
  <c r="F14" i="1"/>
  <c r="F15" i="1"/>
  <c r="F16" i="1"/>
  <c r="F17" i="1"/>
  <c r="F18" i="1"/>
  <c r="F19" i="1"/>
  <c r="F20" i="1"/>
  <c r="F21" i="1"/>
  <c r="F23" i="1"/>
  <c r="F24" i="1"/>
  <c r="F25" i="1"/>
  <c r="F27" i="1"/>
  <c r="F31" i="1"/>
  <c r="F34" i="1"/>
  <c r="F35" i="1"/>
  <c r="F36" i="1"/>
  <c r="F37" i="1"/>
  <c r="F38" i="1"/>
  <c r="F39" i="1"/>
  <c r="F40" i="1"/>
  <c r="F41" i="1"/>
  <c r="F42" i="1"/>
  <c r="F43" i="1"/>
  <c r="F44" i="1"/>
  <c r="F45" i="1"/>
  <c r="F46" i="1"/>
  <c r="F47" i="1"/>
  <c r="F48" i="1"/>
  <c r="F50" i="1"/>
  <c r="F52" i="1"/>
  <c r="F53" i="1"/>
  <c r="F54" i="1"/>
  <c r="F55" i="1"/>
  <c r="F56" i="1"/>
  <c r="F57" i="1"/>
  <c r="F58" i="1"/>
  <c r="F59" i="1"/>
  <c r="F60" i="1"/>
  <c r="F62" i="1"/>
  <c r="F63" i="1"/>
  <c r="F64" i="1"/>
  <c r="F65" i="1"/>
  <c r="F66" i="1"/>
  <c r="F68" i="1"/>
  <c r="F70" i="1"/>
  <c r="F71" i="1"/>
  <c r="F72" i="1"/>
  <c r="F73" i="1"/>
  <c r="F74" i="1"/>
  <c r="F75" i="1"/>
  <c r="F76" i="1"/>
  <c r="F77" i="1"/>
  <c r="F78" i="1"/>
  <c r="F79" i="1"/>
  <c r="F80" i="1"/>
  <c r="F81" i="1"/>
  <c r="F82" i="1"/>
  <c r="F83" i="1"/>
  <c r="F84" i="1"/>
  <c r="F85" i="1"/>
  <c r="F86" i="1"/>
  <c r="F87" i="1"/>
  <c r="AG174" i="12" l="1"/>
  <c r="AH174" i="12" s="1"/>
  <c r="AN174" i="12" s="1"/>
  <c r="AO174" i="12" s="1"/>
  <c r="AP174" i="12" s="1"/>
  <c r="U88" i="1"/>
  <c r="AJ172" i="12"/>
  <c r="AN172" i="12"/>
  <c r="AJ178" i="12"/>
  <c r="AN178" i="12"/>
  <c r="Y11" i="1"/>
  <c r="Y13" i="1"/>
  <c r="Y15" i="1"/>
  <c r="Y17" i="1"/>
  <c r="Y19" i="1"/>
  <c r="Y21" i="1"/>
  <c r="Y23" i="1"/>
  <c r="Y25" i="1"/>
  <c r="Y27" i="1"/>
  <c r="Y31" i="1"/>
  <c r="Y34" i="1"/>
  <c r="Y36" i="1"/>
  <c r="Y38" i="1"/>
  <c r="Y40" i="1"/>
  <c r="Y42" i="1"/>
  <c r="Y44" i="1"/>
  <c r="Y46" i="1"/>
  <c r="Y48" i="1"/>
  <c r="Y50" i="1"/>
  <c r="Y52" i="1"/>
  <c r="Y54" i="1"/>
  <c r="Y56" i="1"/>
  <c r="Y58" i="1"/>
  <c r="Y60" i="1"/>
  <c r="Y62" i="1"/>
  <c r="Y64" i="1"/>
  <c r="Y66" i="1"/>
  <c r="Y68" i="1"/>
  <c r="Y70" i="1"/>
  <c r="Y72" i="1"/>
  <c r="Y74" i="1"/>
  <c r="Y76" i="1"/>
  <c r="Y78" i="1"/>
  <c r="Y80" i="1"/>
  <c r="Y82" i="1"/>
  <c r="Y84" i="1"/>
  <c r="Y86" i="1"/>
  <c r="Y9" i="1"/>
  <c r="S11" i="1"/>
  <c r="S13" i="1"/>
  <c r="S15" i="1"/>
  <c r="S17" i="1"/>
  <c r="S18" i="1"/>
  <c r="S19" i="1"/>
  <c r="S20" i="1"/>
  <c r="S21" i="1"/>
  <c r="S23" i="1"/>
  <c r="S24" i="1"/>
  <c r="S25" i="1"/>
  <c r="S27" i="1"/>
  <c r="S31" i="1"/>
  <c r="S34" i="1"/>
  <c r="S36" i="1"/>
  <c r="S37" i="1"/>
  <c r="S38" i="1"/>
  <c r="S39" i="1"/>
  <c r="S40" i="1"/>
  <c r="S41" i="1"/>
  <c r="S42" i="1"/>
  <c r="S43" i="1"/>
  <c r="S44" i="1"/>
  <c r="S45" i="1"/>
  <c r="S46" i="1"/>
  <c r="S47" i="1"/>
  <c r="S48" i="1"/>
  <c r="S50" i="1"/>
  <c r="S52" i="1"/>
  <c r="S54" i="1"/>
  <c r="S55" i="1"/>
  <c r="S56" i="1"/>
  <c r="S57" i="1"/>
  <c r="S58" i="1"/>
  <c r="S60" i="1"/>
  <c r="S62" i="1"/>
  <c r="S64" i="1"/>
  <c r="S66" i="1"/>
  <c r="S68" i="1"/>
  <c r="S70" i="1"/>
  <c r="S72" i="1"/>
  <c r="S74" i="1"/>
  <c r="S76" i="1"/>
  <c r="S78" i="1"/>
  <c r="S80" i="1"/>
  <c r="S81" i="1"/>
  <c r="S82" i="1"/>
  <c r="S84" i="1"/>
  <c r="S86" i="1"/>
  <c r="S9" i="1"/>
  <c r="P11" i="1"/>
  <c r="P13" i="1"/>
  <c r="P15" i="1"/>
  <c r="P17" i="1"/>
  <c r="P18" i="1"/>
  <c r="P19" i="1"/>
  <c r="P20" i="1"/>
  <c r="P21" i="1"/>
  <c r="P23" i="1"/>
  <c r="P24" i="1"/>
  <c r="P25" i="1"/>
  <c r="P27" i="1"/>
  <c r="P31" i="1"/>
  <c r="P34" i="1"/>
  <c r="P36" i="1"/>
  <c r="P37" i="1"/>
  <c r="P38" i="1"/>
  <c r="P39" i="1"/>
  <c r="P40" i="1"/>
  <c r="P41" i="1"/>
  <c r="P42" i="1"/>
  <c r="P43" i="1"/>
  <c r="P44" i="1"/>
  <c r="P45" i="1"/>
  <c r="P46" i="1"/>
  <c r="P47" i="1"/>
  <c r="P48" i="1"/>
  <c r="P50" i="1"/>
  <c r="P52" i="1"/>
  <c r="P54" i="1"/>
  <c r="P55" i="1"/>
  <c r="P56" i="1"/>
  <c r="P57" i="1"/>
  <c r="P58" i="1"/>
  <c r="P60" i="1"/>
  <c r="P62" i="1"/>
  <c r="P64" i="1"/>
  <c r="P66" i="1"/>
  <c r="P68" i="1"/>
  <c r="P70" i="1"/>
  <c r="P72" i="1"/>
  <c r="P74" i="1"/>
  <c r="P76" i="1"/>
  <c r="P78" i="1"/>
  <c r="P80" i="1"/>
  <c r="P81" i="1"/>
  <c r="P82" i="1"/>
  <c r="P84" i="1"/>
  <c r="P86" i="1"/>
  <c r="P9" i="1"/>
  <c r="O11" i="1"/>
  <c r="O13" i="1"/>
  <c r="O15" i="1"/>
  <c r="O17" i="1"/>
  <c r="O18" i="1"/>
  <c r="O19" i="1"/>
  <c r="O20" i="1"/>
  <c r="O21" i="1"/>
  <c r="O23" i="1"/>
  <c r="O24" i="1"/>
  <c r="O25" i="1"/>
  <c r="O27" i="1"/>
  <c r="O31" i="1"/>
  <c r="O34" i="1"/>
  <c r="O36" i="1"/>
  <c r="O37" i="1"/>
  <c r="O38" i="1"/>
  <c r="O39" i="1"/>
  <c r="O40" i="1"/>
  <c r="O41" i="1"/>
  <c r="O42" i="1"/>
  <c r="O43" i="1"/>
  <c r="O44" i="1"/>
  <c r="O45" i="1"/>
  <c r="O46" i="1"/>
  <c r="O47" i="1"/>
  <c r="O48" i="1"/>
  <c r="O50" i="1"/>
  <c r="O52" i="1"/>
  <c r="O54" i="1"/>
  <c r="O55" i="1"/>
  <c r="O56" i="1"/>
  <c r="O57" i="1"/>
  <c r="O58" i="1"/>
  <c r="O60" i="1"/>
  <c r="O62" i="1"/>
  <c r="O64" i="1"/>
  <c r="O66" i="1"/>
  <c r="O68" i="1"/>
  <c r="O70" i="1"/>
  <c r="O72" i="1"/>
  <c r="O74" i="1"/>
  <c r="O76" i="1"/>
  <c r="O78" i="1"/>
  <c r="O81" i="1"/>
  <c r="O82" i="1"/>
  <c r="O84" i="1"/>
  <c r="O86" i="1"/>
  <c r="O9" i="1"/>
  <c r="N11" i="1"/>
  <c r="N13" i="1"/>
  <c r="N15" i="1"/>
  <c r="N17" i="1"/>
  <c r="N18" i="1"/>
  <c r="N19" i="1"/>
  <c r="N20" i="1"/>
  <c r="N21" i="1"/>
  <c r="N23" i="1"/>
  <c r="N24" i="1"/>
  <c r="N25" i="1"/>
  <c r="N27" i="1"/>
  <c r="N31" i="1"/>
  <c r="N34" i="1"/>
  <c r="N36" i="1"/>
  <c r="N37" i="1"/>
  <c r="N38" i="1"/>
  <c r="N39" i="1"/>
  <c r="N40" i="1"/>
  <c r="N41" i="1"/>
  <c r="N42" i="1"/>
  <c r="N43" i="1"/>
  <c r="N44" i="1"/>
  <c r="N45" i="1"/>
  <c r="N46" i="1"/>
  <c r="N47" i="1"/>
  <c r="N48" i="1"/>
  <c r="N50" i="1"/>
  <c r="N52" i="1"/>
  <c r="N54" i="1"/>
  <c r="N55" i="1"/>
  <c r="N56" i="1"/>
  <c r="N57" i="1"/>
  <c r="N58" i="1"/>
  <c r="N60" i="1"/>
  <c r="N62" i="1"/>
  <c r="N64" i="1"/>
  <c r="N66" i="1"/>
  <c r="N68" i="1"/>
  <c r="N70" i="1"/>
  <c r="N72" i="1"/>
  <c r="N74" i="1"/>
  <c r="N76" i="1"/>
  <c r="N78" i="1"/>
  <c r="N80" i="1"/>
  <c r="N81" i="1"/>
  <c r="N82" i="1"/>
  <c r="N84" i="1"/>
  <c r="N86" i="1"/>
  <c r="N9" i="1"/>
  <c r="M11" i="1"/>
  <c r="M13" i="1"/>
  <c r="M15" i="1"/>
  <c r="M17" i="1"/>
  <c r="M18" i="1"/>
  <c r="M19" i="1"/>
  <c r="M20" i="1"/>
  <c r="M21" i="1"/>
  <c r="M23" i="1"/>
  <c r="M24" i="1"/>
  <c r="M25" i="1"/>
  <c r="M27" i="1"/>
  <c r="M31" i="1"/>
  <c r="M34" i="1"/>
  <c r="M36" i="1"/>
  <c r="M37" i="1"/>
  <c r="M38" i="1"/>
  <c r="M39" i="1"/>
  <c r="M40" i="1"/>
  <c r="M41" i="1"/>
  <c r="M42" i="1"/>
  <c r="M43" i="1"/>
  <c r="M46" i="1"/>
  <c r="M47" i="1"/>
  <c r="M48" i="1"/>
  <c r="M50" i="1"/>
  <c r="M52" i="1"/>
  <c r="M54" i="1"/>
  <c r="M55" i="1"/>
  <c r="M56" i="1"/>
  <c r="M57" i="1"/>
  <c r="M58" i="1"/>
  <c r="M60" i="1"/>
  <c r="M62" i="1"/>
  <c r="M64" i="1"/>
  <c r="M66" i="1"/>
  <c r="M68" i="1"/>
  <c r="M70" i="1"/>
  <c r="M72" i="1"/>
  <c r="M74" i="1"/>
  <c r="M76" i="1"/>
  <c r="M78" i="1"/>
  <c r="M80" i="1"/>
  <c r="M82" i="1"/>
  <c r="M84" i="1"/>
  <c r="M86" i="1"/>
  <c r="M9" i="1"/>
  <c r="K86" i="1"/>
  <c r="K84" i="1"/>
  <c r="K82" i="1"/>
  <c r="K80" i="1"/>
  <c r="K78" i="1"/>
  <c r="K76" i="1"/>
  <c r="K74" i="1"/>
  <c r="K72" i="1"/>
  <c r="K70" i="1"/>
  <c r="K68" i="1"/>
  <c r="K66" i="1"/>
  <c r="K64" i="1"/>
  <c r="K62" i="1"/>
  <c r="K60" i="1"/>
  <c r="K58" i="1"/>
  <c r="K56" i="1"/>
  <c r="K54" i="1"/>
  <c r="K52" i="1"/>
  <c r="K50" i="1"/>
  <c r="K48" i="1"/>
  <c r="K46" i="1"/>
  <c r="K44" i="1"/>
  <c r="K42" i="1"/>
  <c r="K40" i="1"/>
  <c r="K38" i="1"/>
  <c r="K36" i="1"/>
  <c r="K34" i="1"/>
  <c r="K31" i="1"/>
  <c r="K27" i="1"/>
  <c r="K25" i="1"/>
  <c r="K23" i="1"/>
  <c r="K21" i="1"/>
  <c r="K19" i="1"/>
  <c r="K17" i="1"/>
  <c r="K15" i="1"/>
  <c r="K13" i="1"/>
  <c r="K11" i="1"/>
  <c r="K9" i="1"/>
  <c r="H86" i="1"/>
  <c r="H84" i="1"/>
  <c r="H82" i="1"/>
  <c r="H80" i="1"/>
  <c r="H78" i="1"/>
  <c r="H76" i="1"/>
  <c r="H74" i="1"/>
  <c r="H72" i="1"/>
  <c r="H70" i="1"/>
  <c r="H68" i="1"/>
  <c r="H66" i="1"/>
  <c r="H64" i="1"/>
  <c r="H62" i="1"/>
  <c r="H60" i="1"/>
  <c r="H58" i="1"/>
  <c r="H56" i="1"/>
  <c r="H54" i="1"/>
  <c r="H52" i="1"/>
  <c r="H50" i="1"/>
  <c r="H48" i="1"/>
  <c r="H46" i="1"/>
  <c r="H44" i="1"/>
  <c r="H42" i="1"/>
  <c r="H40" i="1"/>
  <c r="H38" i="1"/>
  <c r="H36" i="1"/>
  <c r="H34" i="1"/>
  <c r="H31" i="1"/>
  <c r="H27" i="1"/>
  <c r="H25" i="1"/>
  <c r="H23" i="1"/>
  <c r="H21" i="1"/>
  <c r="H19" i="1"/>
  <c r="H17" i="1"/>
  <c r="H15" i="1"/>
  <c r="H13" i="1"/>
  <c r="H11" i="1"/>
  <c r="H9" i="1"/>
  <c r="H12" i="8"/>
  <c r="H13" i="8"/>
  <c r="H14" i="8"/>
  <c r="H15" i="8"/>
  <c r="H16" i="8"/>
  <c r="H17" i="8"/>
  <c r="H18" i="8"/>
  <c r="H19" i="8"/>
  <c r="H20" i="8"/>
  <c r="H21" i="8"/>
  <c r="H22" i="8"/>
  <c r="H23" i="8"/>
  <c r="H24" i="8"/>
  <c r="H25" i="8"/>
  <c r="H26" i="8"/>
  <c r="H27" i="8"/>
  <c r="H28" i="8"/>
  <c r="H29" i="8"/>
  <c r="H30" i="8"/>
  <c r="H31" i="8"/>
  <c r="H32" i="8"/>
  <c r="H33" i="8"/>
  <c r="H34" i="8"/>
  <c r="H35" i="8"/>
  <c r="H37" i="8"/>
  <c r="AK62" i="12" s="1"/>
  <c r="AL62" i="12" s="1"/>
  <c r="V29" i="1" s="1"/>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D68" i="1"/>
  <c r="F9" i="1"/>
  <c r="D86" i="1"/>
  <c r="D84" i="1"/>
  <c r="D82" i="1"/>
  <c r="D80" i="1"/>
  <c r="D78" i="1"/>
  <c r="D76" i="1"/>
  <c r="D74" i="1"/>
  <c r="D72" i="1"/>
  <c r="D70" i="1"/>
  <c r="D66" i="1"/>
  <c r="D64" i="1"/>
  <c r="D62" i="1"/>
  <c r="D60" i="1"/>
  <c r="D58" i="1"/>
  <c r="D56" i="1"/>
  <c r="D54" i="1"/>
  <c r="D52" i="1"/>
  <c r="D50" i="1"/>
  <c r="D48" i="1"/>
  <c r="D46" i="1"/>
  <c r="D42" i="1"/>
  <c r="D40" i="1"/>
  <c r="D38" i="1"/>
  <c r="D34" i="1"/>
  <c r="D31" i="1"/>
  <c r="D27" i="1"/>
  <c r="D25" i="1"/>
  <c r="D23" i="1"/>
  <c r="D21" i="1"/>
  <c r="D19" i="1"/>
  <c r="D17" i="1"/>
  <c r="D15" i="1"/>
  <c r="D13" i="1"/>
  <c r="D11" i="1"/>
  <c r="D9" i="1"/>
  <c r="AJ174" i="12" l="1"/>
  <c r="AK174" i="12" s="1"/>
  <c r="AL174" i="12" s="1"/>
  <c r="U90" i="1"/>
  <c r="AO172" i="12"/>
  <c r="AP172" i="12" s="1"/>
  <c r="AK172" i="12"/>
  <c r="AL172" i="12" s="1"/>
  <c r="V88" i="1" s="1"/>
  <c r="AK178" i="12"/>
  <c r="AL178" i="12" s="1"/>
  <c r="AO178" i="12"/>
  <c r="AP178" i="12" s="1"/>
  <c r="W90" i="1"/>
  <c r="AA131" i="12"/>
  <c r="AB131" i="12" s="1"/>
  <c r="AD131" i="12" s="1"/>
  <c r="AE131" i="12" s="1"/>
  <c r="AA165" i="12"/>
  <c r="AB165" i="12" s="1"/>
  <c r="AD165" i="12" s="1"/>
  <c r="AE165" i="12" s="1"/>
  <c r="Z13" i="12"/>
  <c r="Z14" i="12"/>
  <c r="Z15" i="12"/>
  <c r="Z16" i="12"/>
  <c r="Z17" i="12"/>
  <c r="Z18" i="12"/>
  <c r="Z19" i="12"/>
  <c r="Z20" i="12"/>
  <c r="Z21" i="12"/>
  <c r="Z22" i="12"/>
  <c r="Z23" i="12"/>
  <c r="Z24" i="12"/>
  <c r="Z25" i="12"/>
  <c r="Z26" i="12"/>
  <c r="Z27" i="12"/>
  <c r="Z28" i="12"/>
  <c r="Z29" i="12"/>
  <c r="Z30" i="12"/>
  <c r="Z31" i="12"/>
  <c r="Z32" i="12"/>
  <c r="Z33" i="12"/>
  <c r="Z34" i="12"/>
  <c r="Z35" i="12"/>
  <c r="Z36" i="12"/>
  <c r="Z37" i="12"/>
  <c r="Z38" i="12"/>
  <c r="Z39" i="12"/>
  <c r="Z40" i="12"/>
  <c r="Z41" i="12"/>
  <c r="Z42" i="12"/>
  <c r="Z43" i="12"/>
  <c r="Z44" i="12"/>
  <c r="Z45" i="12"/>
  <c r="Z46" i="12"/>
  <c r="Z47" i="12"/>
  <c r="Z48" i="12"/>
  <c r="Z49" i="12"/>
  <c r="Z50" i="12"/>
  <c r="Z51" i="12"/>
  <c r="Z52" i="12"/>
  <c r="Z53" i="12"/>
  <c r="Z54" i="12"/>
  <c r="Z55" i="12"/>
  <c r="Z56" i="12"/>
  <c r="Z57" i="12"/>
  <c r="Z58" i="12"/>
  <c r="Z59" i="12"/>
  <c r="Z60" i="12"/>
  <c r="Z61" i="12"/>
  <c r="Z64" i="12"/>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Z112" i="12"/>
  <c r="Z113" i="12"/>
  <c r="Z114" i="12"/>
  <c r="Z115" i="12"/>
  <c r="Z116" i="12"/>
  <c r="Z117" i="12"/>
  <c r="Z118" i="12"/>
  <c r="Z119" i="12"/>
  <c r="Z120" i="12"/>
  <c r="Z121" i="12"/>
  <c r="Z122" i="12"/>
  <c r="Z123" i="12"/>
  <c r="Z124" i="12"/>
  <c r="Z125" i="12"/>
  <c r="Z126" i="12"/>
  <c r="Z127" i="12"/>
  <c r="Z128" i="12"/>
  <c r="Z129" i="12"/>
  <c r="Z130" i="12"/>
  <c r="Z131" i="12"/>
  <c r="Z132" i="12"/>
  <c r="Z133" i="12"/>
  <c r="Z134" i="12"/>
  <c r="Z135" i="12"/>
  <c r="Z136" i="12"/>
  <c r="Z137" i="12"/>
  <c r="Z138" i="12"/>
  <c r="Z139" i="12"/>
  <c r="Z140" i="12"/>
  <c r="Z141" i="12"/>
  <c r="Z142" i="12"/>
  <c r="Z143" i="12"/>
  <c r="Z144" i="12"/>
  <c r="Z145" i="12"/>
  <c r="Z146" i="12"/>
  <c r="Z147" i="12"/>
  <c r="Z148" i="12"/>
  <c r="Z149" i="12"/>
  <c r="Z150" i="12"/>
  <c r="Z151" i="12"/>
  <c r="Z152" i="12"/>
  <c r="Z153" i="12"/>
  <c r="Z154" i="12"/>
  <c r="Z155" i="12"/>
  <c r="Z156" i="12"/>
  <c r="Z157" i="12"/>
  <c r="Z158" i="12"/>
  <c r="Z159" i="12"/>
  <c r="Z160" i="12"/>
  <c r="Z161" i="12"/>
  <c r="Z162" i="12"/>
  <c r="Z163" i="12"/>
  <c r="Z164" i="12"/>
  <c r="Z165" i="12"/>
  <c r="Z166" i="12"/>
  <c r="Z167" i="12"/>
  <c r="Z168" i="12"/>
  <c r="Z169" i="12"/>
  <c r="Z170" i="12"/>
  <c r="Z171" i="12"/>
  <c r="X13" i="12"/>
  <c r="X14" i="12"/>
  <c r="X15" i="12"/>
  <c r="X16" i="12"/>
  <c r="X17" i="12"/>
  <c r="X18" i="12"/>
  <c r="X19" i="12"/>
  <c r="X20" i="12"/>
  <c r="X21" i="12"/>
  <c r="X22" i="12"/>
  <c r="X23" i="12"/>
  <c r="X24" i="12"/>
  <c r="X25" i="12"/>
  <c r="X26" i="12"/>
  <c r="X27" i="12"/>
  <c r="X28" i="12"/>
  <c r="X29" i="12"/>
  <c r="X30" i="12"/>
  <c r="X31" i="12"/>
  <c r="X32" i="12"/>
  <c r="X33" i="12"/>
  <c r="X34" i="12"/>
  <c r="X35" i="12"/>
  <c r="X36" i="12"/>
  <c r="X37" i="12"/>
  <c r="X38" i="12"/>
  <c r="X39" i="12"/>
  <c r="X40" i="12"/>
  <c r="X41" i="12"/>
  <c r="X42" i="12"/>
  <c r="X43" i="12"/>
  <c r="X44" i="12"/>
  <c r="X45" i="12"/>
  <c r="X46" i="12"/>
  <c r="X47" i="12"/>
  <c r="X48" i="12"/>
  <c r="X49" i="12"/>
  <c r="X50" i="12"/>
  <c r="X51" i="12"/>
  <c r="X52" i="12"/>
  <c r="X53" i="12"/>
  <c r="X54" i="12"/>
  <c r="X55" i="12"/>
  <c r="X56" i="12"/>
  <c r="X57" i="12"/>
  <c r="X58" i="12"/>
  <c r="X59" i="12"/>
  <c r="X60" i="12"/>
  <c r="X61" i="12"/>
  <c r="X64" i="12"/>
  <c r="X65" i="12"/>
  <c r="X66" i="12"/>
  <c r="X67" i="12"/>
  <c r="X68" i="12"/>
  <c r="X69" i="12"/>
  <c r="X70" i="12"/>
  <c r="X71" i="12"/>
  <c r="X72" i="12"/>
  <c r="X73" i="12"/>
  <c r="X74" i="12"/>
  <c r="X75" i="12"/>
  <c r="X76" i="12"/>
  <c r="X77" i="12"/>
  <c r="X78" i="12"/>
  <c r="X79" i="12"/>
  <c r="X80" i="12"/>
  <c r="X81" i="12"/>
  <c r="X82" i="12"/>
  <c r="X83" i="12"/>
  <c r="X84" i="12"/>
  <c r="X85" i="12"/>
  <c r="X86" i="12"/>
  <c r="X87" i="12"/>
  <c r="X88" i="12"/>
  <c r="X89" i="12"/>
  <c r="X90" i="12"/>
  <c r="X91" i="12"/>
  <c r="X92" i="12"/>
  <c r="X93" i="12"/>
  <c r="X94" i="12"/>
  <c r="X95" i="12"/>
  <c r="X96" i="12"/>
  <c r="X97" i="12"/>
  <c r="X98" i="12"/>
  <c r="X99" i="12"/>
  <c r="X100" i="12"/>
  <c r="X101" i="12"/>
  <c r="X102" i="12"/>
  <c r="X103" i="12"/>
  <c r="X104" i="12"/>
  <c r="X105" i="12"/>
  <c r="X106" i="12"/>
  <c r="X107" i="12"/>
  <c r="X108" i="12"/>
  <c r="X109" i="12"/>
  <c r="X110" i="12"/>
  <c r="X111" i="12"/>
  <c r="X112" i="12"/>
  <c r="X113" i="12"/>
  <c r="X114" i="12"/>
  <c r="X115" i="12"/>
  <c r="X116" i="12"/>
  <c r="X117" i="12"/>
  <c r="X118" i="12"/>
  <c r="X119" i="12"/>
  <c r="X120" i="12"/>
  <c r="X121" i="12"/>
  <c r="X122" i="12"/>
  <c r="X123" i="12"/>
  <c r="X124" i="12"/>
  <c r="X125" i="12"/>
  <c r="X126" i="12"/>
  <c r="X127" i="12"/>
  <c r="X128" i="12"/>
  <c r="X129" i="12"/>
  <c r="X130" i="12"/>
  <c r="X131" i="12"/>
  <c r="X132" i="12"/>
  <c r="X133" i="12"/>
  <c r="X134" i="12"/>
  <c r="X135" i="12"/>
  <c r="X136" i="12"/>
  <c r="X137" i="12"/>
  <c r="X138" i="12"/>
  <c r="X139" i="12"/>
  <c r="X140" i="12"/>
  <c r="X141" i="12"/>
  <c r="X142" i="12"/>
  <c r="X143" i="12"/>
  <c r="X144" i="12"/>
  <c r="X145" i="12"/>
  <c r="X146" i="12"/>
  <c r="X147" i="12"/>
  <c r="X148" i="12"/>
  <c r="X149" i="12"/>
  <c r="X150" i="12"/>
  <c r="X151" i="12"/>
  <c r="X152" i="12"/>
  <c r="X153" i="12"/>
  <c r="X154" i="12"/>
  <c r="X155" i="12"/>
  <c r="X156" i="12"/>
  <c r="AA156" i="12" s="1"/>
  <c r="AB156" i="12" s="1"/>
  <c r="AD156" i="12" s="1"/>
  <c r="AE156" i="12" s="1"/>
  <c r="X157" i="12"/>
  <c r="X158" i="12"/>
  <c r="X159" i="12"/>
  <c r="X160" i="12"/>
  <c r="X161" i="12"/>
  <c r="X162" i="12"/>
  <c r="X163" i="12"/>
  <c r="X164" i="12"/>
  <c r="X165" i="12"/>
  <c r="X166" i="12"/>
  <c r="X167" i="12"/>
  <c r="X168" i="12"/>
  <c r="X169" i="12"/>
  <c r="X170" i="12"/>
  <c r="X171"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4" i="12"/>
  <c r="V65" i="12"/>
  <c r="V66" i="12"/>
  <c r="V67" i="12"/>
  <c r="V68" i="12"/>
  <c r="V69" i="12"/>
  <c r="V70" i="12"/>
  <c r="V71" i="12"/>
  <c r="V72" i="12"/>
  <c r="V73" i="12"/>
  <c r="V74" i="12"/>
  <c r="V75" i="12"/>
  <c r="V76" i="12"/>
  <c r="V77" i="12"/>
  <c r="V78" i="12"/>
  <c r="V79" i="12"/>
  <c r="V80" i="12"/>
  <c r="V81" i="12"/>
  <c r="V82" i="12"/>
  <c r="V83" i="12"/>
  <c r="V84" i="12"/>
  <c r="V85" i="12"/>
  <c r="V86" i="12"/>
  <c r="V87" i="12"/>
  <c r="AA87" i="12" s="1"/>
  <c r="AB87" i="12" s="1"/>
  <c r="AD87" i="12" s="1"/>
  <c r="AE87" i="12" s="1"/>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AA119" i="12" s="1"/>
  <c r="AB119" i="12" s="1"/>
  <c r="AD119" i="12" s="1"/>
  <c r="AE119" i="12" s="1"/>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V170" i="12"/>
  <c r="V171"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3" i="12"/>
  <c r="T154" i="12"/>
  <c r="T155" i="12"/>
  <c r="T156" i="12"/>
  <c r="T157" i="12"/>
  <c r="T158" i="12"/>
  <c r="T159" i="12"/>
  <c r="T160" i="12"/>
  <c r="T161" i="12"/>
  <c r="T162" i="12"/>
  <c r="T163" i="12"/>
  <c r="T164" i="12"/>
  <c r="T165" i="12"/>
  <c r="T166" i="12"/>
  <c r="T167" i="12"/>
  <c r="T168" i="12"/>
  <c r="T169" i="12"/>
  <c r="T170" i="12"/>
  <c r="T171" i="12"/>
  <c r="R171" i="12"/>
  <c r="R13" i="12"/>
  <c r="R14" i="12"/>
  <c r="R15" i="12"/>
  <c r="R16" i="12"/>
  <c r="R17" i="12"/>
  <c r="R18" i="12"/>
  <c r="R19" i="12"/>
  <c r="R20" i="12"/>
  <c r="R21" i="12"/>
  <c r="R22" i="12"/>
  <c r="R23" i="12"/>
  <c r="R24" i="12"/>
  <c r="R25" i="12"/>
  <c r="R26" i="12"/>
  <c r="R27" i="12"/>
  <c r="R28" i="12"/>
  <c r="R29" i="12"/>
  <c r="R30" i="12"/>
  <c r="R31" i="12"/>
  <c r="R32" i="12"/>
  <c r="R33" i="12"/>
  <c r="R34" i="12"/>
  <c r="R35" i="12"/>
  <c r="R36" i="12"/>
  <c r="R37" i="12"/>
  <c r="R38" i="12"/>
  <c r="R39" i="12"/>
  <c r="R40" i="12"/>
  <c r="R41" i="12"/>
  <c r="R42" i="12"/>
  <c r="R43" i="12"/>
  <c r="R44" i="12"/>
  <c r="R45" i="12"/>
  <c r="R46" i="12"/>
  <c r="R47" i="12"/>
  <c r="R48" i="12"/>
  <c r="R49" i="12"/>
  <c r="R50" i="12"/>
  <c r="R51" i="12"/>
  <c r="R52" i="12"/>
  <c r="R53" i="12"/>
  <c r="R54" i="12"/>
  <c r="R55" i="12"/>
  <c r="R56" i="12"/>
  <c r="R57" i="12"/>
  <c r="R58" i="12"/>
  <c r="R59" i="12"/>
  <c r="R60" i="12"/>
  <c r="R61" i="12"/>
  <c r="R64" i="12"/>
  <c r="R65"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R112" i="12"/>
  <c r="R113" i="12"/>
  <c r="R114" i="12"/>
  <c r="R115" i="12"/>
  <c r="R116" i="12"/>
  <c r="R117" i="12"/>
  <c r="R118" i="12"/>
  <c r="R119" i="12"/>
  <c r="R120" i="12"/>
  <c r="R121" i="12"/>
  <c r="R122" i="12"/>
  <c r="R123" i="12"/>
  <c r="R124" i="12"/>
  <c r="R125" i="12"/>
  <c r="R126" i="12"/>
  <c r="R127" i="12"/>
  <c r="R128" i="12"/>
  <c r="R129" i="12"/>
  <c r="R130" i="12"/>
  <c r="R131" i="12"/>
  <c r="R132" i="12"/>
  <c r="R133" i="12"/>
  <c r="R134" i="12"/>
  <c r="R135" i="12"/>
  <c r="R136" i="12"/>
  <c r="R137" i="12"/>
  <c r="R138" i="12"/>
  <c r="R139" i="12"/>
  <c r="R140" i="12"/>
  <c r="R141" i="12"/>
  <c r="R142" i="12"/>
  <c r="R143" i="12"/>
  <c r="R144" i="12"/>
  <c r="R145" i="12"/>
  <c r="R146" i="12"/>
  <c r="R147" i="12"/>
  <c r="R148" i="12"/>
  <c r="R149" i="12"/>
  <c r="R150" i="12"/>
  <c r="R151" i="12"/>
  <c r="R152" i="12"/>
  <c r="R153" i="12"/>
  <c r="R154" i="12"/>
  <c r="R155" i="12"/>
  <c r="R156" i="12"/>
  <c r="R157" i="12"/>
  <c r="R158" i="12"/>
  <c r="R159" i="12"/>
  <c r="R160" i="12"/>
  <c r="R161" i="12"/>
  <c r="R162" i="12"/>
  <c r="R163" i="12"/>
  <c r="R164" i="12"/>
  <c r="R165" i="12"/>
  <c r="R166" i="12"/>
  <c r="R167" i="12"/>
  <c r="R168" i="12"/>
  <c r="R169" i="12"/>
  <c r="R170" i="12"/>
  <c r="P13" i="12"/>
  <c r="P14" i="12"/>
  <c r="P15" i="12"/>
  <c r="P16" i="12"/>
  <c r="P17" i="12"/>
  <c r="P18" i="12"/>
  <c r="P19" i="12"/>
  <c r="P20" i="12"/>
  <c r="P21" i="12"/>
  <c r="P22" i="12"/>
  <c r="P23" i="12"/>
  <c r="P24" i="12"/>
  <c r="P25" i="12"/>
  <c r="P26" i="12"/>
  <c r="P27" i="12"/>
  <c r="P28" i="12"/>
  <c r="P29" i="12"/>
  <c r="P30" i="12"/>
  <c r="P31" i="12"/>
  <c r="P32" i="12"/>
  <c r="P33" i="12"/>
  <c r="P34" i="12"/>
  <c r="P35" i="12"/>
  <c r="P36" i="12"/>
  <c r="P37" i="12"/>
  <c r="P38" i="12"/>
  <c r="P39" i="12"/>
  <c r="P40" i="12"/>
  <c r="P41" i="12"/>
  <c r="P42" i="12"/>
  <c r="P43" i="12"/>
  <c r="P44" i="12"/>
  <c r="P45" i="12"/>
  <c r="P46" i="12"/>
  <c r="P47" i="12"/>
  <c r="P48" i="12"/>
  <c r="P49" i="12"/>
  <c r="P50" i="12"/>
  <c r="P51" i="12"/>
  <c r="P52" i="12"/>
  <c r="P53" i="12"/>
  <c r="P54" i="12"/>
  <c r="P55" i="12"/>
  <c r="P56" i="12"/>
  <c r="P57" i="12"/>
  <c r="P58" i="12"/>
  <c r="P59" i="12"/>
  <c r="P60" i="12"/>
  <c r="P61" i="12"/>
  <c r="P64" i="12"/>
  <c r="P65" i="12"/>
  <c r="P66" i="12"/>
  <c r="AA66" i="12" s="1"/>
  <c r="AB66" i="12" s="1"/>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P112" i="12"/>
  <c r="P113" i="12"/>
  <c r="P114" i="12"/>
  <c r="P115" i="12"/>
  <c r="P116" i="12"/>
  <c r="P117" i="12"/>
  <c r="P118" i="12"/>
  <c r="P119" i="12"/>
  <c r="P120" i="12"/>
  <c r="P121" i="12"/>
  <c r="P122" i="12"/>
  <c r="P123" i="12"/>
  <c r="P124" i="12"/>
  <c r="P125" i="12"/>
  <c r="P126" i="12"/>
  <c r="P127" i="12"/>
  <c r="P128" i="12"/>
  <c r="P129" i="12"/>
  <c r="P130" i="12"/>
  <c r="P131" i="12"/>
  <c r="P132" i="12"/>
  <c r="P133" i="12"/>
  <c r="P134" i="12"/>
  <c r="P135" i="12"/>
  <c r="P136" i="12"/>
  <c r="P137" i="12"/>
  <c r="P138" i="12"/>
  <c r="P139" i="12"/>
  <c r="P140" i="12"/>
  <c r="P141" i="12"/>
  <c r="P142" i="12"/>
  <c r="P143" i="12"/>
  <c r="P144" i="12"/>
  <c r="P145" i="12"/>
  <c r="P146" i="12"/>
  <c r="AA146" i="12" s="1"/>
  <c r="AB146" i="12" s="1"/>
  <c r="AD146" i="12" s="1"/>
  <c r="AE146" i="12" s="1"/>
  <c r="P147" i="12"/>
  <c r="P148" i="12"/>
  <c r="P149" i="12"/>
  <c r="P150" i="12"/>
  <c r="P151" i="12"/>
  <c r="P153" i="12"/>
  <c r="P154" i="12"/>
  <c r="P155" i="12"/>
  <c r="P156" i="12"/>
  <c r="P157" i="12"/>
  <c r="P158" i="12"/>
  <c r="P159" i="12"/>
  <c r="P160" i="12"/>
  <c r="P161" i="12"/>
  <c r="P162" i="12"/>
  <c r="P163" i="12"/>
  <c r="P164" i="12"/>
  <c r="P165" i="12"/>
  <c r="P166" i="12"/>
  <c r="P167" i="12"/>
  <c r="P168" i="12"/>
  <c r="P169" i="12"/>
  <c r="P170" i="12"/>
  <c r="P171" i="12"/>
  <c r="N13" i="12"/>
  <c r="N14" i="12"/>
  <c r="N15" i="12"/>
  <c r="N16" i="12"/>
  <c r="N17" i="12"/>
  <c r="N18" i="12"/>
  <c r="N19" i="12"/>
  <c r="N20" i="12"/>
  <c r="N21" i="12"/>
  <c r="N22" i="12"/>
  <c r="N23" i="12"/>
  <c r="N24" i="12"/>
  <c r="N25" i="12"/>
  <c r="N26" i="12"/>
  <c r="N27" i="12"/>
  <c r="N28" i="12"/>
  <c r="N29" i="12"/>
  <c r="N30" i="12"/>
  <c r="N31" i="12"/>
  <c r="N32" i="12"/>
  <c r="N33" i="12"/>
  <c r="N34" i="12"/>
  <c r="N35" i="12"/>
  <c r="N36" i="12"/>
  <c r="N37" i="12"/>
  <c r="N38" i="12"/>
  <c r="N39" i="12"/>
  <c r="N40" i="12"/>
  <c r="N41" i="12"/>
  <c r="N42" i="12"/>
  <c r="N43" i="12"/>
  <c r="N44" i="12"/>
  <c r="N45" i="12"/>
  <c r="N46" i="12"/>
  <c r="N47" i="12"/>
  <c r="N48" i="12"/>
  <c r="N49" i="12"/>
  <c r="N50" i="12"/>
  <c r="N51" i="12"/>
  <c r="N52" i="12"/>
  <c r="N53" i="12"/>
  <c r="N54" i="12"/>
  <c r="N55" i="12"/>
  <c r="N56" i="12"/>
  <c r="N57" i="12"/>
  <c r="N58" i="12"/>
  <c r="N59" i="12"/>
  <c r="N60" i="12"/>
  <c r="N61" i="12"/>
  <c r="N64" i="12"/>
  <c r="N65" i="12"/>
  <c r="N66" i="12"/>
  <c r="N67" i="12"/>
  <c r="N68" i="12"/>
  <c r="N69" i="12"/>
  <c r="AA69" i="12" s="1"/>
  <c r="AB69" i="12" s="1"/>
  <c r="N70" i="12"/>
  <c r="N71" i="12"/>
  <c r="N72" i="12"/>
  <c r="N73" i="12"/>
  <c r="N74" i="12"/>
  <c r="N75" i="12"/>
  <c r="N76" i="12"/>
  <c r="N77" i="12"/>
  <c r="N78" i="12"/>
  <c r="N79" i="12"/>
  <c r="N80" i="12"/>
  <c r="N81" i="12"/>
  <c r="N82" i="12"/>
  <c r="N83" i="12"/>
  <c r="N84" i="12"/>
  <c r="N85" i="12"/>
  <c r="N86" i="12"/>
  <c r="AA86" i="12" s="1"/>
  <c r="AB86" i="12" s="1"/>
  <c r="N87" i="12"/>
  <c r="N88" i="12"/>
  <c r="N89" i="12"/>
  <c r="AA89" i="12" s="1"/>
  <c r="AB89" i="12" s="1"/>
  <c r="AD89" i="12" s="1"/>
  <c r="AE89" i="12" s="1"/>
  <c r="N90" i="12"/>
  <c r="N91" i="12"/>
  <c r="AA91" i="12" s="1"/>
  <c r="AB91" i="12" s="1"/>
  <c r="AD91" i="12" s="1"/>
  <c r="AE91" i="12" s="1"/>
  <c r="N92" i="12"/>
  <c r="N93" i="12"/>
  <c r="N94" i="12"/>
  <c r="N95" i="12"/>
  <c r="N96" i="12"/>
  <c r="N97" i="12"/>
  <c r="AA97" i="12" s="1"/>
  <c r="AB97" i="12" s="1"/>
  <c r="AD97" i="12" s="1"/>
  <c r="AE97" i="12" s="1"/>
  <c r="N98" i="12"/>
  <c r="AA98" i="12" s="1"/>
  <c r="AB98" i="12" s="1"/>
  <c r="AD98" i="12" s="1"/>
  <c r="AE98" i="12" s="1"/>
  <c r="AG98" i="12" s="1"/>
  <c r="AH98" i="12" s="1"/>
  <c r="N99" i="12"/>
  <c r="AA99" i="12" s="1"/>
  <c r="AB99" i="12" s="1"/>
  <c r="AD99" i="12" s="1"/>
  <c r="AE99" i="12" s="1"/>
  <c r="N100" i="12"/>
  <c r="AA100" i="12" s="1"/>
  <c r="AB100" i="12" s="1"/>
  <c r="AD100" i="12" s="1"/>
  <c r="AE100" i="12" s="1"/>
  <c r="AG100" i="12" s="1"/>
  <c r="AH100" i="12" s="1"/>
  <c r="N101" i="12"/>
  <c r="AA101" i="12" s="1"/>
  <c r="AB101" i="12" s="1"/>
  <c r="AD101" i="12" s="1"/>
  <c r="AE101" i="12" s="1"/>
  <c r="N102" i="12"/>
  <c r="AA102" i="12" s="1"/>
  <c r="AB102" i="12" s="1"/>
  <c r="AD102" i="12" s="1"/>
  <c r="AE102" i="12" s="1"/>
  <c r="AG102" i="12" s="1"/>
  <c r="AH102" i="12" s="1"/>
  <c r="N103" i="12"/>
  <c r="AA103" i="12" s="1"/>
  <c r="AB103" i="12" s="1"/>
  <c r="AD103" i="12" s="1"/>
  <c r="AE103" i="12" s="1"/>
  <c r="N104" i="12"/>
  <c r="AA104" i="12" s="1"/>
  <c r="AB104" i="12" s="1"/>
  <c r="AD104" i="12" s="1"/>
  <c r="AE104" i="12" s="1"/>
  <c r="AG104" i="12" s="1"/>
  <c r="AH104" i="12" s="1"/>
  <c r="N105" i="12"/>
  <c r="AA105" i="12" s="1"/>
  <c r="AB105" i="12" s="1"/>
  <c r="AD105" i="12" s="1"/>
  <c r="AE105" i="12" s="1"/>
  <c r="N106" i="12"/>
  <c r="AA106" i="12" s="1"/>
  <c r="AB106" i="12" s="1"/>
  <c r="AD106" i="12" s="1"/>
  <c r="AE106" i="12" s="1"/>
  <c r="AG106" i="12" s="1"/>
  <c r="AH106" i="12" s="1"/>
  <c r="N107" i="12"/>
  <c r="AA107" i="12" s="1"/>
  <c r="AB107" i="12" s="1"/>
  <c r="AD107" i="12" s="1"/>
  <c r="AE107" i="12" s="1"/>
  <c r="N108" i="12"/>
  <c r="AA108" i="12" s="1"/>
  <c r="AB108" i="12" s="1"/>
  <c r="AD108" i="12" s="1"/>
  <c r="AE108" i="12" s="1"/>
  <c r="AG108" i="12" s="1"/>
  <c r="AH108" i="12" s="1"/>
  <c r="N109" i="12"/>
  <c r="AA109" i="12" s="1"/>
  <c r="AB109" i="12" s="1"/>
  <c r="AD109" i="12" s="1"/>
  <c r="AE109" i="12" s="1"/>
  <c r="N110" i="12"/>
  <c r="AA110" i="12" s="1"/>
  <c r="AB110" i="12" s="1"/>
  <c r="AD110" i="12" s="1"/>
  <c r="AE110" i="12" s="1"/>
  <c r="AG110" i="12" s="1"/>
  <c r="AH110" i="12" s="1"/>
  <c r="N111" i="12"/>
  <c r="AA111" i="12" s="1"/>
  <c r="AB111" i="12" s="1"/>
  <c r="AD111" i="12" s="1"/>
  <c r="AE111" i="12" s="1"/>
  <c r="N112" i="12"/>
  <c r="N113" i="12"/>
  <c r="AA113" i="12" s="1"/>
  <c r="AB113" i="12" s="1"/>
  <c r="AD113" i="12" s="1"/>
  <c r="AE113" i="12" s="1"/>
  <c r="N114" i="12"/>
  <c r="AA114" i="12" s="1"/>
  <c r="AB114" i="12" s="1"/>
  <c r="AD114" i="12" s="1"/>
  <c r="AE114" i="12" s="1"/>
  <c r="AG114" i="12" s="1"/>
  <c r="AH114" i="12" s="1"/>
  <c r="N115" i="12"/>
  <c r="AA115" i="12" s="1"/>
  <c r="AB115" i="12" s="1"/>
  <c r="AD115" i="12" s="1"/>
  <c r="AE115" i="12" s="1"/>
  <c r="N116" i="12"/>
  <c r="AA116" i="12" s="1"/>
  <c r="AB116" i="12" s="1"/>
  <c r="AD116" i="12" s="1"/>
  <c r="AE116" i="12" s="1"/>
  <c r="AG116" i="12" s="1"/>
  <c r="AH116" i="12" s="1"/>
  <c r="N117" i="12"/>
  <c r="AA117" i="12" s="1"/>
  <c r="AB117" i="12" s="1"/>
  <c r="AD117" i="12" s="1"/>
  <c r="AE117" i="12" s="1"/>
  <c r="N118" i="12"/>
  <c r="AA118" i="12" s="1"/>
  <c r="AB118" i="12" s="1"/>
  <c r="AD118" i="12" s="1"/>
  <c r="AE118" i="12" s="1"/>
  <c r="AG118" i="12" s="1"/>
  <c r="AH118" i="12" s="1"/>
  <c r="N119" i="12"/>
  <c r="N120" i="12"/>
  <c r="AA120" i="12" s="1"/>
  <c r="AB120" i="12" s="1"/>
  <c r="AD120" i="12" s="1"/>
  <c r="AE120" i="12" s="1"/>
  <c r="AG120" i="12" s="1"/>
  <c r="AH120" i="12" s="1"/>
  <c r="N121" i="12"/>
  <c r="AA121" i="12" s="1"/>
  <c r="AB121" i="12" s="1"/>
  <c r="AD121" i="12" s="1"/>
  <c r="AE121" i="12" s="1"/>
  <c r="N122" i="12"/>
  <c r="N123" i="12"/>
  <c r="AA123" i="12" s="1"/>
  <c r="AB123" i="12" s="1"/>
  <c r="AD123" i="12" s="1"/>
  <c r="AE123" i="12" s="1"/>
  <c r="N124" i="12"/>
  <c r="N125" i="12"/>
  <c r="AA125" i="12" s="1"/>
  <c r="AB125" i="12" s="1"/>
  <c r="AD125" i="12" s="1"/>
  <c r="AE125" i="12" s="1"/>
  <c r="N126" i="12"/>
  <c r="AA126" i="12" s="1"/>
  <c r="AB126" i="12" s="1"/>
  <c r="N127" i="12"/>
  <c r="AA127" i="12" s="1"/>
  <c r="AB127" i="12" s="1"/>
  <c r="AD127" i="12" s="1"/>
  <c r="AE127" i="12" s="1"/>
  <c r="N128" i="12"/>
  <c r="N129" i="12"/>
  <c r="AA129" i="12" s="1"/>
  <c r="AB129" i="12" s="1"/>
  <c r="AD129" i="12" s="1"/>
  <c r="AE129" i="12" s="1"/>
  <c r="N130" i="12"/>
  <c r="AA130" i="12" s="1"/>
  <c r="AB130" i="12" s="1"/>
  <c r="AD130" i="12" s="1"/>
  <c r="AE130" i="12" s="1"/>
  <c r="AG130" i="12" s="1"/>
  <c r="AH130" i="12" s="1"/>
  <c r="N131" i="12"/>
  <c r="N132" i="12"/>
  <c r="N133" i="12"/>
  <c r="AA133" i="12" s="1"/>
  <c r="AB133" i="12" s="1"/>
  <c r="AD133" i="12" s="1"/>
  <c r="AE133" i="12" s="1"/>
  <c r="N134" i="12"/>
  <c r="N135" i="12"/>
  <c r="AA135" i="12" s="1"/>
  <c r="AB135" i="12" s="1"/>
  <c r="AD135" i="12" s="1"/>
  <c r="AE135" i="12" s="1"/>
  <c r="N136" i="12"/>
  <c r="N137" i="12"/>
  <c r="AA137" i="12" s="1"/>
  <c r="AB137" i="12" s="1"/>
  <c r="AD137" i="12" s="1"/>
  <c r="AE137" i="12" s="1"/>
  <c r="N138" i="12"/>
  <c r="N139" i="12"/>
  <c r="AA139" i="12" s="1"/>
  <c r="AB139" i="12" s="1"/>
  <c r="AD139" i="12" s="1"/>
  <c r="AE139" i="12" s="1"/>
  <c r="N140" i="12"/>
  <c r="AA140" i="12" s="1"/>
  <c r="AB140" i="12" s="1"/>
  <c r="AD140" i="12" s="1"/>
  <c r="AE140" i="12" s="1"/>
  <c r="AG140" i="12" s="1"/>
  <c r="AH140" i="12" s="1"/>
  <c r="N141" i="12"/>
  <c r="AA141" i="12" s="1"/>
  <c r="AB141" i="12" s="1"/>
  <c r="AD141" i="12" s="1"/>
  <c r="AE141" i="12" s="1"/>
  <c r="N142" i="12"/>
  <c r="N143" i="12"/>
  <c r="AA143" i="12" s="1"/>
  <c r="AB143" i="12" s="1"/>
  <c r="AD143" i="12" s="1"/>
  <c r="AE143" i="12" s="1"/>
  <c r="N144" i="12"/>
  <c r="N145" i="12"/>
  <c r="N146" i="12"/>
  <c r="N147" i="12"/>
  <c r="AA147" i="12" s="1"/>
  <c r="AB147" i="12" s="1"/>
  <c r="AD147" i="12" s="1"/>
  <c r="AE147" i="12" s="1"/>
  <c r="N148" i="12"/>
  <c r="AA148" i="12" s="1"/>
  <c r="AB148" i="12" s="1"/>
  <c r="AD148" i="12" s="1"/>
  <c r="AE148" i="12" s="1"/>
  <c r="AG148" i="12" s="1"/>
  <c r="AH148" i="12" s="1"/>
  <c r="N149" i="12"/>
  <c r="AA149" i="12" s="1"/>
  <c r="AB149" i="12" s="1"/>
  <c r="AD149" i="12" s="1"/>
  <c r="AE149" i="12" s="1"/>
  <c r="N150" i="12"/>
  <c r="AA150" i="12" s="1"/>
  <c r="AB150" i="12" s="1"/>
  <c r="AD150" i="12" s="1"/>
  <c r="AE150" i="12" s="1"/>
  <c r="AG150" i="12" s="1"/>
  <c r="AH150" i="12" s="1"/>
  <c r="N151" i="12"/>
  <c r="AA151" i="12" s="1"/>
  <c r="AB151" i="12" s="1"/>
  <c r="AD151" i="12" s="1"/>
  <c r="AE151" i="12" s="1"/>
  <c r="N152" i="12"/>
  <c r="N153" i="12"/>
  <c r="AA153" i="12" s="1"/>
  <c r="AB153" i="12" s="1"/>
  <c r="AD153" i="12" s="1"/>
  <c r="AE153" i="12" s="1"/>
  <c r="N154" i="12"/>
  <c r="N155" i="12"/>
  <c r="AA155" i="12" s="1"/>
  <c r="AB155" i="12" s="1"/>
  <c r="AD155" i="12" s="1"/>
  <c r="AE155" i="12" s="1"/>
  <c r="N156" i="12"/>
  <c r="N157" i="12"/>
  <c r="AA157" i="12" s="1"/>
  <c r="AB157" i="12" s="1"/>
  <c r="AD157" i="12" s="1"/>
  <c r="AE157" i="12" s="1"/>
  <c r="N158" i="12"/>
  <c r="AA158" i="12" s="1"/>
  <c r="AB158" i="12" s="1"/>
  <c r="AD158" i="12" s="1"/>
  <c r="AE158" i="12" s="1"/>
  <c r="AG158" i="12" s="1"/>
  <c r="AH158" i="12" s="1"/>
  <c r="N159" i="12"/>
  <c r="AA159" i="12" s="1"/>
  <c r="AB159" i="12" s="1"/>
  <c r="AD159" i="12" s="1"/>
  <c r="AE159" i="12" s="1"/>
  <c r="N160" i="12"/>
  <c r="AA160" i="12" s="1"/>
  <c r="AB160" i="12" s="1"/>
  <c r="AD160" i="12" s="1"/>
  <c r="AE160" i="12" s="1"/>
  <c r="AG160" i="12" s="1"/>
  <c r="AH160" i="12" s="1"/>
  <c r="N161" i="12"/>
  <c r="AA161" i="12" s="1"/>
  <c r="AB161" i="12" s="1"/>
  <c r="AD161" i="12" s="1"/>
  <c r="AE161" i="12" s="1"/>
  <c r="N162" i="12"/>
  <c r="N163" i="12"/>
  <c r="AA163" i="12" s="1"/>
  <c r="AB163" i="12" s="1"/>
  <c r="AD163" i="12" s="1"/>
  <c r="AE163" i="12" s="1"/>
  <c r="N164" i="12"/>
  <c r="AA164" i="12" s="1"/>
  <c r="AB164" i="12" s="1"/>
  <c r="AD164" i="12" s="1"/>
  <c r="AE164" i="12" s="1"/>
  <c r="AG164" i="12" s="1"/>
  <c r="AH164" i="12" s="1"/>
  <c r="N165" i="12"/>
  <c r="N166" i="12"/>
  <c r="AA166" i="12" s="1"/>
  <c r="AB166" i="12" s="1"/>
  <c r="AD166" i="12" s="1"/>
  <c r="AE166" i="12" s="1"/>
  <c r="AG166" i="12" s="1"/>
  <c r="AH166" i="12" s="1"/>
  <c r="N167" i="12"/>
  <c r="AA167" i="12" s="1"/>
  <c r="AB167" i="12" s="1"/>
  <c r="AD167" i="12" s="1"/>
  <c r="AE167" i="12" s="1"/>
  <c r="N168" i="12"/>
  <c r="AA168" i="12" s="1"/>
  <c r="AB168" i="12" s="1"/>
  <c r="AD168" i="12" s="1"/>
  <c r="AE168" i="12" s="1"/>
  <c r="AG168" i="12" s="1"/>
  <c r="AH168" i="12" s="1"/>
  <c r="N169" i="12"/>
  <c r="AA169" i="12" s="1"/>
  <c r="AB169" i="12" s="1"/>
  <c r="AD169" i="12" s="1"/>
  <c r="AE169" i="12" s="1"/>
  <c r="N170" i="12"/>
  <c r="AA170" i="12" s="1"/>
  <c r="AB170" i="12" s="1"/>
  <c r="AD170" i="12" s="1"/>
  <c r="AE170" i="12" s="1"/>
  <c r="N171" i="12"/>
  <c r="D170" i="12"/>
  <c r="D168" i="12"/>
  <c r="D166" i="12"/>
  <c r="D164" i="12"/>
  <c r="D162" i="12"/>
  <c r="D160" i="12"/>
  <c r="D158" i="12"/>
  <c r="D156" i="12"/>
  <c r="D154" i="12"/>
  <c r="D152" i="12"/>
  <c r="D150" i="12"/>
  <c r="D148" i="12"/>
  <c r="D146" i="12"/>
  <c r="D144" i="12"/>
  <c r="D142" i="12"/>
  <c r="D140" i="12"/>
  <c r="D138" i="12"/>
  <c r="D136" i="12"/>
  <c r="D134" i="12"/>
  <c r="D132" i="12"/>
  <c r="D130" i="12"/>
  <c r="D128" i="12"/>
  <c r="D126" i="12"/>
  <c r="D124" i="12"/>
  <c r="D122" i="12"/>
  <c r="D120" i="12"/>
  <c r="D118" i="12"/>
  <c r="D116" i="12"/>
  <c r="D114" i="12"/>
  <c r="D112" i="12"/>
  <c r="D110" i="12"/>
  <c r="D108" i="12"/>
  <c r="D106" i="12"/>
  <c r="D104" i="12"/>
  <c r="D102" i="12"/>
  <c r="D100" i="12"/>
  <c r="D98" i="12"/>
  <c r="D96" i="12"/>
  <c r="D94" i="12"/>
  <c r="D92" i="12"/>
  <c r="D90" i="12"/>
  <c r="D88" i="12"/>
  <c r="D86" i="12"/>
  <c r="D84" i="12"/>
  <c r="D82" i="12"/>
  <c r="D80" i="12"/>
  <c r="D78" i="12"/>
  <c r="D76" i="12"/>
  <c r="D74" i="12"/>
  <c r="D72" i="12"/>
  <c r="D70" i="12"/>
  <c r="D68" i="12"/>
  <c r="D66" i="12"/>
  <c r="D64" i="12"/>
  <c r="D60" i="12"/>
  <c r="D58" i="12"/>
  <c r="D56" i="12"/>
  <c r="D54" i="12"/>
  <c r="D52" i="12"/>
  <c r="D50" i="12"/>
  <c r="D48" i="12"/>
  <c r="D46" i="12"/>
  <c r="D44" i="12"/>
  <c r="D42" i="12"/>
  <c r="D40" i="12"/>
  <c r="D38" i="12"/>
  <c r="D36" i="12"/>
  <c r="D34" i="12"/>
  <c r="D32" i="12"/>
  <c r="D30" i="12"/>
  <c r="D28" i="12"/>
  <c r="D26" i="12"/>
  <c r="D24" i="12"/>
  <c r="D22" i="12"/>
  <c r="D20" i="12"/>
  <c r="D18" i="12"/>
  <c r="D16" i="12"/>
  <c r="D14" i="12"/>
  <c r="AJ98" i="12" l="1"/>
  <c r="AK98" i="12" s="1"/>
  <c r="AN98" i="12"/>
  <c r="AN160" i="12"/>
  <c r="AJ160" i="12"/>
  <c r="AK160" i="12" s="1"/>
  <c r="AL160" i="12" s="1"/>
  <c r="AN130" i="12"/>
  <c r="AJ130" i="12"/>
  <c r="AK130" i="12" s="1"/>
  <c r="AL130" i="12" s="1"/>
  <c r="AJ168" i="12"/>
  <c r="AK168" i="12" s="1"/>
  <c r="AN168" i="12"/>
  <c r="AN166" i="12"/>
  <c r="AJ166" i="12"/>
  <c r="AK166" i="12" s="1"/>
  <c r="AL166" i="12" s="1"/>
  <c r="AJ150" i="12"/>
  <c r="AK150" i="12" s="1"/>
  <c r="AL150" i="12" s="1"/>
  <c r="AN150" i="12"/>
  <c r="AN118" i="12"/>
  <c r="AJ118" i="12"/>
  <c r="AK118" i="12" s="1"/>
  <c r="AL118" i="12" s="1"/>
  <c r="AJ110" i="12"/>
  <c r="AK110" i="12" s="1"/>
  <c r="AN110" i="12"/>
  <c r="AN102" i="12"/>
  <c r="AJ102" i="12"/>
  <c r="AK102" i="12" s="1"/>
  <c r="AL102" i="12" s="1"/>
  <c r="AG146" i="12"/>
  <c r="AH146" i="12" s="1"/>
  <c r="AG156" i="12"/>
  <c r="AH156" i="12" s="1"/>
  <c r="AJ114" i="12"/>
  <c r="AK114" i="12" s="1"/>
  <c r="AN114" i="12"/>
  <c r="AN104" i="12"/>
  <c r="AJ104" i="12"/>
  <c r="AK104" i="12" s="1"/>
  <c r="AN158" i="12"/>
  <c r="AJ158" i="12"/>
  <c r="AK158" i="12" s="1"/>
  <c r="AL158" i="12" s="1"/>
  <c r="AN120" i="12"/>
  <c r="AJ120" i="12"/>
  <c r="AK120" i="12" s="1"/>
  <c r="AJ148" i="12"/>
  <c r="AK148" i="12" s="1"/>
  <c r="AN148" i="12"/>
  <c r="AN140" i="12"/>
  <c r="AJ140" i="12"/>
  <c r="AK140" i="12" s="1"/>
  <c r="AL140" i="12" s="1"/>
  <c r="AN116" i="12"/>
  <c r="AJ116" i="12"/>
  <c r="AK116" i="12" s="1"/>
  <c r="AJ108" i="12"/>
  <c r="AK108" i="12" s="1"/>
  <c r="AN108" i="12"/>
  <c r="AN100" i="12"/>
  <c r="AJ100" i="12"/>
  <c r="AK100" i="12" s="1"/>
  <c r="AL100" i="12" s="1"/>
  <c r="AN106" i="12"/>
  <c r="AJ106" i="12"/>
  <c r="AK106" i="12" s="1"/>
  <c r="AL106" i="12" s="1"/>
  <c r="AN164" i="12"/>
  <c r="AJ164" i="12"/>
  <c r="AK164" i="12" s="1"/>
  <c r="AL164" i="12" s="1"/>
  <c r="AA59" i="12"/>
  <c r="AB59" i="12" s="1"/>
  <c r="AA51" i="12"/>
  <c r="AB51" i="12" s="1"/>
  <c r="AA43" i="12"/>
  <c r="AB43" i="12" s="1"/>
  <c r="AA27" i="12"/>
  <c r="AB27" i="12" s="1"/>
  <c r="AD27" i="12" s="1"/>
  <c r="AA19" i="12"/>
  <c r="AB19" i="12" s="1"/>
  <c r="AA65" i="12"/>
  <c r="AB65" i="12" s="1"/>
  <c r="AD65" i="12" s="1"/>
  <c r="AA48" i="12"/>
  <c r="AB48" i="12" s="1"/>
  <c r="AA24" i="12"/>
  <c r="AB24" i="12" s="1"/>
  <c r="AA16" i="12"/>
  <c r="AB16" i="12" s="1"/>
  <c r="AA73" i="12"/>
  <c r="AB73" i="12" s="1"/>
  <c r="AA47" i="12"/>
  <c r="AB47" i="12" s="1"/>
  <c r="AA31" i="12"/>
  <c r="AB31" i="12" s="1"/>
  <c r="AD31" i="12" s="1"/>
  <c r="AA23" i="12"/>
  <c r="AB23" i="12" s="1"/>
  <c r="AA15" i="12"/>
  <c r="AB15" i="12" s="1"/>
  <c r="AD15" i="12" s="1"/>
  <c r="AA71" i="12"/>
  <c r="AB71" i="12" s="1"/>
  <c r="AA61" i="12"/>
  <c r="AB61" i="12" s="1"/>
  <c r="AA29" i="12"/>
  <c r="AB29" i="12" s="1"/>
  <c r="AA21" i="12"/>
  <c r="AB21" i="12" s="1"/>
  <c r="AA13" i="12"/>
  <c r="AB13" i="12" s="1"/>
  <c r="AA93" i="12"/>
  <c r="AB93" i="12" s="1"/>
  <c r="R55" i="1" s="1"/>
  <c r="AA154" i="12"/>
  <c r="AB154" i="12" s="1"/>
  <c r="R84" i="1" s="1"/>
  <c r="AA152" i="12"/>
  <c r="AB152" i="12" s="1"/>
  <c r="R82" i="1" s="1"/>
  <c r="AA96" i="12"/>
  <c r="AB96" i="12" s="1"/>
  <c r="R58" i="1" s="1"/>
  <c r="AA90" i="12"/>
  <c r="AB90" i="12" s="1"/>
  <c r="R52" i="1" s="1"/>
  <c r="AA68" i="12"/>
  <c r="AB68" i="12" s="1"/>
  <c r="AA34" i="12"/>
  <c r="AB34" i="12" s="1"/>
  <c r="AA67" i="12"/>
  <c r="AB67" i="12" s="1"/>
  <c r="AA49" i="12"/>
  <c r="AB49" i="12" s="1"/>
  <c r="AD49" i="12" s="1"/>
  <c r="AA41" i="12"/>
  <c r="AB41" i="12" s="1"/>
  <c r="AA25" i="12"/>
  <c r="AB25" i="12" s="1"/>
  <c r="AD25" i="12" s="1"/>
  <c r="AA17" i="12"/>
  <c r="AB17" i="12" s="1"/>
  <c r="AA50" i="12"/>
  <c r="AB50" i="12" s="1"/>
  <c r="AD50" i="12" s="1"/>
  <c r="AA40" i="12"/>
  <c r="AB40" i="12" s="1"/>
  <c r="AA55" i="12"/>
  <c r="AB55" i="12" s="1"/>
  <c r="AA39" i="12"/>
  <c r="AB39" i="12" s="1"/>
  <c r="AA18" i="12"/>
  <c r="AB18" i="12" s="1"/>
  <c r="AD18" i="12" s="1"/>
  <c r="AA72" i="12"/>
  <c r="AB72" i="12" s="1"/>
  <c r="AA46" i="12"/>
  <c r="AB46" i="12" s="1"/>
  <c r="AD46" i="12" s="1"/>
  <c r="AA30" i="12"/>
  <c r="AB30" i="12" s="1"/>
  <c r="AA22" i="12"/>
  <c r="AB22" i="12" s="1"/>
  <c r="AD22" i="12" s="1"/>
  <c r="AA14" i="12"/>
  <c r="AB14" i="12" s="1"/>
  <c r="AA26" i="12"/>
  <c r="AB26" i="12" s="1"/>
  <c r="AA33" i="12"/>
  <c r="AB33" i="12" s="1"/>
  <c r="AA70" i="12"/>
  <c r="AB70" i="12" s="1"/>
  <c r="AD70" i="12" s="1"/>
  <c r="AA28" i="12"/>
  <c r="AB28" i="12" s="1"/>
  <c r="AA20" i="12"/>
  <c r="AB20" i="12" s="1"/>
  <c r="AD20" i="12" s="1"/>
  <c r="AD69" i="12"/>
  <c r="AD59" i="12"/>
  <c r="AD51" i="12"/>
  <c r="AD43" i="12"/>
  <c r="AD19" i="12"/>
  <c r="R34" i="1"/>
  <c r="AD66" i="12"/>
  <c r="AD68" i="12"/>
  <c r="AD67" i="12"/>
  <c r="AD48" i="12"/>
  <c r="AD47" i="12"/>
  <c r="AD55" i="12"/>
  <c r="AD39" i="12"/>
  <c r="AD41" i="12"/>
  <c r="AD14" i="12"/>
  <c r="AD24" i="12"/>
  <c r="AD34" i="12"/>
  <c r="AD40" i="12"/>
  <c r="AD72" i="12"/>
  <c r="AD71" i="12"/>
  <c r="AD61" i="12"/>
  <c r="AD29" i="12"/>
  <c r="AD21" i="12"/>
  <c r="AD13" i="12"/>
  <c r="AD33" i="12"/>
  <c r="AD23" i="12"/>
  <c r="AD26" i="12"/>
  <c r="AD28" i="12"/>
  <c r="AD73" i="12"/>
  <c r="AD16" i="12"/>
  <c r="AA35" i="12"/>
  <c r="AB35" i="12" s="1"/>
  <c r="AA60" i="12"/>
  <c r="AB60" i="12" s="1"/>
  <c r="R27" i="1" s="1"/>
  <c r="AA38" i="12"/>
  <c r="AB38" i="12" s="1"/>
  <c r="AD38" i="12" s="1"/>
  <c r="AA162" i="12"/>
  <c r="AB162" i="12" s="1"/>
  <c r="R86" i="1" s="1"/>
  <c r="AA145" i="12"/>
  <c r="AB145" i="12" s="1"/>
  <c r="R81" i="1" s="1"/>
  <c r="AA144" i="12"/>
  <c r="AB144" i="12" s="1"/>
  <c r="R80" i="1" s="1"/>
  <c r="AA142" i="12"/>
  <c r="AB142" i="12" s="1"/>
  <c r="R78" i="1" s="1"/>
  <c r="AA122" i="12"/>
  <c r="AB122" i="12" s="1"/>
  <c r="AD122" i="12" s="1"/>
  <c r="AA128" i="12"/>
  <c r="AB128" i="12" s="1"/>
  <c r="R68" i="1" s="1"/>
  <c r="AA124" i="12"/>
  <c r="AB124" i="12" s="1"/>
  <c r="AD124" i="12" s="1"/>
  <c r="R66" i="1"/>
  <c r="AD126" i="12"/>
  <c r="AA45" i="12"/>
  <c r="AB45" i="12" s="1"/>
  <c r="R18" i="1" s="1"/>
  <c r="AA44" i="12"/>
  <c r="AB44" i="12" s="1"/>
  <c r="AD44" i="12" s="1"/>
  <c r="AA42" i="12"/>
  <c r="AB42" i="12" s="1"/>
  <c r="R15" i="1" s="1"/>
  <c r="AA85" i="12"/>
  <c r="AB85" i="12" s="1"/>
  <c r="R47" i="1" s="1"/>
  <c r="AA83" i="12"/>
  <c r="AB83" i="12" s="1"/>
  <c r="AD83" i="12" s="1"/>
  <c r="AA88" i="12"/>
  <c r="AB88" i="12" s="1"/>
  <c r="R50" i="1" s="1"/>
  <c r="AA84" i="12"/>
  <c r="AB84" i="12" s="1"/>
  <c r="AD84" i="12" s="1"/>
  <c r="R48" i="1"/>
  <c r="AD86" i="12"/>
  <c r="AA95" i="12"/>
  <c r="AB95" i="12" s="1"/>
  <c r="AD95" i="12" s="1"/>
  <c r="AA94" i="12"/>
  <c r="AB94" i="12" s="1"/>
  <c r="R56" i="1" s="1"/>
  <c r="AA92" i="12"/>
  <c r="AB92" i="12" s="1"/>
  <c r="R54" i="1" s="1"/>
  <c r="AA82" i="12"/>
  <c r="AB82" i="12" s="1"/>
  <c r="R44" i="1" s="1"/>
  <c r="AA80" i="12"/>
  <c r="AB80" i="12" s="1"/>
  <c r="R42" i="1" s="1"/>
  <c r="AA79" i="12"/>
  <c r="AB79" i="12" s="1"/>
  <c r="AD79" i="12" s="1"/>
  <c r="AA78" i="12"/>
  <c r="AB78" i="12" s="1"/>
  <c r="AD78" i="12" s="1"/>
  <c r="AA77" i="12"/>
  <c r="AB77" i="12" s="1"/>
  <c r="AD77" i="12" s="1"/>
  <c r="AA76" i="12"/>
  <c r="AB76" i="12" s="1"/>
  <c r="R38" i="1" s="1"/>
  <c r="AA81" i="12"/>
  <c r="AB81" i="12" s="1"/>
  <c r="AD81" i="12" s="1"/>
  <c r="AA75" i="12"/>
  <c r="AB75" i="12" s="1"/>
  <c r="R37" i="1" s="1"/>
  <c r="AA74" i="12"/>
  <c r="AB74" i="12" s="1"/>
  <c r="AD74" i="12" s="1"/>
  <c r="AA64" i="12"/>
  <c r="AB64" i="12" s="1"/>
  <c r="AD64" i="12" s="1"/>
  <c r="AA58" i="12"/>
  <c r="AB58" i="12" s="1"/>
  <c r="AD58" i="12" s="1"/>
  <c r="AA57" i="12"/>
  <c r="AB57" i="12" s="1"/>
  <c r="R24" i="1" s="1"/>
  <c r="AA56" i="12"/>
  <c r="AB56" i="12" s="1"/>
  <c r="R23" i="1" s="1"/>
  <c r="AA54" i="12"/>
  <c r="AB54" i="12" s="1"/>
  <c r="AD54" i="12" s="1"/>
  <c r="AA52" i="12"/>
  <c r="AB52" i="12" s="1"/>
  <c r="R19" i="1" s="1"/>
  <c r="AA53" i="12"/>
  <c r="AB53" i="12" s="1"/>
  <c r="R20" i="1" s="1"/>
  <c r="AA32" i="12"/>
  <c r="AB32" i="12" s="1"/>
  <c r="R13" i="1" s="1"/>
  <c r="AA138" i="12"/>
  <c r="AB138" i="12" s="1"/>
  <c r="AD138" i="12" s="1"/>
  <c r="AA136" i="12"/>
  <c r="AB136" i="12" s="1"/>
  <c r="AD136" i="12" s="1"/>
  <c r="AA134" i="12"/>
  <c r="AB134" i="12" s="1"/>
  <c r="AD134" i="12" s="1"/>
  <c r="AA132" i="12"/>
  <c r="AB132" i="12" s="1"/>
  <c r="AD132" i="12" s="1"/>
  <c r="AQ172" i="12"/>
  <c r="X88" i="1" s="1"/>
  <c r="W88" i="1"/>
  <c r="AA112" i="12"/>
  <c r="AB112" i="12" s="1"/>
  <c r="R60" i="1" s="1"/>
  <c r="V90" i="1"/>
  <c r="AQ174" i="12"/>
  <c r="X90" i="1" s="1"/>
  <c r="AQ178" i="12"/>
  <c r="AL98" i="12"/>
  <c r="AL114" i="12"/>
  <c r="AL108" i="12"/>
  <c r="AL116" i="12"/>
  <c r="AL148" i="12"/>
  <c r="AL110" i="12"/>
  <c r="AL104" i="12"/>
  <c r="AL120" i="12"/>
  <c r="AL168" i="12"/>
  <c r="AA37" i="12"/>
  <c r="AB37" i="12" s="1"/>
  <c r="AA36" i="12"/>
  <c r="AB36" i="12" s="1"/>
  <c r="AA171" i="12"/>
  <c r="AB171" i="12" s="1"/>
  <c r="H11" i="8"/>
  <c r="AJ156" i="12" l="1"/>
  <c r="AK156" i="12" s="1"/>
  <c r="AL156" i="12" s="1"/>
  <c r="AN156" i="12"/>
  <c r="AJ146" i="12"/>
  <c r="AK146" i="12" s="1"/>
  <c r="AL146" i="12" s="1"/>
  <c r="AN146" i="12"/>
  <c r="AD93" i="12"/>
  <c r="R11" i="1"/>
  <c r="AD154" i="12"/>
  <c r="T84" i="1" s="1"/>
  <c r="AD152" i="12"/>
  <c r="T82" i="1" s="1"/>
  <c r="AD96" i="12"/>
  <c r="T58" i="1" s="1"/>
  <c r="AD90" i="12"/>
  <c r="T52" i="1" s="1"/>
  <c r="AD17" i="12"/>
  <c r="AD30" i="12"/>
  <c r="AE30" i="12" s="1"/>
  <c r="AE16" i="12"/>
  <c r="AE21" i="12"/>
  <c r="AE46" i="12"/>
  <c r="AE55" i="12"/>
  <c r="AE18" i="12"/>
  <c r="AE19" i="12"/>
  <c r="AE59" i="12"/>
  <c r="AE49" i="12"/>
  <c r="AE25" i="12"/>
  <c r="T34" i="1"/>
  <c r="AE66" i="12"/>
  <c r="AD35" i="12"/>
  <c r="AE35" i="12" s="1"/>
  <c r="AE26" i="12"/>
  <c r="AD60" i="12"/>
  <c r="AE60" i="12" s="1"/>
  <c r="T11" i="1"/>
  <c r="AE22" i="12"/>
  <c r="AE23" i="12"/>
  <c r="AE29" i="12"/>
  <c r="AE24" i="12"/>
  <c r="AE41" i="12"/>
  <c r="AE47" i="12"/>
  <c r="AE68" i="12"/>
  <c r="AE27" i="12"/>
  <c r="AE69" i="12"/>
  <c r="AE65" i="12"/>
  <c r="AE70" i="12"/>
  <c r="AE73" i="12"/>
  <c r="AE72" i="12"/>
  <c r="AE34" i="12"/>
  <c r="AE13" i="12"/>
  <c r="AE67" i="12"/>
  <c r="AE39" i="12"/>
  <c r="AE33" i="12"/>
  <c r="AE61" i="12"/>
  <c r="AE40" i="12"/>
  <c r="AE14" i="12"/>
  <c r="AG14" i="12" s="1"/>
  <c r="AH14" i="12" s="1"/>
  <c r="AE31" i="12"/>
  <c r="AE48" i="12"/>
  <c r="AE15" i="12"/>
  <c r="AE43" i="12"/>
  <c r="AE20" i="12"/>
  <c r="AE50" i="12"/>
  <c r="AE71" i="12"/>
  <c r="AE51" i="12"/>
  <c r="AE28" i="12"/>
  <c r="AD162" i="12"/>
  <c r="T86" i="1" s="1"/>
  <c r="AD145" i="12"/>
  <c r="T81" i="1" s="1"/>
  <c r="AD144" i="12"/>
  <c r="AE144" i="12" s="1"/>
  <c r="AD142" i="12"/>
  <c r="T78" i="1" s="1"/>
  <c r="R62" i="1"/>
  <c r="AD128" i="12"/>
  <c r="T68" i="1" s="1"/>
  <c r="R64" i="1"/>
  <c r="T66" i="1"/>
  <c r="AE126" i="12"/>
  <c r="AG126" i="12" s="1"/>
  <c r="AH126" i="12" s="1"/>
  <c r="T64" i="1"/>
  <c r="AE124" i="12"/>
  <c r="AG124" i="12" s="1"/>
  <c r="AH124" i="12" s="1"/>
  <c r="T62" i="1"/>
  <c r="AE122" i="12"/>
  <c r="AG122" i="12" s="1"/>
  <c r="AH122" i="12" s="1"/>
  <c r="AD45" i="12"/>
  <c r="T18" i="1" s="1"/>
  <c r="R17" i="1"/>
  <c r="T17" i="1"/>
  <c r="AE44" i="12"/>
  <c r="AD42" i="12"/>
  <c r="T15" i="1" s="1"/>
  <c r="AD88" i="12"/>
  <c r="T50" i="1" s="1"/>
  <c r="AD85" i="12"/>
  <c r="T47" i="1" s="1"/>
  <c r="R45" i="1"/>
  <c r="R46" i="1"/>
  <c r="T48" i="1"/>
  <c r="AE86" i="12"/>
  <c r="AG86" i="12" s="1"/>
  <c r="AH86" i="12" s="1"/>
  <c r="T46" i="1"/>
  <c r="AE84" i="12"/>
  <c r="T45" i="1"/>
  <c r="AE83" i="12"/>
  <c r="AD82" i="12"/>
  <c r="AE82" i="12" s="1"/>
  <c r="R57" i="1"/>
  <c r="AD94" i="12"/>
  <c r="T56" i="1" s="1"/>
  <c r="AD92" i="12"/>
  <c r="AE92" i="12" s="1"/>
  <c r="T57" i="1"/>
  <c r="AE95" i="12"/>
  <c r="T55" i="1"/>
  <c r="AE93" i="12"/>
  <c r="R41" i="1"/>
  <c r="R39" i="1"/>
  <c r="AD80" i="12"/>
  <c r="T42" i="1" s="1"/>
  <c r="R40" i="1"/>
  <c r="AD76" i="12"/>
  <c r="AE76" i="12" s="1"/>
  <c r="R43" i="1"/>
  <c r="AD75" i="12"/>
  <c r="AE75" i="12" s="1"/>
  <c r="R36" i="1"/>
  <c r="T43" i="1"/>
  <c r="AE81" i="12"/>
  <c r="T41" i="1"/>
  <c r="AE79" i="12"/>
  <c r="T40" i="1"/>
  <c r="AE78" i="12"/>
  <c r="T39" i="1"/>
  <c r="AE77" i="12"/>
  <c r="T36" i="1"/>
  <c r="AE74" i="12"/>
  <c r="R31" i="1"/>
  <c r="T31" i="1"/>
  <c r="AE64" i="12"/>
  <c r="AG64" i="12" s="1"/>
  <c r="R25" i="1"/>
  <c r="T25" i="1"/>
  <c r="AE58" i="12"/>
  <c r="AG58" i="12" s="1"/>
  <c r="AH58" i="12" s="1"/>
  <c r="AD56" i="12"/>
  <c r="T23" i="1" s="1"/>
  <c r="AD57" i="12"/>
  <c r="T24" i="1" s="1"/>
  <c r="R21" i="1"/>
  <c r="T21" i="1"/>
  <c r="AE54" i="12"/>
  <c r="AD52" i="12"/>
  <c r="T19" i="1" s="1"/>
  <c r="AD53" i="12"/>
  <c r="T20" i="1" s="1"/>
  <c r="AD32" i="12"/>
  <c r="T13" i="1" s="1"/>
  <c r="R76" i="1"/>
  <c r="R74" i="1"/>
  <c r="R72" i="1"/>
  <c r="R70" i="1"/>
  <c r="T76" i="1"/>
  <c r="AE138" i="12"/>
  <c r="AG138" i="12" s="1"/>
  <c r="AH138" i="12" s="1"/>
  <c r="T74" i="1"/>
  <c r="AE136" i="12"/>
  <c r="AG136" i="12" s="1"/>
  <c r="AH136" i="12" s="1"/>
  <c r="T72" i="1"/>
  <c r="AE134" i="12"/>
  <c r="AG134" i="12" s="1"/>
  <c r="AH134" i="12" s="1"/>
  <c r="T70" i="1"/>
  <c r="AE132" i="12"/>
  <c r="AG132" i="12" s="1"/>
  <c r="AH132" i="12" s="1"/>
  <c r="AD112" i="12"/>
  <c r="T60" i="1" s="1"/>
  <c r="AE38" i="12"/>
  <c r="AD37" i="12"/>
  <c r="AD36" i="12"/>
  <c r="AD171" i="12"/>
  <c r="D12" i="12"/>
  <c r="AG40" i="12" l="1"/>
  <c r="AH40" i="12" s="1"/>
  <c r="AG24" i="12"/>
  <c r="AH24" i="12" s="1"/>
  <c r="AG20" i="12"/>
  <c r="AH20" i="12" s="1"/>
  <c r="AG22" i="12"/>
  <c r="AG30" i="12"/>
  <c r="AH30" i="12" s="1"/>
  <c r="AJ30" i="12" s="1"/>
  <c r="AK30" i="12" s="1"/>
  <c r="AL30" i="12" s="1"/>
  <c r="AG28" i="12"/>
  <c r="AH28" i="12" s="1"/>
  <c r="AJ28" i="12" s="1"/>
  <c r="AK28" i="12" s="1"/>
  <c r="AL28" i="12" s="1"/>
  <c r="AE154" i="12"/>
  <c r="AG154" i="12" s="1"/>
  <c r="AH154" i="12" s="1"/>
  <c r="U84" i="1" s="1"/>
  <c r="AE152" i="12"/>
  <c r="AG152" i="12" s="1"/>
  <c r="AH152" i="12" s="1"/>
  <c r="U82" i="1" s="1"/>
  <c r="AE96" i="12"/>
  <c r="AG96" i="12" s="1"/>
  <c r="AH96" i="12" s="1"/>
  <c r="U58" i="1" s="1"/>
  <c r="AE90" i="12"/>
  <c r="AG90" i="12" s="1"/>
  <c r="AH90" i="12" s="1"/>
  <c r="U52" i="1" s="1"/>
  <c r="AG60" i="12"/>
  <c r="AH60" i="12" s="1"/>
  <c r="AE17" i="12"/>
  <c r="AG16" i="12" s="1"/>
  <c r="AH16" i="12" s="1"/>
  <c r="T27" i="1"/>
  <c r="AG54" i="12"/>
  <c r="AH54" i="12" s="1"/>
  <c r="U21" i="1" s="1"/>
  <c r="AG50" i="12"/>
  <c r="AH50" i="12" s="1"/>
  <c r="AG48" i="12"/>
  <c r="AH48" i="12" s="1"/>
  <c r="AN48" i="12" s="1"/>
  <c r="AG66" i="12"/>
  <c r="AH66" i="12" s="1"/>
  <c r="AJ66" i="12" s="1"/>
  <c r="AK66" i="12" s="1"/>
  <c r="AL66" i="12" s="1"/>
  <c r="V34" i="1" s="1"/>
  <c r="AJ20" i="12"/>
  <c r="AK20" i="12" s="1"/>
  <c r="AL20" i="12" s="1"/>
  <c r="AN20" i="12"/>
  <c r="AG72" i="12"/>
  <c r="AH72" i="12" s="1"/>
  <c r="AH22" i="12"/>
  <c r="AG18" i="12"/>
  <c r="AH18" i="12" s="1"/>
  <c r="AG34" i="12"/>
  <c r="AH34" i="12" s="1"/>
  <c r="AN30" i="12"/>
  <c r="AN14" i="12"/>
  <c r="AJ14" i="12"/>
  <c r="AK14" i="12" s="1"/>
  <c r="AL14" i="12" s="1"/>
  <c r="AJ24" i="12"/>
  <c r="AK24" i="12" s="1"/>
  <c r="AL24" i="12" s="1"/>
  <c r="AN24" i="12"/>
  <c r="AG38" i="12"/>
  <c r="AH38" i="12" s="1"/>
  <c r="AJ38" i="12" s="1"/>
  <c r="AK38" i="12" s="1"/>
  <c r="AG26" i="12"/>
  <c r="AH26" i="12" s="1"/>
  <c r="AN40" i="12"/>
  <c r="AJ40" i="12"/>
  <c r="AK40" i="12" s="1"/>
  <c r="AL40" i="12" s="1"/>
  <c r="AG70" i="12"/>
  <c r="AH70" i="12" s="1"/>
  <c r="AG68" i="12"/>
  <c r="AH68" i="12" s="1"/>
  <c r="AG46" i="12"/>
  <c r="AH46" i="12" s="1"/>
  <c r="AH64" i="12"/>
  <c r="AN64" i="12" s="1"/>
  <c r="AE162" i="12"/>
  <c r="AG162" i="12" s="1"/>
  <c r="AH162" i="12" s="1"/>
  <c r="U86" i="1" s="1"/>
  <c r="AE145" i="12"/>
  <c r="AG144" i="12" s="1"/>
  <c r="AH144" i="12" s="1"/>
  <c r="T80" i="1"/>
  <c r="AE142" i="12"/>
  <c r="AG142" i="12" s="1"/>
  <c r="AH142" i="12" s="1"/>
  <c r="AN142" i="12" s="1"/>
  <c r="AE128" i="12"/>
  <c r="AG128" i="12" s="1"/>
  <c r="AH128" i="12" s="1"/>
  <c r="AN128" i="12" s="1"/>
  <c r="U66" i="1"/>
  <c r="AN126" i="12"/>
  <c r="AJ126" i="12"/>
  <c r="AK126" i="12" s="1"/>
  <c r="AL126" i="12" s="1"/>
  <c r="V66" i="1" s="1"/>
  <c r="U64" i="1"/>
  <c r="AN124" i="12"/>
  <c r="AJ124" i="12"/>
  <c r="AK124" i="12" s="1"/>
  <c r="AL124" i="12" s="1"/>
  <c r="V64" i="1" s="1"/>
  <c r="U62" i="1"/>
  <c r="AN122" i="12"/>
  <c r="AJ122" i="12"/>
  <c r="AK122" i="12" s="1"/>
  <c r="AL122" i="12" s="1"/>
  <c r="V62" i="1" s="1"/>
  <c r="AE45" i="12"/>
  <c r="AG44" i="12" s="1"/>
  <c r="AH44" i="12" s="1"/>
  <c r="U17" i="1" s="1"/>
  <c r="AE42" i="12"/>
  <c r="AG42" i="12" s="1"/>
  <c r="AH42" i="12" s="1"/>
  <c r="U15" i="1" s="1"/>
  <c r="AE88" i="12"/>
  <c r="AG88" i="12" s="1"/>
  <c r="AH88" i="12" s="1"/>
  <c r="U50" i="1" s="1"/>
  <c r="AE85" i="12"/>
  <c r="AG84" i="12" s="1"/>
  <c r="AH84" i="12" s="1"/>
  <c r="AJ84" i="12" s="1"/>
  <c r="AK84" i="12" s="1"/>
  <c r="AL84" i="12" s="1"/>
  <c r="V46" i="1" s="1"/>
  <c r="U48" i="1"/>
  <c r="AN86" i="12"/>
  <c r="AJ86" i="12"/>
  <c r="AK86" i="12" s="1"/>
  <c r="AL86" i="12" s="1"/>
  <c r="V48" i="1" s="1"/>
  <c r="AG82" i="12"/>
  <c r="AH82" i="12" s="1"/>
  <c r="AJ82" i="12" s="1"/>
  <c r="AK82" i="12" s="1"/>
  <c r="AL82" i="12" s="1"/>
  <c r="V44" i="1" s="1"/>
  <c r="T44" i="1"/>
  <c r="AE94" i="12"/>
  <c r="AG94" i="12" s="1"/>
  <c r="AH94" i="12" s="1"/>
  <c r="U56" i="1" s="1"/>
  <c r="T54" i="1"/>
  <c r="AG92" i="12"/>
  <c r="AH92" i="12" s="1"/>
  <c r="U54" i="1" s="1"/>
  <c r="AE80" i="12"/>
  <c r="AG80" i="12" s="1"/>
  <c r="AH80" i="12" s="1"/>
  <c r="U42" i="1" s="1"/>
  <c r="T38" i="1"/>
  <c r="T37" i="1"/>
  <c r="AG78" i="12"/>
  <c r="AH78" i="12" s="1"/>
  <c r="U40" i="1" s="1"/>
  <c r="AG76" i="12"/>
  <c r="AH76" i="12" s="1"/>
  <c r="U38" i="1" s="1"/>
  <c r="AG74" i="12"/>
  <c r="AH74" i="12" s="1"/>
  <c r="U36" i="1" s="1"/>
  <c r="U25" i="1"/>
  <c r="AJ58" i="12"/>
  <c r="AK58" i="12" s="1"/>
  <c r="AL58" i="12" s="1"/>
  <c r="V25" i="1" s="1"/>
  <c r="AN58" i="12"/>
  <c r="AE56" i="12"/>
  <c r="AE57" i="12"/>
  <c r="AN54" i="12"/>
  <c r="AE52" i="12"/>
  <c r="AE53" i="12"/>
  <c r="AE32" i="12"/>
  <c r="AG32" i="12" s="1"/>
  <c r="AH32" i="12" s="1"/>
  <c r="U13" i="1" s="1"/>
  <c r="U76" i="1"/>
  <c r="AN138" i="12"/>
  <c r="AJ138" i="12"/>
  <c r="AK138" i="12" s="1"/>
  <c r="AL138" i="12" s="1"/>
  <c r="V76" i="1" s="1"/>
  <c r="U74" i="1"/>
  <c r="AN136" i="12"/>
  <c r="AJ136" i="12"/>
  <c r="AK136" i="12" s="1"/>
  <c r="AL136" i="12" s="1"/>
  <c r="V74" i="1" s="1"/>
  <c r="U72" i="1"/>
  <c r="AN134" i="12"/>
  <c r="AJ134" i="12"/>
  <c r="AK134" i="12" s="1"/>
  <c r="AL134" i="12" s="1"/>
  <c r="V72" i="1" s="1"/>
  <c r="U70" i="1"/>
  <c r="AN132" i="12"/>
  <c r="AJ132" i="12"/>
  <c r="AK132" i="12" s="1"/>
  <c r="AL132" i="12" s="1"/>
  <c r="V70" i="1" s="1"/>
  <c r="AE112" i="12"/>
  <c r="AG112" i="12" s="1"/>
  <c r="AH112" i="12" s="1"/>
  <c r="U60" i="1" s="1"/>
  <c r="AN38" i="12"/>
  <c r="AN34" i="12"/>
  <c r="AJ34" i="12"/>
  <c r="AK34" i="12" s="1"/>
  <c r="AL34" i="12" s="1"/>
  <c r="AE37" i="12"/>
  <c r="AE36" i="12"/>
  <c r="AE171" i="12"/>
  <c r="AG170" i="12" s="1"/>
  <c r="AH170" i="12" s="1"/>
  <c r="AB87" i="8"/>
  <c r="AC87" i="8" s="1"/>
  <c r="AB88" i="8"/>
  <c r="AC88" i="8" s="1"/>
  <c r="AB89" i="8"/>
  <c r="AC89" i="8" s="1"/>
  <c r="AB90" i="8"/>
  <c r="AC90" i="8" s="1"/>
  <c r="E86" i="8"/>
  <c r="E87" i="8"/>
  <c r="E88" i="8"/>
  <c r="E89" i="8"/>
  <c r="E90" i="8"/>
  <c r="AB82" i="8"/>
  <c r="AC82" i="8" s="1"/>
  <c r="AB83" i="8"/>
  <c r="AC83" i="8" s="1"/>
  <c r="AB84" i="8"/>
  <c r="AC84" i="8" s="1"/>
  <c r="AE84" i="8" s="1"/>
  <c r="E81" i="8"/>
  <c r="E82" i="8"/>
  <c r="E83" i="8"/>
  <c r="E84" i="8"/>
  <c r="E85" i="8"/>
  <c r="AJ54" i="12" l="1"/>
  <c r="AK54" i="12" s="1"/>
  <c r="AL54" i="12" s="1"/>
  <c r="V21" i="1" s="1"/>
  <c r="AN28" i="12"/>
  <c r="AJ154" i="12"/>
  <c r="AK154" i="12" s="1"/>
  <c r="AL154" i="12" s="1"/>
  <c r="V84" i="1" s="1"/>
  <c r="AN154" i="12"/>
  <c r="AN152" i="12"/>
  <c r="AJ152" i="12"/>
  <c r="AK152" i="12" s="1"/>
  <c r="AL152" i="12" s="1"/>
  <c r="V82" i="1" s="1"/>
  <c r="AJ96" i="12"/>
  <c r="AK96" i="12" s="1"/>
  <c r="AL96" i="12" s="1"/>
  <c r="V58" i="1" s="1"/>
  <c r="AN96" i="12"/>
  <c r="AN90" i="12"/>
  <c r="AJ90" i="12"/>
  <c r="AK90" i="12" s="1"/>
  <c r="AL90" i="12" s="1"/>
  <c r="V52" i="1" s="1"/>
  <c r="AN66" i="12"/>
  <c r="U34" i="1"/>
  <c r="AN16" i="12"/>
  <c r="AJ16" i="12"/>
  <c r="AK16" i="12" s="1"/>
  <c r="AL16" i="12" s="1"/>
  <c r="U27" i="1"/>
  <c r="AN60" i="12"/>
  <c r="AJ60" i="12"/>
  <c r="AK60" i="12" s="1"/>
  <c r="AL60" i="12" s="1"/>
  <c r="V27" i="1" s="1"/>
  <c r="AJ48" i="12"/>
  <c r="AK48" i="12" s="1"/>
  <c r="AL48" i="12" s="1"/>
  <c r="AN50" i="12"/>
  <c r="AJ64" i="12"/>
  <c r="AK64" i="12" s="1"/>
  <c r="AL64" i="12" s="1"/>
  <c r="V31" i="1" s="1"/>
  <c r="AJ50" i="12"/>
  <c r="AK50" i="12" s="1"/>
  <c r="AL50" i="12" s="1"/>
  <c r="U31" i="1"/>
  <c r="AN46" i="12"/>
  <c r="AJ46" i="12"/>
  <c r="AK46" i="12" s="1"/>
  <c r="AL46" i="12" s="1"/>
  <c r="AN70" i="12"/>
  <c r="AJ70" i="12"/>
  <c r="AK70" i="12" s="1"/>
  <c r="AL70" i="12" s="1"/>
  <c r="AJ72" i="12"/>
  <c r="AK72" i="12" s="1"/>
  <c r="AL72" i="12" s="1"/>
  <c r="AN72" i="12"/>
  <c r="AN18" i="12"/>
  <c r="AJ18" i="12"/>
  <c r="AK18" i="12" s="1"/>
  <c r="AL18" i="12" s="1"/>
  <c r="U11" i="1"/>
  <c r="AJ22" i="12"/>
  <c r="AK22" i="12" s="1"/>
  <c r="AL22" i="12" s="1"/>
  <c r="V11" i="1" s="1"/>
  <c r="AN22" i="12"/>
  <c r="AJ68" i="12"/>
  <c r="AK68" i="12" s="1"/>
  <c r="AL68" i="12" s="1"/>
  <c r="AN68" i="12"/>
  <c r="AJ26" i="12"/>
  <c r="AK26" i="12" s="1"/>
  <c r="AL26" i="12" s="1"/>
  <c r="AN26" i="12"/>
  <c r="AD89" i="8"/>
  <c r="AO168" i="12" s="1"/>
  <c r="AP168" i="12" s="1"/>
  <c r="AE89" i="8"/>
  <c r="AD83" i="8"/>
  <c r="AO156" i="12" s="1"/>
  <c r="AP156" i="12" s="1"/>
  <c r="AE83" i="8"/>
  <c r="AD88" i="8"/>
  <c r="AO166" i="12" s="1"/>
  <c r="AP166" i="12" s="1"/>
  <c r="AE88" i="8"/>
  <c r="AD90" i="8"/>
  <c r="AE90" i="8"/>
  <c r="I84" i="1"/>
  <c r="AD82" i="8"/>
  <c r="AE82" i="8"/>
  <c r="J84" i="1" s="1"/>
  <c r="AD84" i="8"/>
  <c r="AO158" i="12" s="1"/>
  <c r="AP158" i="12" s="1"/>
  <c r="AN162" i="12"/>
  <c r="AJ162" i="12"/>
  <c r="AK162" i="12" s="1"/>
  <c r="AL162" i="12" s="1"/>
  <c r="V86" i="1" s="1"/>
  <c r="AJ144" i="12"/>
  <c r="AK144" i="12" s="1"/>
  <c r="AL144" i="12" s="1"/>
  <c r="V80" i="1" s="1"/>
  <c r="AN144" i="12"/>
  <c r="U80" i="1"/>
  <c r="U78" i="1"/>
  <c r="AJ142" i="12"/>
  <c r="AK142" i="12" s="1"/>
  <c r="AL142" i="12" s="1"/>
  <c r="V78" i="1" s="1"/>
  <c r="U68" i="1"/>
  <c r="AJ128" i="12"/>
  <c r="AK128" i="12" s="1"/>
  <c r="AL128" i="12" s="1"/>
  <c r="V68" i="1" s="1"/>
  <c r="AN44" i="12"/>
  <c r="AJ44" i="12"/>
  <c r="AK44" i="12" s="1"/>
  <c r="AL44" i="12" s="1"/>
  <c r="V17" i="1" s="1"/>
  <c r="AN42" i="12"/>
  <c r="AJ42" i="12"/>
  <c r="AK42" i="12" s="1"/>
  <c r="AL42" i="12" s="1"/>
  <c r="V15" i="1" s="1"/>
  <c r="AJ88" i="12"/>
  <c r="AK88" i="12" s="1"/>
  <c r="AL88" i="12" s="1"/>
  <c r="V50" i="1" s="1"/>
  <c r="AN88" i="12"/>
  <c r="AN82" i="12"/>
  <c r="U44" i="1"/>
  <c r="U46" i="1"/>
  <c r="AN84" i="12"/>
  <c r="AN94" i="12"/>
  <c r="AJ94" i="12"/>
  <c r="AK94" i="12" s="1"/>
  <c r="AL94" i="12" s="1"/>
  <c r="V56" i="1" s="1"/>
  <c r="AN92" i="12"/>
  <c r="AJ92" i="12"/>
  <c r="AK92" i="12" s="1"/>
  <c r="AL92" i="12" s="1"/>
  <c r="V54" i="1" s="1"/>
  <c r="AJ78" i="12"/>
  <c r="AK78" i="12" s="1"/>
  <c r="AL78" i="12" s="1"/>
  <c r="V40" i="1" s="1"/>
  <c r="AN80" i="12"/>
  <c r="AJ80" i="12"/>
  <c r="AK80" i="12" s="1"/>
  <c r="AL80" i="12" s="1"/>
  <c r="V42" i="1" s="1"/>
  <c r="AN78" i="12"/>
  <c r="AN76" i="12"/>
  <c r="AJ76" i="12"/>
  <c r="AK76" i="12" s="1"/>
  <c r="AL76" i="12" s="1"/>
  <c r="V38" i="1" s="1"/>
  <c r="AJ74" i="12"/>
  <c r="AK74" i="12" s="1"/>
  <c r="AL74" i="12" s="1"/>
  <c r="V36" i="1" s="1"/>
  <c r="AN74" i="12"/>
  <c r="AG56" i="12"/>
  <c r="AH56" i="12" s="1"/>
  <c r="U23" i="1" s="1"/>
  <c r="AG52" i="12"/>
  <c r="AH52" i="12" s="1"/>
  <c r="U19" i="1" s="1"/>
  <c r="AJ32" i="12"/>
  <c r="AK32" i="12" s="1"/>
  <c r="AL32" i="12" s="1"/>
  <c r="V13" i="1" s="1"/>
  <c r="AN32" i="12"/>
  <c r="AJ112" i="12"/>
  <c r="AK112" i="12" s="1"/>
  <c r="AL112" i="12" s="1"/>
  <c r="V60" i="1" s="1"/>
  <c r="AN112" i="12"/>
  <c r="AD87" i="8"/>
  <c r="AO164" i="12" s="1"/>
  <c r="AP164" i="12" s="1"/>
  <c r="AE87" i="8"/>
  <c r="AL38" i="12"/>
  <c r="AG36" i="12"/>
  <c r="AH36" i="12" s="1"/>
  <c r="AN36" i="12" s="1"/>
  <c r="AN170" i="12"/>
  <c r="AO170" i="12" s="1"/>
  <c r="AP170" i="12" s="1"/>
  <c r="AJ170" i="12"/>
  <c r="AK170" i="12" s="1"/>
  <c r="AL170" i="12" s="1"/>
  <c r="AB77" i="8"/>
  <c r="AC77" i="8" s="1"/>
  <c r="AB78" i="8"/>
  <c r="AC78" i="8" s="1"/>
  <c r="AE78" i="8" s="1"/>
  <c r="AB79" i="8"/>
  <c r="AC79" i="8" s="1"/>
  <c r="E76" i="8"/>
  <c r="E77" i="8"/>
  <c r="E78" i="8"/>
  <c r="E79" i="8"/>
  <c r="E80" i="8"/>
  <c r="AB73" i="8"/>
  <c r="AC73" i="8" s="1"/>
  <c r="E71" i="8"/>
  <c r="E72" i="8"/>
  <c r="E73" i="8"/>
  <c r="E74" i="8"/>
  <c r="E75" i="8"/>
  <c r="AB69" i="8"/>
  <c r="AC69" i="8" s="1"/>
  <c r="E66" i="8"/>
  <c r="E67" i="8"/>
  <c r="E68" i="8"/>
  <c r="E69" i="8"/>
  <c r="E70" i="8"/>
  <c r="AB62" i="8"/>
  <c r="AC62" i="8" s="1"/>
  <c r="AE62" i="8" s="1"/>
  <c r="AB63" i="8"/>
  <c r="AC63" i="8" s="1"/>
  <c r="AB64" i="8"/>
  <c r="AC64" i="8" s="1"/>
  <c r="AB65" i="8"/>
  <c r="AC65" i="8" s="1"/>
  <c r="E61" i="8"/>
  <c r="E62" i="8"/>
  <c r="E63" i="8"/>
  <c r="E64" i="8"/>
  <c r="E65" i="8"/>
  <c r="AB56" i="8"/>
  <c r="AC56" i="8" s="1"/>
  <c r="AB57" i="8"/>
  <c r="AC57" i="8" s="1"/>
  <c r="AB58" i="8"/>
  <c r="AC58" i="8" s="1"/>
  <c r="AB59" i="8"/>
  <c r="AC59" i="8" s="1"/>
  <c r="AB60" i="8"/>
  <c r="AC60" i="8" s="1"/>
  <c r="E56" i="8"/>
  <c r="E57" i="8"/>
  <c r="E58" i="8"/>
  <c r="E59" i="8"/>
  <c r="E60" i="8"/>
  <c r="AB52" i="8"/>
  <c r="AC52" i="8" s="1"/>
  <c r="AB53" i="8"/>
  <c r="AC53" i="8" s="1"/>
  <c r="AB54" i="8"/>
  <c r="AC54" i="8" s="1"/>
  <c r="E51" i="8"/>
  <c r="E52" i="8"/>
  <c r="E53" i="8"/>
  <c r="E54" i="8"/>
  <c r="E55" i="8"/>
  <c r="AB48" i="8"/>
  <c r="AC48" i="8" s="1"/>
  <c r="AB49" i="8"/>
  <c r="AC49" i="8" s="1"/>
  <c r="E42" i="8"/>
  <c r="E43" i="8"/>
  <c r="E44" i="8"/>
  <c r="E45" i="8"/>
  <c r="E46" i="8"/>
  <c r="E47" i="8"/>
  <c r="E48" i="8"/>
  <c r="E49" i="8"/>
  <c r="E50" i="8"/>
  <c r="AB38" i="8"/>
  <c r="AC38" i="8" s="1"/>
  <c r="AB39" i="8"/>
  <c r="AC39" i="8" s="1"/>
  <c r="AB40" i="8"/>
  <c r="AC40" i="8" s="1"/>
  <c r="AB41" i="8"/>
  <c r="AC41" i="8" s="1"/>
  <c r="E37" i="8"/>
  <c r="E38" i="8"/>
  <c r="E39" i="8"/>
  <c r="E40" i="8"/>
  <c r="E41" i="8"/>
  <c r="AB32" i="8"/>
  <c r="AC32" i="8" s="1"/>
  <c r="AB33" i="8"/>
  <c r="AC33" i="8" s="1"/>
  <c r="E31" i="8"/>
  <c r="E32" i="8"/>
  <c r="E33" i="8"/>
  <c r="E34" i="8"/>
  <c r="E35" i="8"/>
  <c r="AB28" i="8"/>
  <c r="AC28" i="8" s="1"/>
  <c r="AB29" i="8"/>
  <c r="AC29" i="8" s="1"/>
  <c r="AB30" i="8"/>
  <c r="AC30" i="8" s="1"/>
  <c r="E26" i="8"/>
  <c r="E27" i="8"/>
  <c r="E28" i="8"/>
  <c r="E29" i="8"/>
  <c r="E30" i="8"/>
  <c r="AB22" i="8"/>
  <c r="AC22" i="8" s="1"/>
  <c r="AB23" i="8"/>
  <c r="AC23" i="8" s="1"/>
  <c r="AB24" i="8"/>
  <c r="AC24" i="8" s="1"/>
  <c r="AB25" i="8"/>
  <c r="AC25" i="8" s="1"/>
  <c r="E21" i="8"/>
  <c r="E22" i="8"/>
  <c r="E23" i="8"/>
  <c r="E24" i="8"/>
  <c r="E25" i="8"/>
  <c r="AB17" i="8"/>
  <c r="AC17" i="8" s="1"/>
  <c r="AB18" i="8"/>
  <c r="AC18" i="8" s="1"/>
  <c r="AB19" i="8"/>
  <c r="AC19" i="8" s="1"/>
  <c r="AB20" i="8"/>
  <c r="AC20" i="8" s="1"/>
  <c r="E16" i="8"/>
  <c r="E17" i="8"/>
  <c r="E18" i="8"/>
  <c r="E19" i="8"/>
  <c r="E20" i="8"/>
  <c r="AB12" i="8"/>
  <c r="AC12" i="8" s="1"/>
  <c r="AB13" i="8"/>
  <c r="AC13" i="8" s="1"/>
  <c r="AB14" i="8"/>
  <c r="AC14" i="8" s="1"/>
  <c r="AB15" i="8"/>
  <c r="AC15" i="8" s="1"/>
  <c r="E12" i="8"/>
  <c r="E14" i="8"/>
  <c r="E15" i="8"/>
  <c r="E11" i="8"/>
  <c r="AO154" i="12" l="1"/>
  <c r="AP154" i="12" s="1"/>
  <c r="AE58" i="8"/>
  <c r="AD58" i="8"/>
  <c r="AO106" i="12" s="1"/>
  <c r="AP106" i="12" s="1"/>
  <c r="AD79" i="8"/>
  <c r="AO148" i="12" s="1"/>
  <c r="AP148" i="12" s="1"/>
  <c r="AE79" i="8"/>
  <c r="AE15" i="8"/>
  <c r="AD15" i="8"/>
  <c r="AO20" i="12" s="1"/>
  <c r="AP20" i="12" s="1"/>
  <c r="AD64" i="8"/>
  <c r="AO118" i="12" s="1"/>
  <c r="AP118" i="12" s="1"/>
  <c r="AE64" i="8"/>
  <c r="AE25" i="8"/>
  <c r="AD25" i="8"/>
  <c r="AO40" i="12" s="1"/>
  <c r="AP40" i="12" s="1"/>
  <c r="AE39" i="8"/>
  <c r="AD39" i="8"/>
  <c r="AO68" i="12" s="1"/>
  <c r="AP68" i="12" s="1"/>
  <c r="AQ166" i="12"/>
  <c r="AE41" i="8"/>
  <c r="AD41" i="8"/>
  <c r="AO72" i="12" s="1"/>
  <c r="AP72" i="12" s="1"/>
  <c r="AE18" i="8"/>
  <c r="AD18" i="8"/>
  <c r="AO26" i="12" s="1"/>
  <c r="AP26" i="12" s="1"/>
  <c r="AE29" i="8"/>
  <c r="AD29" i="8"/>
  <c r="AO48" i="12" s="1"/>
  <c r="AP48" i="12" s="1"/>
  <c r="AE38" i="8"/>
  <c r="J34" i="1" s="1"/>
  <c r="I34" i="1"/>
  <c r="AD38" i="8"/>
  <c r="AO66" i="12" s="1"/>
  <c r="AP66" i="12" s="1"/>
  <c r="AD65" i="8"/>
  <c r="AO120" i="12" s="1"/>
  <c r="AP120" i="12" s="1"/>
  <c r="AE12" i="8"/>
  <c r="AD12" i="8"/>
  <c r="AO14" i="12" s="1"/>
  <c r="AP14" i="12" s="1"/>
  <c r="AE54" i="8"/>
  <c r="AD54" i="8"/>
  <c r="AO98" i="12" s="1"/>
  <c r="AP98" i="12" s="1"/>
  <c r="AE60" i="8"/>
  <c r="AD60" i="8"/>
  <c r="AO110" i="12" s="1"/>
  <c r="AP110" i="12" s="1"/>
  <c r="W84" i="1"/>
  <c r="AQ154" i="12"/>
  <c r="X84" i="1" s="1"/>
  <c r="AE53" i="8"/>
  <c r="J58" i="1" s="1"/>
  <c r="I58" i="1"/>
  <c r="AD53" i="8"/>
  <c r="AO96" i="12" s="1"/>
  <c r="AP96" i="12" s="1"/>
  <c r="AE59" i="8"/>
  <c r="AD59" i="8"/>
  <c r="AO108" i="12" s="1"/>
  <c r="AP108" i="12" s="1"/>
  <c r="AD63" i="8"/>
  <c r="AO116" i="12" s="1"/>
  <c r="AP116" i="12" s="1"/>
  <c r="AQ156" i="12"/>
  <c r="AD62" i="8"/>
  <c r="AO114" i="12" s="1"/>
  <c r="AP114" i="12" s="1"/>
  <c r="AE57" i="8"/>
  <c r="AD57" i="8"/>
  <c r="AO104" i="12" s="1"/>
  <c r="AP104" i="12" s="1"/>
  <c r="AE65" i="8"/>
  <c r="AD78" i="8"/>
  <c r="AO146" i="12" s="1"/>
  <c r="AP146" i="12" s="1"/>
  <c r="AQ158" i="12"/>
  <c r="AQ168" i="12"/>
  <c r="AE19" i="8"/>
  <c r="AD19" i="8"/>
  <c r="AO28" i="12" s="1"/>
  <c r="AP28" i="12" s="1"/>
  <c r="AE56" i="8"/>
  <c r="AD56" i="8"/>
  <c r="AO102" i="12" s="1"/>
  <c r="AP102" i="12" s="1"/>
  <c r="AE24" i="8"/>
  <c r="AD24" i="8"/>
  <c r="AO38" i="12" s="1"/>
  <c r="AP38" i="12" s="1"/>
  <c r="AE30" i="8"/>
  <c r="AD30" i="8"/>
  <c r="AO50" i="12" s="1"/>
  <c r="AP50" i="12" s="1"/>
  <c r="AE40" i="8"/>
  <c r="AD40" i="8"/>
  <c r="AO70" i="12" s="1"/>
  <c r="AP70" i="12" s="1"/>
  <c r="AE63" i="8"/>
  <c r="I80" i="1"/>
  <c r="AD77" i="8"/>
  <c r="AO144" i="12" s="1"/>
  <c r="AP144" i="12" s="1"/>
  <c r="AE77" i="8"/>
  <c r="J80" i="1" s="1"/>
  <c r="I68" i="1"/>
  <c r="AD69" i="8"/>
  <c r="AO128" i="12" s="1"/>
  <c r="AP128" i="12" s="1"/>
  <c r="AE69" i="8"/>
  <c r="J68" i="1" s="1"/>
  <c r="AE28" i="8"/>
  <c r="AD28" i="8"/>
  <c r="AO46" i="12" s="1"/>
  <c r="AP46" i="12" s="1"/>
  <c r="AE49" i="8"/>
  <c r="J50" i="1" s="1"/>
  <c r="I50" i="1"/>
  <c r="AD49" i="8"/>
  <c r="AO88" i="12" s="1"/>
  <c r="AP88" i="12" s="1"/>
  <c r="AE48" i="8"/>
  <c r="J48" i="1" s="1"/>
  <c r="I48" i="1"/>
  <c r="AD48" i="8"/>
  <c r="AO86" i="12" s="1"/>
  <c r="AP86" i="12" s="1"/>
  <c r="AE52" i="8"/>
  <c r="J56" i="1" s="1"/>
  <c r="I56" i="1"/>
  <c r="AD52" i="8"/>
  <c r="AO94" i="12" s="1"/>
  <c r="AP94" i="12" s="1"/>
  <c r="AN56" i="12"/>
  <c r="AJ56" i="12"/>
  <c r="AK56" i="12" s="1"/>
  <c r="AL56" i="12" s="1"/>
  <c r="V23" i="1" s="1"/>
  <c r="AJ52" i="12"/>
  <c r="AK52" i="12" s="1"/>
  <c r="AL52" i="12" s="1"/>
  <c r="V19" i="1" s="1"/>
  <c r="AN52" i="12"/>
  <c r="AE33" i="8"/>
  <c r="J23" i="1" s="1"/>
  <c r="I23" i="1"/>
  <c r="AD33" i="8"/>
  <c r="AE32" i="8"/>
  <c r="J21" i="1" s="1"/>
  <c r="I21" i="1"/>
  <c r="AD32" i="8"/>
  <c r="AO54" i="12" s="1"/>
  <c r="AP54" i="12" s="1"/>
  <c r="I74" i="1"/>
  <c r="AD73" i="8"/>
  <c r="AO136" i="12" s="1"/>
  <c r="AP136" i="12" s="1"/>
  <c r="AE73" i="8"/>
  <c r="J74" i="1" s="1"/>
  <c r="AE17" i="8"/>
  <c r="AD17" i="8"/>
  <c r="AO24" i="12" s="1"/>
  <c r="AP24" i="12" s="1"/>
  <c r="AE14" i="8"/>
  <c r="AD14" i="8"/>
  <c r="AO18" i="12" s="1"/>
  <c r="AP18" i="12" s="1"/>
  <c r="AQ164" i="12"/>
  <c r="AD13" i="8"/>
  <c r="AO16" i="12" s="1"/>
  <c r="AP16" i="12" s="1"/>
  <c r="AE13" i="8"/>
  <c r="AQ38" i="12"/>
  <c r="AJ36" i="12"/>
  <c r="AK36" i="12" s="1"/>
  <c r="AL36" i="12" s="1"/>
  <c r="AQ170" i="12"/>
  <c r="AE22" i="8"/>
  <c r="AD22" i="8"/>
  <c r="AO34" i="12" s="1"/>
  <c r="AP34" i="12" s="1"/>
  <c r="AE20" i="8"/>
  <c r="AD20" i="8"/>
  <c r="AO30" i="12" s="1"/>
  <c r="AP30" i="12" s="1"/>
  <c r="AE23" i="8"/>
  <c r="AD23" i="8"/>
  <c r="AO36" i="12" s="1"/>
  <c r="AP36" i="12" s="1"/>
  <c r="E102" i="7"/>
  <c r="B102" i="7"/>
  <c r="AQ50" i="12" l="1"/>
  <c r="AQ146" i="12"/>
  <c r="AQ72" i="12"/>
  <c r="AQ40" i="12"/>
  <c r="AQ28" i="12"/>
  <c r="AQ116" i="12"/>
  <c r="AQ14" i="12"/>
  <c r="AQ48" i="12"/>
  <c r="AQ148" i="12"/>
  <c r="AQ104" i="12"/>
  <c r="AQ108" i="12"/>
  <c r="AQ110" i="12"/>
  <c r="AQ118" i="12"/>
  <c r="AQ70" i="12"/>
  <c r="AQ120" i="12"/>
  <c r="AQ26" i="12"/>
  <c r="AQ68" i="12"/>
  <c r="AQ106" i="12"/>
  <c r="AQ102" i="12"/>
  <c r="AQ114" i="12"/>
  <c r="AQ20" i="12"/>
  <c r="W58" i="1"/>
  <c r="AQ96" i="12"/>
  <c r="X58" i="1" s="1"/>
  <c r="AQ98" i="12"/>
  <c r="W34" i="1"/>
  <c r="AQ66" i="12"/>
  <c r="X34" i="1" s="1"/>
  <c r="W80" i="1"/>
  <c r="AQ144" i="12"/>
  <c r="X80" i="1" s="1"/>
  <c r="W68" i="1"/>
  <c r="AQ128" i="12"/>
  <c r="X68" i="1" s="1"/>
  <c r="AQ46" i="12"/>
  <c r="W50" i="1"/>
  <c r="AQ88" i="12"/>
  <c r="X50" i="1" s="1"/>
  <c r="W48" i="1"/>
  <c r="AQ86" i="12"/>
  <c r="X48" i="1" s="1"/>
  <c r="W56" i="1"/>
  <c r="AQ94" i="12"/>
  <c r="X56" i="1" s="1"/>
  <c r="AO56" i="12"/>
  <c r="AP56" i="12" s="1"/>
  <c r="AQ56" i="12" s="1"/>
  <c r="X23" i="1" s="1"/>
  <c r="W21" i="1"/>
  <c r="AQ54" i="12"/>
  <c r="X21" i="1" s="1"/>
  <c r="W74" i="1"/>
  <c r="AQ136" i="12"/>
  <c r="X74" i="1" s="1"/>
  <c r="AQ30" i="12"/>
  <c r="AQ24" i="12"/>
  <c r="AQ18" i="12"/>
  <c r="AQ16" i="12"/>
  <c r="B102" i="12"/>
  <c r="B56" i="8"/>
  <c r="C102" i="12"/>
  <c r="D56" i="8"/>
  <c r="AQ34" i="12"/>
  <c r="AQ36" i="12"/>
  <c r="E162" i="7"/>
  <c r="E152" i="7"/>
  <c r="E142" i="7"/>
  <c r="E132" i="7"/>
  <c r="B162" i="7"/>
  <c r="B152" i="7"/>
  <c r="B142" i="7"/>
  <c r="B132" i="7"/>
  <c r="B122" i="7"/>
  <c r="B112" i="7"/>
  <c r="B92" i="7"/>
  <c r="B74" i="7"/>
  <c r="B64" i="7"/>
  <c r="B52" i="7"/>
  <c r="B42" i="7"/>
  <c r="B32" i="7"/>
  <c r="B22" i="7"/>
  <c r="B12" i="7"/>
  <c r="E122" i="7"/>
  <c r="E112" i="7"/>
  <c r="W23" i="1" l="1"/>
  <c r="E92" i="7"/>
  <c r="E74" i="7"/>
  <c r="E64" i="7"/>
  <c r="E52" i="7"/>
  <c r="E42" i="7"/>
  <c r="E32" i="7"/>
  <c r="E22" i="7"/>
  <c r="AB47" i="8" l="1"/>
  <c r="AC47" i="8" s="1"/>
  <c r="I46" i="1" l="1"/>
  <c r="AD47" i="8"/>
  <c r="AO84" i="12" s="1"/>
  <c r="AP84" i="12" s="1"/>
  <c r="AE47" i="8"/>
  <c r="J46" i="1" s="1"/>
  <c r="W46" i="1" l="1"/>
  <c r="AQ84" i="12"/>
  <c r="X46" i="1" s="1"/>
  <c r="B86" i="1"/>
  <c r="B82" i="1"/>
  <c r="B78" i="1"/>
  <c r="B70" i="1"/>
  <c r="B62" i="1"/>
  <c r="B60" i="1"/>
  <c r="B54" i="1"/>
  <c r="B31" i="1"/>
  <c r="B19" i="1"/>
  <c r="B15" i="1"/>
  <c r="B13" i="1"/>
  <c r="B9" i="1"/>
  <c r="B11" i="1"/>
  <c r="B16" i="8"/>
  <c r="T12" i="12" l="1"/>
  <c r="Z12" i="12" l="1"/>
  <c r="X12" i="12"/>
  <c r="V12" i="12"/>
  <c r="R12" i="12"/>
  <c r="P12" i="12"/>
  <c r="N12" i="12"/>
  <c r="AB16" i="8" l="1"/>
  <c r="AC16" i="8" s="1"/>
  <c r="AB21" i="8"/>
  <c r="AC21" i="8" s="1"/>
  <c r="AB26" i="8"/>
  <c r="AC26" i="8" s="1"/>
  <c r="AB27" i="8"/>
  <c r="AC27" i="8" s="1"/>
  <c r="AB31" i="8"/>
  <c r="AC31" i="8" s="1"/>
  <c r="AB34" i="8"/>
  <c r="AC34" i="8" s="1"/>
  <c r="AB35" i="8"/>
  <c r="AC35" i="8" s="1"/>
  <c r="AB37" i="8"/>
  <c r="AC37" i="8" s="1"/>
  <c r="AB42" i="8"/>
  <c r="AC42" i="8" s="1"/>
  <c r="AB43" i="8"/>
  <c r="AC43" i="8" s="1"/>
  <c r="AB44" i="8"/>
  <c r="AC44" i="8" s="1"/>
  <c r="AB45" i="8"/>
  <c r="AC45" i="8" s="1"/>
  <c r="AB46" i="8"/>
  <c r="AC46" i="8" s="1"/>
  <c r="AB50" i="8"/>
  <c r="AC50" i="8" s="1"/>
  <c r="AB51" i="8"/>
  <c r="AC51" i="8" s="1"/>
  <c r="AB55" i="8"/>
  <c r="AC55" i="8" s="1"/>
  <c r="AB61" i="8"/>
  <c r="AC61" i="8" s="1"/>
  <c r="AB66" i="8"/>
  <c r="AC66" i="8" s="1"/>
  <c r="AB67" i="8"/>
  <c r="AC67" i="8" s="1"/>
  <c r="AB68" i="8"/>
  <c r="AC68" i="8" s="1"/>
  <c r="AB70" i="8"/>
  <c r="AC70" i="8" s="1"/>
  <c r="AB71" i="8"/>
  <c r="AC71" i="8" s="1"/>
  <c r="AB72" i="8"/>
  <c r="AC72" i="8" s="1"/>
  <c r="AB74" i="8"/>
  <c r="AC74" i="8" s="1"/>
  <c r="AB75" i="8"/>
  <c r="AC75" i="8" s="1"/>
  <c r="AB76" i="8"/>
  <c r="AC76" i="8" s="1"/>
  <c r="AB80" i="8"/>
  <c r="AC80" i="8" s="1"/>
  <c r="AD80" i="8" s="1"/>
  <c r="AO150" i="12" s="1"/>
  <c r="AP150" i="12" s="1"/>
  <c r="AC81" i="8"/>
  <c r="AB85" i="8"/>
  <c r="AC85" i="8" s="1"/>
  <c r="AB86" i="8"/>
  <c r="AC86" i="8" s="1"/>
  <c r="AB11" i="8"/>
  <c r="AC11" i="8" s="1"/>
  <c r="AQ150" i="12" l="1"/>
  <c r="AD75" i="8"/>
  <c r="AO140" i="12" s="1"/>
  <c r="AP140" i="12" s="1"/>
  <c r="AD55" i="8"/>
  <c r="AO100" i="12" s="1"/>
  <c r="AP100" i="12" s="1"/>
  <c r="I9" i="1"/>
  <c r="AD11" i="8"/>
  <c r="I52" i="1"/>
  <c r="AD50" i="8"/>
  <c r="AO90" i="12" s="1"/>
  <c r="AP90" i="12" s="1"/>
  <c r="AD85" i="8"/>
  <c r="AO160" i="12" s="1"/>
  <c r="AP160" i="12" s="1"/>
  <c r="AD70" i="8"/>
  <c r="AO130" i="12" s="1"/>
  <c r="AP130" i="12" s="1"/>
  <c r="I11" i="1"/>
  <c r="AD16" i="8"/>
  <c r="AO22" i="12" s="1"/>
  <c r="AP22" i="12" s="1"/>
  <c r="I86" i="1"/>
  <c r="AD86" i="8"/>
  <c r="AO162" i="12" s="1"/>
  <c r="AP162" i="12" s="1"/>
  <c r="I78" i="1"/>
  <c r="AD76" i="8"/>
  <c r="AO142" i="12" s="1"/>
  <c r="AP142" i="12" s="1"/>
  <c r="I66" i="1"/>
  <c r="AD68" i="8"/>
  <c r="AO126" i="12" s="1"/>
  <c r="AP126" i="12" s="1"/>
  <c r="I64" i="1"/>
  <c r="AD67" i="8"/>
  <c r="AO124" i="12" s="1"/>
  <c r="AP124" i="12" s="1"/>
  <c r="I62" i="1"/>
  <c r="AD66" i="8"/>
  <c r="AO122" i="12" s="1"/>
  <c r="AP122" i="12" s="1"/>
  <c r="I17" i="1"/>
  <c r="AD27" i="8"/>
  <c r="AO44" i="12" s="1"/>
  <c r="AP44" i="12" s="1"/>
  <c r="I15" i="1"/>
  <c r="AD26" i="8"/>
  <c r="AO42" i="12" s="1"/>
  <c r="AP42" i="12" s="1"/>
  <c r="I44" i="1"/>
  <c r="AD46" i="8"/>
  <c r="AO82" i="12" s="1"/>
  <c r="AP82" i="12" s="1"/>
  <c r="I54" i="1"/>
  <c r="AD51" i="8"/>
  <c r="AO92" i="12" s="1"/>
  <c r="AP92" i="12" s="1"/>
  <c r="I42" i="1"/>
  <c r="AD45" i="8"/>
  <c r="AO80" i="12" s="1"/>
  <c r="AP80" i="12" s="1"/>
  <c r="I40" i="1"/>
  <c r="AD44" i="8"/>
  <c r="AO78" i="12" s="1"/>
  <c r="AP78" i="12" s="1"/>
  <c r="I38" i="1"/>
  <c r="AD43" i="8"/>
  <c r="AO76" i="12" s="1"/>
  <c r="AP76" i="12" s="1"/>
  <c r="I36" i="1"/>
  <c r="AD42" i="8"/>
  <c r="AO74" i="12" s="1"/>
  <c r="AP74" i="12" s="1"/>
  <c r="I31" i="1"/>
  <c r="AD37" i="8"/>
  <c r="I27" i="1"/>
  <c r="AD35" i="8"/>
  <c r="AO60" i="12" s="1"/>
  <c r="AP60" i="12" s="1"/>
  <c r="I25" i="1"/>
  <c r="AD34" i="8"/>
  <c r="AO58" i="12" s="1"/>
  <c r="AP58" i="12" s="1"/>
  <c r="I19" i="1"/>
  <c r="AD31" i="8"/>
  <c r="AO52" i="12" s="1"/>
  <c r="AP52" i="12" s="1"/>
  <c r="AD21" i="8"/>
  <c r="AO32" i="12" s="1"/>
  <c r="AP32" i="12" s="1"/>
  <c r="AQ32" i="12" s="1"/>
  <c r="X13" i="1" s="1"/>
  <c r="I13" i="1"/>
  <c r="I76" i="1"/>
  <c r="AD74" i="8"/>
  <c r="AO138" i="12" s="1"/>
  <c r="AP138" i="12" s="1"/>
  <c r="I72" i="1"/>
  <c r="AD72" i="8"/>
  <c r="AO134" i="12" s="1"/>
  <c r="AP134" i="12" s="1"/>
  <c r="I70" i="1"/>
  <c r="AD71" i="8"/>
  <c r="AO132" i="12" s="1"/>
  <c r="AP132" i="12" s="1"/>
  <c r="I60" i="1"/>
  <c r="AD61" i="8"/>
  <c r="AO112" i="12" s="1"/>
  <c r="AP112" i="12" s="1"/>
  <c r="I82" i="1"/>
  <c r="AD81" i="8"/>
  <c r="AO152" i="12" s="1"/>
  <c r="AP152" i="12" s="1"/>
  <c r="AE37" i="8"/>
  <c r="J31" i="1" s="1"/>
  <c r="AE72" i="8"/>
  <c r="J72" i="1" s="1"/>
  <c r="AE51" i="8"/>
  <c r="J54" i="1" s="1"/>
  <c r="AE35" i="8"/>
  <c r="J27" i="1" s="1"/>
  <c r="AE86" i="8"/>
  <c r="J86" i="1" s="1"/>
  <c r="AE71" i="8"/>
  <c r="J70" i="1" s="1"/>
  <c r="AE50" i="8"/>
  <c r="J52" i="1" s="1"/>
  <c r="AE34" i="8"/>
  <c r="J25" i="1" s="1"/>
  <c r="AE55" i="8"/>
  <c r="AE70" i="8"/>
  <c r="AE46" i="8"/>
  <c r="J44" i="1" s="1"/>
  <c r="AE31" i="8"/>
  <c r="J19" i="1" s="1"/>
  <c r="AE81" i="8"/>
  <c r="J82" i="1" s="1"/>
  <c r="AE68" i="8"/>
  <c r="J66" i="1" s="1"/>
  <c r="AE45" i="8"/>
  <c r="J42" i="1" s="1"/>
  <c r="AE27" i="8"/>
  <c r="J17" i="1" s="1"/>
  <c r="AE80" i="8"/>
  <c r="AE67" i="8"/>
  <c r="J64" i="1" s="1"/>
  <c r="AE44" i="8"/>
  <c r="J40" i="1" s="1"/>
  <c r="AE26" i="8"/>
  <c r="J15" i="1" s="1"/>
  <c r="AE74" i="8"/>
  <c r="J76" i="1" s="1"/>
  <c r="AE76" i="8"/>
  <c r="J78" i="1" s="1"/>
  <c r="AE66" i="8"/>
  <c r="J62" i="1" s="1"/>
  <c r="AE43" i="8"/>
  <c r="J38" i="1" s="1"/>
  <c r="AE85" i="8"/>
  <c r="AE75" i="8"/>
  <c r="AE61" i="8"/>
  <c r="J60" i="1" s="1"/>
  <c r="AE42" i="8"/>
  <c r="J36" i="1" s="1"/>
  <c r="AE21" i="8"/>
  <c r="J13" i="1" s="1"/>
  <c r="AE16" i="8"/>
  <c r="J11" i="1" s="1"/>
  <c r="AE11" i="8"/>
  <c r="J9" i="1" s="1"/>
  <c r="AO64" i="12" l="1"/>
  <c r="AP64" i="12" s="1"/>
  <c r="AO62" i="12"/>
  <c r="AP62" i="12" s="1"/>
  <c r="W11" i="1"/>
  <c r="AQ22" i="12"/>
  <c r="X11" i="1" s="1"/>
  <c r="AQ130" i="12"/>
  <c r="AQ100" i="12"/>
  <c r="AQ160" i="12"/>
  <c r="AQ140" i="12"/>
  <c r="W52" i="1"/>
  <c r="AQ90" i="12"/>
  <c r="X52" i="1" s="1"/>
  <c r="W86" i="1"/>
  <c r="AQ162" i="12"/>
  <c r="X86" i="1" s="1"/>
  <c r="W78" i="1"/>
  <c r="AQ142" i="12"/>
  <c r="X78" i="1" s="1"/>
  <c r="W66" i="1"/>
  <c r="AQ126" i="12"/>
  <c r="X66" i="1" s="1"/>
  <c r="W64" i="1"/>
  <c r="AQ124" i="12"/>
  <c r="X64" i="1" s="1"/>
  <c r="W62" i="1"/>
  <c r="AQ122" i="12"/>
  <c r="X62" i="1" s="1"/>
  <c r="W17" i="1"/>
  <c r="AQ44" i="12"/>
  <c r="X17" i="1" s="1"/>
  <c r="W15" i="1"/>
  <c r="AQ42" i="12"/>
  <c r="X15" i="1" s="1"/>
  <c r="AQ82" i="12"/>
  <c r="X44" i="1" s="1"/>
  <c r="W44" i="1"/>
  <c r="W54" i="1"/>
  <c r="AQ92" i="12"/>
  <c r="X54" i="1" s="1"/>
  <c r="W42" i="1"/>
  <c r="AQ80" i="12"/>
  <c r="X42" i="1" s="1"/>
  <c r="W40" i="1"/>
  <c r="AQ78" i="12"/>
  <c r="X40" i="1" s="1"/>
  <c r="W38" i="1"/>
  <c r="AQ76" i="12"/>
  <c r="X38" i="1" s="1"/>
  <c r="W36" i="1"/>
  <c r="AQ74" i="12"/>
  <c r="X36" i="1" s="1"/>
  <c r="W31" i="1"/>
  <c r="AQ64" i="12"/>
  <c r="X31" i="1" s="1"/>
  <c r="W27" i="1"/>
  <c r="AQ60" i="12"/>
  <c r="X27" i="1" s="1"/>
  <c r="W25" i="1"/>
  <c r="AQ58" i="12"/>
  <c r="X25" i="1" s="1"/>
  <c r="W19" i="1"/>
  <c r="AQ52" i="12"/>
  <c r="X19" i="1" s="1"/>
  <c r="W13" i="1"/>
  <c r="W76" i="1"/>
  <c r="AQ138" i="12"/>
  <c r="X76" i="1" s="1"/>
  <c r="AQ134" i="12"/>
  <c r="X72" i="1" s="1"/>
  <c r="W72" i="1"/>
  <c r="W70" i="1"/>
  <c r="AQ132" i="12"/>
  <c r="X70" i="1" s="1"/>
  <c r="W60" i="1"/>
  <c r="AQ112" i="12"/>
  <c r="X60" i="1" s="1"/>
  <c r="W82" i="1"/>
  <c r="AQ152" i="12"/>
  <c r="X82" i="1" s="1"/>
  <c r="AA12" i="12"/>
  <c r="AB12" i="12" s="1"/>
  <c r="R9" i="1" s="1"/>
  <c r="C162" i="12"/>
  <c r="B162" i="12"/>
  <c r="C152" i="12"/>
  <c r="B152" i="12"/>
  <c r="C142" i="12"/>
  <c r="B142" i="12"/>
  <c r="C132" i="12"/>
  <c r="B132" i="12"/>
  <c r="C122" i="12"/>
  <c r="B122" i="12"/>
  <c r="C112" i="12"/>
  <c r="B112" i="12"/>
  <c r="C92" i="12"/>
  <c r="B92" i="12"/>
  <c r="C74" i="12"/>
  <c r="B74" i="12"/>
  <c r="C64" i="12"/>
  <c r="B64" i="12"/>
  <c r="C52" i="12"/>
  <c r="B52" i="12"/>
  <c r="C42" i="12"/>
  <c r="B42" i="12"/>
  <c r="C32" i="12"/>
  <c r="B32" i="12"/>
  <c r="C22" i="12"/>
  <c r="B22" i="12"/>
  <c r="C12" i="12"/>
  <c r="B12" i="12"/>
  <c r="D26" i="8"/>
  <c r="B11" i="8"/>
  <c r="D11" i="8"/>
  <c r="D16" i="8"/>
  <c r="B21" i="8"/>
  <c r="D21" i="8"/>
  <c r="B26" i="8"/>
  <c r="B31" i="8"/>
  <c r="D31" i="8"/>
  <c r="B37" i="8"/>
  <c r="D37" i="8"/>
  <c r="B42" i="8"/>
  <c r="D42" i="8"/>
  <c r="B51" i="8"/>
  <c r="D51" i="8"/>
  <c r="B61" i="8"/>
  <c r="D61" i="8"/>
  <c r="B66" i="8"/>
  <c r="D66" i="8"/>
  <c r="B71" i="8"/>
  <c r="D71" i="8"/>
  <c r="B76" i="8"/>
  <c r="D76" i="8"/>
  <c r="B81" i="8"/>
  <c r="D81" i="8"/>
  <c r="B86" i="8"/>
  <c r="D86" i="8"/>
  <c r="W29" i="1" l="1"/>
  <c r="AQ62" i="12"/>
  <c r="X29" i="1" s="1"/>
  <c r="AD12" i="12"/>
  <c r="T9" i="1" s="1"/>
  <c r="AE12" i="12" l="1"/>
  <c r="AG12" i="12" l="1"/>
  <c r="AH12" i="12" s="1"/>
  <c r="U9" i="1" l="1"/>
  <c r="AN12" i="12"/>
  <c r="AO12" i="12" s="1"/>
  <c r="AP12" i="12" s="1"/>
  <c r="W9" i="1" s="1"/>
  <c r="AJ12" i="12"/>
  <c r="AK12" i="12" s="1"/>
  <c r="AL12" i="12" s="1"/>
  <c r="V9" i="1" l="1"/>
  <c r="AQ12" i="12"/>
  <c r="X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10" authorId="0" shapeId="0" xr:uid="{00000000-0006-0000-0500-000001000000}">
      <text>
        <r>
          <rPr>
            <b/>
            <sz val="9"/>
            <color indexed="81"/>
            <rFont val="Tahoma"/>
            <family val="2"/>
          </rPr>
          <t>OFICINA DEL INSPECTOR DE LA GESTIÓN DE TIERRAS:</t>
        </r>
        <r>
          <rPr>
            <sz val="9"/>
            <color indexed="81"/>
            <rFont val="Tahoma"/>
            <family val="2"/>
          </rPr>
          <t xml:space="preserve">
 Debe tener definido el responsable de llevar a cabo la actividad de control. Persona asignada para ejecutar el control. Debe tener la autoridad, competencias y conocimientos para ejecutar el control dentro del proceso y sus responsabilidades deben ser adecuadamente segregadas o redistribuidas entre diferentes individuos, para reducir así el riesgo de error o de actuaciones irregulares o fraudulentas. Si ese responsable quisiera hacer algo indebido, por sí solo, no lo podría hacer. Si la respuesta es que cumple con esto, quiere decir que el control está bien diseñado, si la respuesta es que no cumple, tenemos que identificar la situación y mejorar el diseño del control con relación a la persona responsable de su ejecución.</t>
        </r>
        <r>
          <rPr>
            <i/>
            <sz val="9"/>
            <color indexed="81"/>
            <rFont val="Tahoma"/>
            <family val="2"/>
          </rPr>
          <t xml:space="preserve"> Guía para la administración del riesgo 2018. Pág. 50</t>
        </r>
      </text>
    </comment>
    <comment ref="G10" authorId="0" shapeId="0" xr:uid="{00000000-0006-0000-0500-000002000000}">
      <text>
        <r>
          <rPr>
            <b/>
            <sz val="9"/>
            <color indexed="81"/>
            <rFont val="Tahoma"/>
            <family val="2"/>
          </rPr>
          <t>OFICINA DEL INSPECTOR DE LA GESTIÓN DE TIERRAS:</t>
        </r>
        <r>
          <rPr>
            <sz val="9"/>
            <color indexed="81"/>
            <rFont val="Tahoma"/>
            <family val="2"/>
          </rPr>
          <t xml:space="preserve">
El control debe tener una periodicidad específica para su realización (diario, mensual, trimestral, anual, etc.) y su ejecución debe ser consistente y oportuna para la mitigación del riesgo. Por lo que en la periodicidad se debe evaluar si este previene o se detecta de manera oportuna el riesgo. Una vez definido el paso 1 - responsable del control, debe establecerse la periodicidad de su ejecución.
Cada vez que se releva un control debemos preguntarnos si la periodicidad en que este se ejecuta ayuda a prevenir o detectar el riesgo de manera oportuna. Si la respuesta es SÍ, entonces la periodicidad del control está bien diseñada. </t>
        </r>
        <r>
          <rPr>
            <i/>
            <sz val="9"/>
            <color indexed="81"/>
            <rFont val="Tahoma"/>
            <family val="2"/>
          </rPr>
          <t>Guía para la administración del riesgo 2018. Pág. 51</t>
        </r>
      </text>
    </comment>
    <comment ref="H10" authorId="0" shapeId="0" xr:uid="{00000000-0006-0000-0500-000003000000}">
      <text>
        <r>
          <rPr>
            <b/>
            <sz val="9"/>
            <color indexed="81"/>
            <rFont val="Tahoma"/>
            <family val="2"/>
          </rPr>
          <t>OFICINA DEL INSPECTOR DE LA GESTIÓN DE TIERRAS:</t>
        </r>
        <r>
          <rPr>
            <sz val="9"/>
            <color indexed="81"/>
            <rFont val="Tahoma"/>
            <family val="2"/>
          </rPr>
          <t xml:space="preserve">
El control debe tener un propósito que indique para qué se realiza, y que ese propósito conlleve a prevenir las causas que generan el riesgo (verificar, validar, conciliar, comparar, revisar, cotejar) o detectar la materialización del riesgo, con el objetivo de llevar acabo los ajustes y correctivos en el diseño del control o en su ejecución. El solo hecho de establecer un procedimiento o contar con una política por sí sola, no va a prevenir o detectar la materialización del riesgo o una de sus causas. Siguiendo las variables a considerar en la evaluación del diseño de control revisadas, veamos algunos ejemplos de cómo se deben redactar los controles, incluyendo el propósito del control, es decir, lo que este busca. </t>
        </r>
        <r>
          <rPr>
            <i/>
            <sz val="9"/>
            <color indexed="81"/>
            <rFont val="Tahoma"/>
            <family val="2"/>
          </rPr>
          <t>Guía para la administración del riesgo 2018. Pág. 53</t>
        </r>
      </text>
    </comment>
    <comment ref="I10" authorId="0" shapeId="0" xr:uid="{00000000-0006-0000-0500-000004000000}">
      <text>
        <r>
          <rPr>
            <b/>
            <sz val="9"/>
            <color indexed="81"/>
            <rFont val="Tahoma"/>
            <family val="2"/>
          </rPr>
          <t>OFICINA DEL INSPECTOR DE LA GESTIÓN DE TIERRAS:</t>
        </r>
        <r>
          <rPr>
            <sz val="9"/>
            <color indexed="81"/>
            <rFont val="Tahoma"/>
            <family val="2"/>
          </rPr>
          <t xml:space="preserve">
El control debe indicar el cómo se realiza, de tal forma que se pueda evaluar si la fuente u origen de la información que sirve para ejecutar el control, es confiable para la mitigación del riesgo.
Cuando estemos evaluando el control debemos preguntarnos si la fuente de información utilizada es confiable.
Ej.: para verificar los requisitos que debe cumplir un proveedor en el momento de ser contratado es mejor utilizar una lista de chequeo que hacerlo de memoria, dado que se nos puede quedar algún requisito por fuera. </t>
        </r>
        <r>
          <rPr>
            <i/>
            <sz val="9"/>
            <color indexed="81"/>
            <rFont val="Tahoma"/>
            <family val="2"/>
          </rPr>
          <t>Guía para la administración del riesgo 2018. Pág. 54</t>
        </r>
      </text>
    </comment>
    <comment ref="J10" authorId="0" shapeId="0" xr:uid="{00000000-0006-0000-0500-000005000000}">
      <text>
        <r>
          <rPr>
            <b/>
            <sz val="9"/>
            <color indexed="81"/>
            <rFont val="Tahoma"/>
            <family val="2"/>
          </rPr>
          <t>OFICINA DEL INSPECTOR DE LA GESTIÓN DE TIERRAS:</t>
        </r>
        <r>
          <rPr>
            <sz val="9"/>
            <color indexed="81"/>
            <rFont val="Tahoma"/>
            <family val="2"/>
          </rPr>
          <t xml:space="preserve">
 El control debe indicar qué pasa con las observaciones o desviaciones como resultado de ejecutar el control. Al momento de evaluar si un control está bien diseñado para mitigar el riesgo, si como resultado de un control preventivo se observan diferencias o aspectos que no se cumplen, la actividad no debería continuarse hasta que se subsane la situación o si es un control que detecta una posible materialización de un riesgo, deberían gestionarse de manera oportuna los correctivos o aclaraciones a las diferencias presentadas u observaciones. Sigamos con nuestros ejemplos prácticos de ayuda, para la interiorización de estos conceptos.
IMPORTANTE: Si el responsable de ejecutar el control no realiza ninguna actividad de seguimiento a las observaciones o desviaciones, o la actividad continúa a pesar de indicar esas observaciones o desviaciones, el control tendría problemas en su diseño. </t>
        </r>
        <r>
          <rPr>
            <i/>
            <sz val="9"/>
            <color indexed="81"/>
            <rFont val="Tahoma"/>
            <family val="2"/>
          </rPr>
          <t>Guía para la administración del riesgo 2018. Pág. 56</t>
        </r>
      </text>
    </comment>
    <comment ref="K10" authorId="0" shapeId="0" xr:uid="{00000000-0006-0000-0500-000006000000}">
      <text>
        <r>
          <rPr>
            <b/>
            <sz val="9"/>
            <color indexed="81"/>
            <rFont val="Tahoma"/>
            <family val="2"/>
          </rPr>
          <t>OFICINA DEL INSPECTOR DE LA GESTIÓN DE TIERRAS:</t>
        </r>
        <r>
          <rPr>
            <sz val="9"/>
            <color indexed="81"/>
            <rFont val="Tahoma"/>
            <family val="2"/>
          </rPr>
          <t xml:space="preserve">
El control debe dejar evidencia de su ejecución. Esta evidencia ayuda a que se pueda revisar la misma información por parte de un tercero y llegue a la misma conclusión de quien ejecutó el control y se pueda evaluar que el control realmente fue ejecutado de acuerdo con los parámetros establecidos y descritos anteriormente:
1. Fue realizado por el responsable que se definió.
2. Se realizó de acuerdo a la periodicidad definida.
3. Se cumplió con el propósito del control.
4. Se dejó la fuente de información que sirvió de base para su ejecución.
5. Hay explicación a las observaciones o desviaciones resultantes de ejecutar el control.
</t>
        </r>
        <r>
          <rPr>
            <i/>
            <sz val="9"/>
            <color indexed="81"/>
            <rFont val="Tahoma"/>
            <family val="2"/>
          </rPr>
          <t>Guía para la administración del riesgo 2018. Pág. 57</t>
        </r>
      </text>
    </comment>
  </commentList>
</comments>
</file>

<file path=xl/sharedStrings.xml><?xml version="1.0" encoding="utf-8"?>
<sst xmlns="http://schemas.openxmlformats.org/spreadsheetml/2006/main" count="4463" uniqueCount="1375">
  <si>
    <t>Opción de manejo</t>
  </si>
  <si>
    <t xml:space="preserve">Acciones Preventivas </t>
  </si>
  <si>
    <t>No.</t>
  </si>
  <si>
    <t xml:space="preserve">Proceso </t>
  </si>
  <si>
    <t xml:space="preserve">Causas </t>
  </si>
  <si>
    <t xml:space="preserve">Consecuencias </t>
  </si>
  <si>
    <t>Impacto</t>
  </si>
  <si>
    <t>Cantidad</t>
  </si>
  <si>
    <t>Reducir</t>
  </si>
  <si>
    <t>Riesgo</t>
  </si>
  <si>
    <t>Clasificación</t>
  </si>
  <si>
    <t>Probable</t>
  </si>
  <si>
    <t>Catastrófico</t>
  </si>
  <si>
    <t>Posible</t>
  </si>
  <si>
    <t>Improbable</t>
  </si>
  <si>
    <t>Mayor</t>
  </si>
  <si>
    <t xml:space="preserve">Valoración del Riesgo </t>
  </si>
  <si>
    <t>Riesgo Inherente</t>
  </si>
  <si>
    <t>IDENTIFICACION DEL RIESGO</t>
  </si>
  <si>
    <t>Casi seguro</t>
  </si>
  <si>
    <t>Diseño de controles</t>
  </si>
  <si>
    <t>Actividad de Control</t>
  </si>
  <si>
    <t>Responsable</t>
  </si>
  <si>
    <t>Tiempo</t>
  </si>
  <si>
    <t>Valoración del Control</t>
  </si>
  <si>
    <t>Diseño del control</t>
  </si>
  <si>
    <t>Ejecución del Control</t>
  </si>
  <si>
    <t>Riesgo Residual</t>
  </si>
  <si>
    <t xml:space="preserve">Acción Preventiva </t>
  </si>
  <si>
    <t>Indicador de Acción Preventiva</t>
  </si>
  <si>
    <t>Programador</t>
  </si>
  <si>
    <t>Enero</t>
  </si>
  <si>
    <t>Febrero</t>
  </si>
  <si>
    <t>Marzo</t>
  </si>
  <si>
    <t>Abril</t>
  </si>
  <si>
    <t>Mayo</t>
  </si>
  <si>
    <t>Junio</t>
  </si>
  <si>
    <t>Julio</t>
  </si>
  <si>
    <t>Agosto</t>
  </si>
  <si>
    <t>Septiembre</t>
  </si>
  <si>
    <t>Diciembre</t>
  </si>
  <si>
    <t>Octubre</t>
  </si>
  <si>
    <t>Noviembre</t>
  </si>
  <si>
    <t>Valoración del Riesgo Residual</t>
  </si>
  <si>
    <t>Moderado</t>
  </si>
  <si>
    <t>Solidez del control</t>
  </si>
  <si>
    <t>Probabilidad</t>
  </si>
  <si>
    <t>Prevenir</t>
  </si>
  <si>
    <t>N°</t>
  </si>
  <si>
    <t>Responsable de la acción preventiva</t>
  </si>
  <si>
    <t>Fuerte</t>
  </si>
  <si>
    <t>Débil</t>
  </si>
  <si>
    <t>Solidez del conjunto</t>
  </si>
  <si>
    <t>Rara Vez</t>
  </si>
  <si>
    <t xml:space="preserve">N° </t>
  </si>
  <si>
    <t>Soporte</t>
  </si>
  <si>
    <t>Indicador del control</t>
  </si>
  <si>
    <t xml:space="preserve">FORMA </t>
  </si>
  <si>
    <t xml:space="preserve">CÓDIGO </t>
  </si>
  <si>
    <t>ACTIVIDAD</t>
  </si>
  <si>
    <t xml:space="preserve"> GESTIÓN PARA LA TRANSPARENCIA</t>
  </si>
  <si>
    <t xml:space="preserve">VERSIÓN </t>
  </si>
  <si>
    <t xml:space="preserve">PROCEDIMIENTO </t>
  </si>
  <si>
    <t xml:space="preserve">FECHA </t>
  </si>
  <si>
    <t>MAPA DE RIESGOS DE CORRUPCIÓN</t>
  </si>
  <si>
    <t>ELABORACIÓN DE PLAN ANTICORRUPCIÓN Y DE ATENCIÓN AL CIUDADANO</t>
  </si>
  <si>
    <t>PROCESO</t>
  </si>
  <si>
    <t>COMUNICACIÓN Y GESTIÓN CON GRUPOS DE INTERÉS</t>
  </si>
  <si>
    <t>Probabilidad de ocurrencia</t>
  </si>
  <si>
    <t>Casi Seguro</t>
  </si>
  <si>
    <t>Insignificante</t>
  </si>
  <si>
    <t>Menor</t>
  </si>
  <si>
    <r>
      <t xml:space="preserve">"Para los riesgos de corrupción, el análisis de impacto se realizará teniendo en cuenta solamente los niveles “moderado”, “mayor” y “catastrófico”, dado que estos riesgos siempre serán significativos; en este orden de ideas, no aplican los niveles de impacto insignificante y menor, que sí aplican para los demás riesgos". </t>
    </r>
    <r>
      <rPr>
        <sz val="12"/>
        <color theme="1"/>
        <rFont val="Calibri"/>
        <family val="2"/>
        <scheme val="minor"/>
      </rPr>
      <t>DAFP 2018</t>
    </r>
  </si>
  <si>
    <t>SOLIDEZ DEL CONJUNTO DE LOS CONTROLES</t>
  </si>
  <si>
    <t>CONTROLES AYUDAN A DISMINUIR LA PROBABILIDAD</t>
  </si>
  <si>
    <t>CONTROLES AYUDAN A DISMINUIR EL IMPACTO</t>
  </si>
  <si>
    <t># COLUMNAS EN LA MATRIZ DE RIESGO QUE SE DESPLAZA EN EL EJE DE PROBABILIDAD</t>
  </si>
  <si>
    <t># COLUMNAS EN LA MATRIZ DE RIESGO QUE SE DESPLAZA EN EL EJE DE IMPACTO</t>
  </si>
  <si>
    <t>Directamente</t>
  </si>
  <si>
    <t>Indirectamente</t>
  </si>
  <si>
    <t>No disminuye</t>
  </si>
  <si>
    <t>MAPA DE CALOR Y RIESGO INHERENTE</t>
  </si>
  <si>
    <t>MATRIZ PARA CALCULO DE RIESGO RESIDUAL</t>
  </si>
  <si>
    <t>POLÍTICA DE ADMINISTRACIÓN DE RIESGOS</t>
  </si>
  <si>
    <r>
      <t xml:space="preserve">"El MIPG establece que esta es una tarea propia del equipo directivo y se debe hacer desde el ejercicio de “Direccionamiento estratégico y de planeación”. En este punto, se deben emitir los lineamientos precisos para el tratamiento, manejo y seguimiento a los riesgos que afectan el logro de los objetivos institucionales.
Adicional a los riesgos operativos, es importante identificar los riesgos de corrupción, los riesgos de contratación, los riesgos para la defensa jurídica, los riesgos de seguridad digital, entre otros.". </t>
    </r>
    <r>
      <rPr>
        <sz val="12"/>
        <color theme="1"/>
        <rFont val="Calibri"/>
        <family val="2"/>
        <scheme val="minor"/>
      </rPr>
      <t>DAFP 2018</t>
    </r>
  </si>
  <si>
    <t xml:space="preserve">La versión completa de la POLITICA DE RIESGO INSTITUCIONAL puede ser consulta en el siguiente Link: </t>
  </si>
  <si>
    <t>POLÍTICA</t>
  </si>
  <si>
    <t>La Alta Dirección de la Agencia Nacional de Tierras está comprometida con la ejecución efectiva y transparente de sus actividades y en la realización de acciones de control, seguimiento y monitoreo necesarias, para mitigar los eventos de riesgos que puedan impedir el cumplimiento de la misión y objetivos institucionales.</t>
  </si>
  <si>
    <t>OBJETIVO</t>
  </si>
  <si>
    <t>La presente política tiene como finalidad establecer los lineamientos para la administración del riesgo en la Entidad, a partir de los cuales se definirán los procedimientos y mecanismos de verificación y evaluación encaminados a la búsqueda de la eficiencia y eficacia de los procesos.</t>
  </si>
  <si>
    <t>ALCANCE</t>
  </si>
  <si>
    <t>La presente política considera los riesgos propios de los procesos y actividades desarrolladas al interior de la ANT, en donde se hace necesario el entendimiento, compromiso y disposición de todas las dependencias y personal de la Entidad, en forma independiente de su nivel jerárquico, función o localización. El alcance definido para la Gestión del Riesgo en la ANT se basará en los siguientes aspectos claves:
a) La Gestión del Riesgo es responsabilidad de todo el personal de la ANT, tanto de la Alta Dirección como de los demás servidores públicos. Los líderes de proceso o el enlace del Modelo Integrado de Planeación y Gestión – MIPG en cada dependencia, son los encargados de asegurar la aplicación y seguimiento de las distintas políticas, normas y procedimientos definidos para el cumplimiento de los objetivos de cada proceso, en concordancia con la Oficina de Planeación. 
b) La Gestión del Riesgo estará integrada dentro de todas las actividades y sistemas de la Entidad, formando parte también en el proceso de planificación general de la gestión.
c) La Gestión del Riesgo se integrará a los planes, programas, procesos y actividades diarias que realizan las dependencias de la ANT dentro del alcance definido en el marco estratégico y organizacional.
d) La aplicación sistemática de la Gestión del Riesgo se hará sobre análisis fundados, haciendo uso efectivo y eficiente de los recursos de la Entidad. 
e) Aquellos riesgos que resulten en un nivel de riesgo extremo, luego de ser valorados mediante la metodología de riesgo definida, serán monitoreados continuamente y en forma especial por la Oficina de Planeación y la Oficina del Inspector de la Gestión de Tierras, en relación con los riesgos de corrupción.</t>
  </si>
  <si>
    <t>Para el caso específico de los riesgos de corrupción, es necesario identificar las debilidades (Factores Internos) y las amenazas (Factores Externos) que pueden influir en los procesos y procedimientos que generen una mayor vulnerabilidad frente a riesgos de corrupción. La opción de manejo para el tratamiento a este tipo de riesgos se identifica únicamente para evitarlo (evitar) y en caso de materialización se deben tomar las acciones correctivas.</t>
  </si>
  <si>
    <t>NIVELES DE ACEPTACIÓN DEL RIESGO Y TRATAMIENTO</t>
  </si>
  <si>
    <t>NIVELES PARA CALIFICAR EL IMPACTO</t>
  </si>
  <si>
    <t>La metodología a utilizar en la administración de riesgos de corrupción es la emitida por la Secretaria de la Transparencia de la Presidencia de la República – “Guía para la gestión del Riesgo de Corrupción” indicada en los lineamientos del decreto 124 de enero 26 de 2016.</t>
  </si>
  <si>
    <t>CONTEXTO</t>
  </si>
  <si>
    <r>
      <t xml:space="preserve">"Como herramienta básica para el análisis del contexto del proceso se sugiere utilizar las caracterizaciones de estos, donde es posible contar con este panorama. Si estos documentos están desactualizados o no se han elaborado, es importante actualizarlos o elaborarlos antes de continuar con la metodología de administración del riesgo". </t>
    </r>
    <r>
      <rPr>
        <sz val="12"/>
        <color theme="1"/>
        <rFont val="Calibri"/>
        <family val="2"/>
        <scheme val="minor"/>
      </rPr>
      <t>DAFP 2018</t>
    </r>
  </si>
  <si>
    <t>PROBABILIDAD</t>
  </si>
  <si>
    <t>IMPACTO</t>
  </si>
  <si>
    <t>NIVEL</t>
  </si>
  <si>
    <t>EXTREMO</t>
  </si>
  <si>
    <t>ALTO</t>
  </si>
  <si>
    <t>MODERADO</t>
  </si>
  <si>
    <t>BAJO</t>
  </si>
  <si>
    <t>IDENTIFICACIÓN DEL RIESGO</t>
  </si>
  <si>
    <t>FICHA DE IDENTIFICACIÓN DEL RIESGO</t>
  </si>
  <si>
    <t>RIESGO DE CORRUPCIÓN</t>
  </si>
  <si>
    <t>Acción u omisión</t>
  </si>
  <si>
    <t>Uso del poder</t>
  </si>
  <si>
    <t>Desviar la gestión de lo público</t>
  </si>
  <si>
    <t>Beneficio privado</t>
  </si>
  <si>
    <t>DESCRIPCIÓN DEL RIESGO</t>
  </si>
  <si>
    <t>RESPONSABLES DEL PROCESO</t>
  </si>
  <si>
    <t>SI</t>
  </si>
  <si>
    <r>
      <t xml:space="preserve">¿QUÉ PUEDE SUCEDER?
</t>
    </r>
    <r>
      <rPr>
        <sz val="11"/>
        <color theme="1"/>
        <rFont val="Arial Narrow"/>
        <family val="2"/>
      </rPr>
      <t>Identificar la afectación del cumplimiento del objetivo estratégico o del proceso según sea el caso.</t>
    </r>
  </si>
  <si>
    <r>
      <rPr>
        <b/>
        <sz val="11"/>
        <color theme="1"/>
        <rFont val="Arial Narrow"/>
        <family val="2"/>
      </rPr>
      <t xml:space="preserve">¿CÓMO O POR QUÉ PUEDE SUCEDER? </t>
    </r>
    <r>
      <rPr>
        <sz val="11"/>
        <color theme="1"/>
        <rFont val="Arial Narrow"/>
        <family val="2"/>
      </rPr>
      <t xml:space="preserve">
Establecer las causas a partir de los factores determinados en el contexto.</t>
    </r>
  </si>
  <si>
    <r>
      <t xml:space="preserve">¿QUÉ CONSECUENCIAS TENDRÍA SU MATERIALIZACIÓN?
</t>
    </r>
    <r>
      <rPr>
        <sz val="11"/>
        <color theme="1"/>
        <rFont val="Arial Narrow"/>
        <family val="2"/>
      </rPr>
      <t>Determinar los posibles efectos por la materialización del riesgo</t>
    </r>
  </si>
  <si>
    <r>
      <t>"</t>
    </r>
    <r>
      <rPr>
        <b/>
        <i/>
        <sz val="16"/>
        <color theme="1"/>
        <rFont val="Calibri"/>
        <family val="2"/>
        <scheme val="minor"/>
      </rPr>
      <t>Definición de riesgo de corrupción:</t>
    </r>
    <r>
      <rPr>
        <i/>
        <sz val="16"/>
        <color theme="1"/>
        <rFont val="Calibri"/>
        <family val="2"/>
        <scheme val="minor"/>
      </rPr>
      <t xml:space="preserve"> Es la posibilidad de que, por acción u omisión, se use el poder para desviar la gestión de lo público hacia un beneficio privado.
“Esto implica que las prácticas corruptas son realizadas por actores públicos y/o privados con poder e incidencia en la toma de decisiones y la administración de los bienes públicos” (Conpes N° 167 de 2013).". </t>
    </r>
    <r>
      <rPr>
        <sz val="16"/>
        <color theme="1"/>
        <rFont val="Calibri"/>
        <family val="2"/>
        <scheme val="minor"/>
      </rPr>
      <t>DAFP 2018</t>
    </r>
  </si>
  <si>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</si>
  <si>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</si>
  <si>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</si>
  <si>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</si>
  <si>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</si>
  <si>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</si>
  <si>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</si>
  <si>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</si>
  <si>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</si>
  <si>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</si>
  <si>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</si>
  <si>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</si>
  <si>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</si>
  <si>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</si>
  <si>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</si>
  <si>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</si>
  <si>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</si>
  <si>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</si>
  <si>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</si>
  <si>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respuestas afirmativas</t>
  </si>
  <si>
    <t>RIESGO INHERENTE</t>
  </si>
  <si>
    <t>OPCIÓN DE MANEJO</t>
  </si>
  <si>
    <t>DISEÑO Y VALORACIÓN DE CONTROLES</t>
  </si>
  <si>
    <r>
      <t xml:space="preserve">"Al momento de definir las actividades de control por parte de la primera línea de defensa, es importante considerar que los controles estén bien diseñados, es decir, que efectivamente estos mitigan las causas que hacen que el riesgo se materiali". </t>
    </r>
    <r>
      <rPr>
        <sz val="16"/>
        <color theme="1"/>
        <rFont val="Calibri"/>
        <family val="2"/>
        <scheme val="minor"/>
      </rPr>
      <t>DAFP 2018</t>
    </r>
  </si>
  <si>
    <t>DISEÑO DE CONTROLES</t>
  </si>
  <si>
    <t>FICHA DE DISEÑO Y VALORACIÓN DE LOS CONTROLES</t>
  </si>
  <si>
    <r>
      <rPr>
        <b/>
        <sz val="12"/>
        <color theme="1"/>
        <rFont val="Arial Narrow"/>
        <family val="2"/>
      </rPr>
      <t>RESPONSABLE</t>
    </r>
    <r>
      <rPr>
        <b/>
        <sz val="10"/>
        <color theme="1"/>
        <rFont val="Arial Narrow"/>
        <family val="2"/>
      </rPr>
      <t/>
    </r>
  </si>
  <si>
    <t>PERIODICIDAD</t>
  </si>
  <si>
    <t>PROPÓSITO</t>
  </si>
  <si>
    <r>
      <rPr>
        <b/>
        <sz val="12"/>
        <color theme="1"/>
        <rFont val="Arial Narrow"/>
        <family val="2"/>
      </rPr>
      <t>COMO SE REALIZA</t>
    </r>
    <r>
      <rPr>
        <sz val="10"/>
        <color theme="1"/>
        <rFont val="Arial Narrow"/>
        <family val="2"/>
      </rPr>
      <t/>
    </r>
  </si>
  <si>
    <r>
      <rPr>
        <b/>
        <sz val="12"/>
        <color theme="1"/>
        <rFont val="Arial Narrow"/>
        <family val="2"/>
      </rPr>
      <t>QUÉ PASA CON LAS OBSERVACIONES O DESVIACIONES</t>
    </r>
    <r>
      <rPr>
        <sz val="10"/>
        <color theme="1"/>
        <rFont val="Arial Narrow"/>
        <family val="2"/>
      </rPr>
      <t/>
    </r>
  </si>
  <si>
    <t>EVIDENCIA</t>
  </si>
  <si>
    <t>ACTIVIDAD DE CONTROL AL RIESGO</t>
  </si>
  <si>
    <t>Asignado / NO asignado</t>
  </si>
  <si>
    <t>Peso en la evaluación</t>
  </si>
  <si>
    <t>Adecuado / Inadecuado</t>
  </si>
  <si>
    <t>Oportuna / Inoportuna</t>
  </si>
  <si>
    <r>
      <rPr>
        <b/>
        <sz val="10"/>
        <color theme="1"/>
        <rFont val="Arial Narrow"/>
        <family val="2"/>
      </rPr>
      <t>RESPONSABLE</t>
    </r>
    <r>
      <rPr>
        <sz val="10"/>
        <color theme="1"/>
        <rFont val="Arial Narrow"/>
        <family val="2"/>
      </rPr>
      <t xml:space="preserve">
¿Existe un responsable asignado a la ejecución del control?</t>
    </r>
  </si>
  <si>
    <r>
      <rPr>
        <b/>
        <sz val="10"/>
        <color theme="1"/>
        <rFont val="Arial Narrow"/>
        <family val="2"/>
      </rPr>
      <t>RESPONSABLE</t>
    </r>
    <r>
      <rPr>
        <sz val="10"/>
        <color theme="1"/>
        <rFont val="Arial Narrow"/>
        <family val="2"/>
      </rPr>
      <t xml:space="preserve">
¿El responsable tiene la autoridad y adecuada segregación de funciones en la ejecución del control?</t>
    </r>
  </si>
  <si>
    <r>
      <rPr>
        <b/>
        <sz val="10"/>
        <color theme="1"/>
        <rFont val="Arial Narrow"/>
        <family val="2"/>
      </rPr>
      <t>PERIODICIDAD</t>
    </r>
    <r>
      <rPr>
        <sz val="10"/>
        <color theme="1"/>
        <rFont val="Arial Narrow"/>
        <family val="2"/>
      </rPr>
      <t xml:space="preserve">
¿La oportunidad en que se ejecuta el control ayuda a prevenir la mitigación del riesgo o a detectar la materialización del riesgo de manera oportuna?</t>
    </r>
  </si>
  <si>
    <r>
      <rPr>
        <b/>
        <sz val="10"/>
        <color theme="1"/>
        <rFont val="Arial Narrow"/>
        <family val="2"/>
      </rPr>
      <t>PROPÓSITO</t>
    </r>
    <r>
      <rPr>
        <sz val="10"/>
        <color theme="1"/>
        <rFont val="Arial Narrow"/>
        <family val="2"/>
      </rPr>
      <t xml:space="preserve">
¿Las actividades que se desarrollan en el control realmente buscan por si sola prevenir o detectar las causas que pueden dar origen al riesgo, Ej.: verificar, validar, cotejar, comparar, revisar, etc.?</t>
    </r>
  </si>
  <si>
    <t>Prevenir / Detectar / No es control</t>
  </si>
  <si>
    <r>
      <rPr>
        <b/>
        <sz val="10"/>
        <color theme="1"/>
        <rFont val="Arial Narrow"/>
        <family val="2"/>
      </rPr>
      <t>COMO SE REALIZA</t>
    </r>
    <r>
      <rPr>
        <sz val="10"/>
        <color theme="1"/>
        <rFont val="Arial Narrow"/>
        <family val="2"/>
      </rPr>
      <t xml:space="preserve">
¿La fuente de información que se utiliza en el desarrollo del control es información confiable que permita mitigar el riesgo?</t>
    </r>
  </si>
  <si>
    <t>Confiable / No confiable</t>
  </si>
  <si>
    <r>
      <rPr>
        <b/>
        <sz val="10"/>
        <color theme="1"/>
        <rFont val="Arial Narrow"/>
        <family val="2"/>
      </rPr>
      <t>QUÉ PASA CON LAS OBSERVACIONES O DESVIACIONES</t>
    </r>
    <r>
      <rPr>
        <sz val="10"/>
        <color theme="1"/>
        <rFont val="Arial Narrow"/>
        <family val="2"/>
      </rPr>
      <t xml:space="preserve">
¿Las observaciones, desviaciones o diferencias identificadas como resultados de la ejecución del control son investigadas y resueltas de manera oportuna?</t>
    </r>
  </si>
  <si>
    <t>Se investigan oportunamente / No se investigan oportunamente</t>
  </si>
  <si>
    <r>
      <rPr>
        <b/>
        <sz val="10"/>
        <color theme="1"/>
        <rFont val="Arial Narrow"/>
        <family val="2"/>
      </rPr>
      <t>EVIDENCIA</t>
    </r>
    <r>
      <rPr>
        <sz val="10"/>
        <color theme="1"/>
        <rFont val="Arial Narrow"/>
        <family val="2"/>
      </rPr>
      <t xml:space="preserve">
¿Se deja evidencia o rastro de la ejecución del control que permita a cualquier tercero con la evidencia llegar a la misma conclusión?</t>
    </r>
  </si>
  <si>
    <t>Completa / Incompleta / No existe</t>
  </si>
  <si>
    <t>VALORACIÓN DEL DISEÑO DEL CONTROL</t>
  </si>
  <si>
    <t>Rango de calificación del diseño del control</t>
  </si>
  <si>
    <t>Resultado de evaluación del diseño del control</t>
  </si>
  <si>
    <r>
      <t xml:space="preserve">"¿EN QUÉ CONSISTE?, En establecer la probabilidad de ocurrencia del riesgo y el nivel de consecuencia o impacto, con el fin de estimar la zona de riesgo inicial (RIESGO INHERENTE).". </t>
    </r>
    <r>
      <rPr>
        <sz val="16"/>
        <color theme="1"/>
        <rFont val="Calibri"/>
        <family val="2"/>
        <scheme val="minor"/>
      </rPr>
      <t>DAFP 2018</t>
    </r>
  </si>
  <si>
    <t>NO</t>
  </si>
  <si>
    <t>Asignado</t>
  </si>
  <si>
    <t>Adecuado</t>
  </si>
  <si>
    <t>Oportuna</t>
  </si>
  <si>
    <t>Confiable</t>
  </si>
  <si>
    <t>Se investigan oportunamente</t>
  </si>
  <si>
    <t>Completa</t>
  </si>
  <si>
    <t>Detectar</t>
  </si>
  <si>
    <t>Incompleta</t>
  </si>
  <si>
    <t>No se investigan oportunamente</t>
  </si>
  <si>
    <t>VALORACIÓN DE LA EJECUCIÓN DEL CONTROL</t>
  </si>
  <si>
    <r>
      <rPr>
        <b/>
        <sz val="16"/>
        <color theme="1"/>
        <rFont val="Arial Narrow"/>
        <family val="2"/>
      </rPr>
      <t>*Fuerte</t>
    </r>
    <r>
      <rPr>
        <sz val="16"/>
        <color theme="1"/>
        <rFont val="Arial Narrow"/>
        <family val="2"/>
      </rPr>
      <t xml:space="preserve">: El control se ejecuta de manera consistente por parte del responsable.
</t>
    </r>
    <r>
      <rPr>
        <b/>
        <sz val="16"/>
        <color theme="1"/>
        <rFont val="Arial Narrow"/>
        <family val="2"/>
      </rPr>
      <t>Moderado</t>
    </r>
    <r>
      <rPr>
        <sz val="16"/>
        <color theme="1"/>
        <rFont val="Arial Narrow"/>
        <family val="2"/>
      </rPr>
      <t xml:space="preserve">: El control se ejecuta algunas veces por parte del responsable.
</t>
    </r>
    <r>
      <rPr>
        <b/>
        <sz val="16"/>
        <color theme="1"/>
        <rFont val="Arial Narrow"/>
        <family val="2"/>
      </rPr>
      <t>Débil</t>
    </r>
    <r>
      <rPr>
        <sz val="16"/>
        <color theme="1"/>
        <rFont val="Arial Narrow"/>
        <family val="2"/>
      </rPr>
      <t>: El control no se ejecuta por parte del responsable.</t>
    </r>
  </si>
  <si>
    <t>Inadecuado</t>
  </si>
  <si>
    <t>Nivel</t>
  </si>
  <si>
    <t>Descriptor</t>
  </si>
  <si>
    <t>Descripción</t>
  </si>
  <si>
    <t>Frecuencia</t>
  </si>
  <si>
    <t xml:space="preserve">Se espera que el evento ocurra en la mayoría de las circunstancias. </t>
  </si>
  <si>
    <t xml:space="preserve">Más de 1 vez al año. </t>
  </si>
  <si>
    <t xml:space="preserve">Es viable que el evento ocurra en la mayoría de las circunstancias. </t>
  </si>
  <si>
    <t xml:space="preserve">Al menos 1 vez en el último año. </t>
  </si>
  <si>
    <t xml:space="preserve">El evento podrá ocurrir en algún momento. </t>
  </si>
  <si>
    <t xml:space="preserve">Al menos 1 vez en los últimos 2 años. </t>
  </si>
  <si>
    <t xml:space="preserve">El evento puede ocurrir en algún momento. </t>
  </si>
  <si>
    <t xml:space="preserve">Al menos 1 vez en los últimos 5 años. </t>
  </si>
  <si>
    <t xml:space="preserve">El evento puede ocurrir solo en circunstancias excepcionales (poco comunes o anormales). </t>
  </si>
  <si>
    <t xml:space="preserve">No se ha presentado en los últimos 5 años. </t>
  </si>
  <si>
    <t>Valoración de probabilidad de ocurrencia del riesgo</t>
  </si>
  <si>
    <t>Respuesta</t>
  </si>
  <si>
    <t>Genera medianas consecuencias sobre la entidad</t>
  </si>
  <si>
    <t>Genera altas consecuencias sobre la entidad.</t>
  </si>
  <si>
    <t>Genera consecuencias desastrosas para la entidad</t>
  </si>
  <si>
    <t>PREGUNTA:
Si el riesgo de corrupción se materializa podría . . .</t>
  </si>
  <si>
    <t>Valoración de impacto del riesgo de corrupción</t>
  </si>
  <si>
    <t>TOTAL</t>
  </si>
  <si>
    <t>Responder afirmativamente de UNA a CINCO pregunta (s) genera un impacto moderado.
Responder afirmativamente de SEIS a ONCE preguntas genera un impacto mayor.
Responder afirmativamente de DOCE a DIECINUEVE preguntas genera un impacto catastrófico</t>
  </si>
  <si>
    <t>MATRICES PARA VALORACIÓN DEL IMPACTO Y PROBABILIDAD DEL RIESGO DE CORRUPCIÓN</t>
  </si>
  <si>
    <t>MATRICES PARA VALORACIÓN DEL DISEÑO Y EJECUCIÓN DE LOS CONTROLES</t>
  </si>
  <si>
    <t>Criterio de evaluación</t>
  </si>
  <si>
    <t>Opción de respuesta al criterio de evaluación</t>
  </si>
  <si>
    <t>Peso en la evaluación del diseño del control</t>
  </si>
  <si>
    <t>1.1 Asignación del responsable</t>
  </si>
  <si>
    <t>No Asignado</t>
  </si>
  <si>
    <t>1.2 Segregación y autoridad del responsable</t>
  </si>
  <si>
    <t>2. Periodicidad</t>
  </si>
  <si>
    <t>Inoportuna</t>
  </si>
  <si>
    <t>3. Propósito</t>
  </si>
  <si>
    <t>No es un control</t>
  </si>
  <si>
    <t>4. Cómo se realiza la actividad de control</t>
  </si>
  <si>
    <t>No confiable</t>
  </si>
  <si>
    <t>5.Qué pasa con las observaciones o desviaciones</t>
  </si>
  <si>
    <t>Evidencia de la ejecución del control</t>
  </si>
  <si>
    <t>No existe</t>
  </si>
  <si>
    <t>Valoración del DISEÑO del control</t>
  </si>
  <si>
    <t>Si su calificación es entre 96 y 100</t>
  </si>
  <si>
    <t>Si su calificación es entre 86 y 95</t>
  </si>
  <si>
    <t>si su calificación es entre 0 y 85</t>
  </si>
  <si>
    <t>Rango de calificación de la ejecución</t>
  </si>
  <si>
    <t>Peso de la ejecución del control</t>
  </si>
  <si>
    <t>El control se ejecuta de manera consistente por parte del responsable.</t>
  </si>
  <si>
    <t>El control se ejecuta algunas veces por parte del responsable.</t>
  </si>
  <si>
    <t>El control no se ejecuta por parte del responsable.</t>
  </si>
  <si>
    <t>Valoración de la EJECUCIÓN del control</t>
  </si>
  <si>
    <t>MATRICES PARA VALORACIÓN DE SOLIDEZ INDIVIDUAL Y DEL CONJUNTO DE LOS CONTROLES</t>
  </si>
  <si>
    <t>VALORACIÓN SOLIDEZ INDIVIDUAL DEL CONTROL</t>
  </si>
  <si>
    <t>DISEÑO</t>
  </si>
  <si>
    <t>EJECUCIÓN</t>
  </si>
  <si>
    <t>SOLIDEZ INDIVIDUAL</t>
  </si>
  <si>
    <t>VALORACIÓN SOLIDEZ DEL CONJUNTO DE LOS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</si>
  <si>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</si>
  <si>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</si>
  <si>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</si>
  <si>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rPr>
        <b/>
        <sz val="18"/>
        <color theme="1"/>
        <rFont val="Arial Narrow"/>
        <family val="2"/>
      </rPr>
      <t>IMPACTO</t>
    </r>
    <r>
      <rPr>
        <sz val="11"/>
        <color theme="1"/>
        <rFont val="Arial Narrow"/>
        <family val="2"/>
      </rPr>
      <t xml:space="preserve">
</t>
    </r>
    <r>
      <rPr>
        <sz val="14"/>
        <color theme="1"/>
        <rFont val="Arial Narrow"/>
        <family val="2"/>
      </rPr>
      <t xml:space="preserve">Si el riesgo de corrupción se materializa podría… (responder SI o NO)
</t>
    </r>
    <r>
      <rPr>
        <sz val="10"/>
        <color theme="1"/>
        <rFont val="Arial Narrow"/>
        <family val="2"/>
      </rPr>
      <t>Responder afirmativamente de UNA a CINCO pregunta (s) genera un impacto</t>
    </r>
    <r>
      <rPr>
        <b/>
        <sz val="10"/>
        <color theme="1"/>
        <rFont val="Arial Narrow"/>
        <family val="2"/>
      </rPr>
      <t xml:space="preserve"> moderado</t>
    </r>
    <r>
      <rPr>
        <sz val="10"/>
        <color theme="1"/>
        <rFont val="Arial Narrow"/>
        <family val="2"/>
      </rPr>
      <t>.
Responder afirmativamente de SEIS a ONCE preguntas genera un impacto</t>
    </r>
    <r>
      <rPr>
        <b/>
        <sz val="10"/>
        <color theme="1"/>
        <rFont val="Arial Narrow"/>
        <family val="2"/>
      </rPr>
      <t xml:space="preserve"> mayor.</t>
    </r>
    <r>
      <rPr>
        <sz val="10"/>
        <color theme="1"/>
        <rFont val="Arial Narrow"/>
        <family val="2"/>
      </rPr>
      <t xml:space="preserve">
Responder afirmativamente de DOCE a DIECINUEVE preguntas genera un impacto </t>
    </r>
    <r>
      <rPr>
        <b/>
        <sz val="10"/>
        <color theme="1"/>
        <rFont val="Arial Narrow"/>
        <family val="2"/>
      </rPr>
      <t>catastrófico.</t>
    </r>
  </si>
  <si>
    <t>SOLIDEZ INDIVIDUAL DEL CONTROL</t>
  </si>
  <si>
    <t>SOLIDEZ</t>
  </si>
  <si>
    <t>PESO</t>
  </si>
  <si>
    <t>FICHA DE VALORACIÓN DEL RIESGO INHERENTE</t>
  </si>
  <si>
    <t>VALORACIÓN DEL RIESGO INHERENTE</t>
  </si>
  <si>
    <t>CONTEXTO EXTERNO</t>
  </si>
  <si>
    <t>CONTEXTO INTERNO</t>
  </si>
  <si>
    <t>CONTEXTO DEL PROCESO</t>
  </si>
  <si>
    <t>ANALISIS DEL CONTEXTO INSTITUCIONAL</t>
  </si>
  <si>
    <r>
      <rPr>
        <b/>
        <sz val="11"/>
        <color rgb="FF383B37"/>
        <rFont val="Arial Narrow"/>
        <family val="2"/>
      </rPr>
      <t>POLÍTICOS:</t>
    </r>
    <r>
      <rPr>
        <sz val="11"/>
        <color rgb="FF383B37"/>
        <rFont val="Arial Narrow"/>
        <family val="2"/>
      </rPr>
      <t xml:space="preserve"> cambios de gobierno, legislación, políticas públicas, regulación.</t>
    </r>
  </si>
  <si>
    <r>
      <rPr>
        <b/>
        <sz val="11"/>
        <color rgb="FF383B37"/>
        <rFont val="Arial Narrow"/>
        <family val="2"/>
      </rPr>
      <t>ECONÓMICOS Y FINANCIEROS:</t>
    </r>
    <r>
      <rPr>
        <sz val="11"/>
        <color rgb="FF383B37"/>
        <rFont val="Arial Narrow"/>
        <family val="2"/>
      </rPr>
      <t xml:space="preserve"> disponibilidad de capital, liquidez, mercados financieros, desempleo, competencia.</t>
    </r>
  </si>
  <si>
    <r>
      <rPr>
        <b/>
        <sz val="11"/>
        <color rgb="FF383B37"/>
        <rFont val="Arial Narrow"/>
        <family val="2"/>
      </rPr>
      <t xml:space="preserve">SOCIALES Y CULTURALES: </t>
    </r>
    <r>
      <rPr>
        <sz val="11"/>
        <color rgb="FF383B37"/>
        <rFont val="Arial Narrow"/>
        <family val="2"/>
      </rPr>
      <t>demografía, responsabilidad social, orden público.</t>
    </r>
  </si>
  <si>
    <r>
      <rPr>
        <b/>
        <sz val="10"/>
        <color rgb="FF383B37"/>
        <rFont val="Arial Narrow"/>
        <family val="2"/>
      </rPr>
      <t>TECNOLÓGICOS</t>
    </r>
    <r>
      <rPr>
        <sz val="10"/>
        <color rgb="FF383B37"/>
        <rFont val="Arial Narrow"/>
        <family val="2"/>
      </rPr>
      <t>: avances en tecnología, acceso a sistemas de información externos, gobierno en línea.</t>
    </r>
  </si>
  <si>
    <r>
      <rPr>
        <b/>
        <sz val="11"/>
        <color rgb="FF383B37"/>
        <rFont val="Arial Narrow"/>
        <family val="2"/>
      </rPr>
      <t>AMBIENTALES:</t>
    </r>
    <r>
      <rPr>
        <sz val="11"/>
        <color rgb="FF383B37"/>
        <rFont val="Arial Narrow"/>
        <family val="2"/>
      </rPr>
      <t xml:space="preserve"> emisiones y residuos, energía, catástrofes naturales, desarrollo sostenible.</t>
    </r>
  </si>
  <si>
    <r>
      <rPr>
        <b/>
        <sz val="11"/>
        <color rgb="FF383B37"/>
        <rFont val="Arial Narrow"/>
        <family val="2"/>
      </rPr>
      <t xml:space="preserve">LEGALES Y REGLAMENTARIOS: </t>
    </r>
    <r>
      <rPr>
        <sz val="11"/>
        <color rgb="FF383B37"/>
        <rFont val="Arial Narrow"/>
        <family val="2"/>
      </rPr>
      <t>Normatividad externa (leyes, decretos, ordenanzas y acuerdos).</t>
    </r>
  </si>
  <si>
    <r>
      <rPr>
        <b/>
        <sz val="11"/>
        <color rgb="FF383B37"/>
        <rFont val="Arial Narrow"/>
        <family val="2"/>
      </rPr>
      <t>FINANCIEROS:</t>
    </r>
    <r>
      <rPr>
        <sz val="11"/>
        <color rgb="FF383B37"/>
        <rFont val="Arial Narrow"/>
        <family val="2"/>
      </rPr>
      <t xml:space="preserve"> presupuesto de funcionamiento, recursos de inversión, infraestructura, capacidad instalada.</t>
    </r>
  </si>
  <si>
    <r>
      <rPr>
        <b/>
        <sz val="11"/>
        <color rgb="FF383B37"/>
        <rFont val="Arial Narrow"/>
        <family val="2"/>
      </rPr>
      <t>PERSONAL</t>
    </r>
    <r>
      <rPr>
        <sz val="11"/>
        <color rgb="FF383B37"/>
        <rFont val="Arial Narrow"/>
        <family val="2"/>
      </rPr>
      <t>: competencia del personal, disponibilidad del personal, seguridad y salud ocupacional.</t>
    </r>
  </si>
  <si>
    <r>
      <rPr>
        <b/>
        <sz val="11"/>
        <color rgb="FF383B37"/>
        <rFont val="Arial Narrow"/>
        <family val="2"/>
      </rPr>
      <t>PROCESOS:</t>
    </r>
    <r>
      <rPr>
        <sz val="11"/>
        <color rgb="FF383B37"/>
        <rFont val="Arial Narrow"/>
        <family val="2"/>
      </rPr>
      <t xml:space="preserve"> capacidad, diseño, ejecución, proveedores, entradas, salidas, gestión del conocimiento.</t>
    </r>
  </si>
  <si>
    <r>
      <rPr>
        <b/>
        <sz val="11"/>
        <color rgb="FF383B37"/>
        <rFont val="Arial Narrow"/>
        <family val="2"/>
      </rPr>
      <t>TECNOLOGÍA:</t>
    </r>
    <r>
      <rPr>
        <sz val="11"/>
        <color rgb="FF383B37"/>
        <rFont val="Arial Narrow"/>
        <family val="2"/>
      </rPr>
      <t xml:space="preserve"> integridad de datos, disponibilidad de datos y sistemas, desarrollo, producción, mantenimiento de sistemas de información.</t>
    </r>
  </si>
  <si>
    <r>
      <rPr>
        <b/>
        <sz val="11"/>
        <color rgb="FF383B37"/>
        <rFont val="Arial Narrow"/>
        <family val="2"/>
      </rPr>
      <t xml:space="preserve">ESTRATÉGICOS: </t>
    </r>
    <r>
      <rPr>
        <sz val="11"/>
        <color rgb="FF383B37"/>
        <rFont val="Arial Narrow"/>
        <family val="2"/>
      </rPr>
      <t>direccionamiento estratégico, planeación institucional, liderazgo, trabajo en equipo.</t>
    </r>
  </si>
  <si>
    <r>
      <rPr>
        <b/>
        <sz val="10"/>
        <color rgb="FF383B37"/>
        <rFont val="Arial Narrow"/>
        <family val="2"/>
      </rPr>
      <t>COMUNICACIÓN INTERNA:</t>
    </r>
    <r>
      <rPr>
        <sz val="10"/>
        <color rgb="FF383B37"/>
        <rFont val="Arial Narrow"/>
        <family val="2"/>
      </rPr>
      <t xml:space="preserve"> canales utilizados y su efectividad, flujo de la información necesaria para el desarrollo de las operaciones.</t>
    </r>
  </si>
  <si>
    <r>
      <rPr>
        <b/>
        <sz val="11"/>
        <color rgb="FF383B37"/>
        <rFont val="Arial Narrow"/>
        <family val="2"/>
      </rPr>
      <t>DISEÑO DEL PROCESO:</t>
    </r>
    <r>
      <rPr>
        <sz val="11"/>
        <color rgb="FF383B37"/>
        <rFont val="Arial Narrow"/>
        <family val="2"/>
      </rPr>
      <t xml:space="preserve"> claridad en la descripción del alcance y objetivo del proceso.</t>
    </r>
  </si>
  <si>
    <r>
      <rPr>
        <b/>
        <sz val="11"/>
        <color rgb="FF383B37"/>
        <rFont val="Arial Narrow"/>
        <family val="2"/>
      </rPr>
      <t xml:space="preserve">INTERACCIONES CON OTROS PROCESOS: </t>
    </r>
    <r>
      <rPr>
        <sz val="11"/>
        <color rgb="FF383B37"/>
        <rFont val="Arial Narrow"/>
        <family val="2"/>
      </rPr>
      <t>relación precisa con otros procesos en cuanto a insumos, proveedores, productos, usuarios o clientes.</t>
    </r>
  </si>
  <si>
    <r>
      <rPr>
        <b/>
        <sz val="11"/>
        <color rgb="FF383B37"/>
        <rFont val="Arial Narrow"/>
        <family val="2"/>
      </rPr>
      <t>TRANSVERSALIDAD:</t>
    </r>
    <r>
      <rPr>
        <sz val="11"/>
        <color rgb="FF383B37"/>
        <rFont val="Arial Narrow"/>
        <family val="2"/>
      </rPr>
      <t xml:space="preserve"> procesos que determinan lineamientos necesarios para el desarrollo de todos los procesos de la entidad.</t>
    </r>
  </si>
  <si>
    <r>
      <rPr>
        <b/>
        <sz val="11"/>
        <color rgb="FF383B37"/>
        <rFont val="Arial Narrow"/>
        <family val="2"/>
      </rPr>
      <t>PROCEDIMIENTOS ASOCIADOS</t>
    </r>
    <r>
      <rPr>
        <sz val="11"/>
        <color rgb="FF383B37"/>
        <rFont val="Arial Narrow"/>
        <family val="2"/>
      </rPr>
      <t>: pertinencia en los procedimientos que desarrollan los procesos.</t>
    </r>
  </si>
  <si>
    <r>
      <rPr>
        <b/>
        <sz val="11"/>
        <color rgb="FF383B37"/>
        <rFont val="Arial Narrow"/>
        <family val="2"/>
      </rPr>
      <t>RESPONSABLES DEL PROCESO:</t>
    </r>
    <r>
      <rPr>
        <sz val="11"/>
        <color rgb="FF383B37"/>
        <rFont val="Arial Narrow"/>
        <family val="2"/>
      </rPr>
      <t xml:space="preserve"> grado de autoridad y responsabilidad de los funcionarios frente al proceso.</t>
    </r>
  </si>
  <si>
    <r>
      <rPr>
        <b/>
        <sz val="11"/>
        <color theme="1"/>
        <rFont val="Arial Narrow"/>
        <family val="2"/>
      </rPr>
      <t>COMUNICACIÓN ENTRE LOS PROCESOS</t>
    </r>
    <r>
      <rPr>
        <sz val="11"/>
        <color theme="1"/>
        <rFont val="Arial Narrow"/>
        <family val="2"/>
      </rPr>
      <t>: efectividad en los flujos de información determinados en la interacción de los procesos.</t>
    </r>
  </si>
  <si>
    <r>
      <rPr>
        <b/>
        <sz val="11"/>
        <color theme="1"/>
        <rFont val="Arial Narrow"/>
        <family val="2"/>
      </rPr>
      <t>ACTIVOS DE SEGURIDAD DIGITAL DEL PROCESO</t>
    </r>
    <r>
      <rPr>
        <sz val="11"/>
        <color theme="1"/>
        <rFont val="Arial Narrow"/>
        <family val="2"/>
      </rPr>
      <t>: información, aplicaciones, hardware entre otros, que se deben proteger para garantizar el funcionamiento interno de cada proceso, como de cara al ciudadano. Ver conceptos básicos relacionados con el riesgo páginas 8 y 9.</t>
    </r>
  </si>
  <si>
    <t>RIESGO RESIDUAL</t>
  </si>
  <si>
    <t>PROBABILIDAD RESIDUAL</t>
  </si>
  <si>
    <t>IMPACTO RESIDUAL</t>
  </si>
  <si>
    <r>
      <rPr>
        <b/>
        <sz val="18"/>
        <color theme="1"/>
        <rFont val="Arial Narrow"/>
        <family val="2"/>
      </rPr>
      <t>PROBABILIDAD</t>
    </r>
    <r>
      <rPr>
        <sz val="14"/>
        <color theme="1"/>
        <rFont val="Arial Narrow"/>
        <family val="2"/>
      </rPr>
      <t xml:space="preserve">
</t>
    </r>
    <r>
      <rPr>
        <b/>
        <sz val="12"/>
        <color theme="1"/>
        <rFont val="Arial Narrow"/>
        <family val="2"/>
      </rPr>
      <t>CASI SEGURO:</t>
    </r>
    <r>
      <rPr>
        <sz val="12"/>
        <color theme="1"/>
        <rFont val="Arial Narrow"/>
        <family val="2"/>
      </rPr>
      <t xml:space="preserve"> Se espera que el evento ocurra en la mayoría de las circunstancias. (Frecuencia: más de 1 vez al año.)
</t>
    </r>
    <r>
      <rPr>
        <b/>
        <sz val="12"/>
        <color theme="1"/>
        <rFont val="Arial Narrow"/>
        <family val="2"/>
      </rPr>
      <t>PROBABLE:</t>
    </r>
    <r>
      <rPr>
        <sz val="12"/>
        <color theme="1"/>
        <rFont val="Arial Narrow"/>
        <family val="2"/>
      </rPr>
      <t xml:space="preserve"> Es viable que el evento ocurra en la mayoría de las circunstancias. (Frecuencia: Al menos 1 vez en el último año.)
</t>
    </r>
    <r>
      <rPr>
        <b/>
        <sz val="12"/>
        <color theme="1"/>
        <rFont val="Arial Narrow"/>
        <family val="2"/>
      </rPr>
      <t>POSIBLE:</t>
    </r>
    <r>
      <rPr>
        <sz val="12"/>
        <color theme="1"/>
        <rFont val="Arial Narrow"/>
        <family val="2"/>
      </rPr>
      <t xml:space="preserve"> El evento podrá ocurrir en algún momento. (Frecuencia: Al menos 1 vez en los últimos 2 años.)
</t>
    </r>
    <r>
      <rPr>
        <b/>
        <sz val="12"/>
        <color theme="1"/>
        <rFont val="Arial Narrow"/>
        <family val="2"/>
      </rPr>
      <t>IMPROBABLE:</t>
    </r>
    <r>
      <rPr>
        <sz val="12"/>
        <color theme="1"/>
        <rFont val="Arial Narrow"/>
        <family val="2"/>
      </rPr>
      <t xml:space="preserve"> El evento puede ocurrir en algún momento. (Frecuencia: Al menos 1 vez en los últimos 5 años.)
</t>
    </r>
    <r>
      <rPr>
        <b/>
        <sz val="12"/>
        <color theme="1"/>
        <rFont val="Arial Narrow"/>
        <family val="2"/>
      </rPr>
      <t>RARA VEZ:</t>
    </r>
    <r>
      <rPr>
        <sz val="12"/>
        <color theme="1"/>
        <rFont val="Arial Narrow"/>
        <family val="2"/>
      </rPr>
      <t xml:space="preserve"> El evento puede ocurrir solo en circunstancias excepcionales. (No se ha presentado en los últimos 5 años.)</t>
    </r>
  </si>
  <si>
    <t>ANEXO - Solicitud de modificaciones a la Versión 1 del Mapa de Riesgos de Corrupción</t>
  </si>
  <si>
    <r>
      <t xml:space="preserve">"A continuación se describen los principales criterios técnicos para generar conceptos de no admisión a las solicitudes de modificación:
1. Que la actividad a modificar se encuentre vencida o en curso de ejecución.
2. Que no cumpla los criterios definidos en la Guía para la administración del riesgo y el diseño de controles en entidades públicas versión 4.
3. Que desconozca las disposiones normativas vigentes
4. Que no contribuya a la detección, prevención y mitigación del riesgo" </t>
    </r>
    <r>
      <rPr>
        <sz val="12"/>
        <color theme="1"/>
        <rFont val="Calibri"/>
        <family val="2"/>
        <scheme val="minor"/>
      </rPr>
      <t>Oficina del Inspector de la Gestión de Tierras</t>
    </r>
  </si>
  <si>
    <t>TIPO DE SOLICITUD</t>
  </si>
  <si>
    <t>INCLUSIÓN</t>
  </si>
  <si>
    <t>ELIMINACIÓN</t>
  </si>
  <si>
    <t>ACTUALIZACIÓN</t>
  </si>
  <si>
    <t>DEPENDENCIA SOLICITANTE</t>
  </si>
  <si>
    <t>SOLICITUD</t>
  </si>
  <si>
    <t>JUSTIFICACIÓN</t>
  </si>
  <si>
    <t>CONCEPTO OFICINA DEL INSPECTOR</t>
  </si>
  <si>
    <t>CONCEPTO OFICINA DE PLANEACIÓN</t>
  </si>
  <si>
    <t>ALCANCE: Desde la comprensión del contexto interno y externo, hasta la formulación de Planes, programas y proyectos relacionados con el cumplimiento de las funciones de la entidad.
OBJETIVO: Establecer los lineamientos estratégicos y el esquema de operación de la Agencia Nacional de Tierras, asegurando la disponibilidad de los recursos necesarios para su aplicación.</t>
  </si>
  <si>
    <t>OBJETIVO DEL PROCESO</t>
  </si>
  <si>
    <t>Establecer los lineamientos estratégicos y el esquema de operación de la Agencia Nacional de Tierras, asegurando la disponibilidad de los recursos necesarios para su aplicación.</t>
  </si>
  <si>
    <t>1. DEST-P-002 FORMULACIÓN DEL PLAN ESTRATÉGICO.
2. DEST-P-003 FORMULACIÓN DEL PLAN DE ACCIÓN ANUAL
3. DEST-P-005 FORMULACIÓN DE PROYECTOS DE INVERSIÓN
4. DEST-P-007 GESTIÓN DE INDICADORES ANT.
5. DEST-P-008 FORMULACIÓN DE LA POLÍTICA Y ESTRATEGIA DE TRANSPARENCIA Y ANTICORRUPCIÓN</t>
  </si>
  <si>
    <t>1. Oficina del Planeación.</t>
  </si>
  <si>
    <t>ALCANCE: Desde la formulación de lineamientos de comunicación interna y externa, hasta la articulación con los grupos de interés y organismos de control.
OBJETIVO: Establecer lineamientos para la comunicación y coordinación intra e interinstitucional, que proporcione a los grupos de interés información veraz, objetiva y oportuna de la misión, objetivos y gestión de la Agencia Nacional de Tierras.</t>
  </si>
  <si>
    <t>1. COGGI-P-001 ATENCIÓN Y SEGUIMIENTO A DENUNCIAS DE HECHOS ASOCIADOS A CORRUPCIÓN.
2. COGGI-P-002 DIRECCIONAMIENTO LEGAL.
3. COGGI-P-004 COMUNICACIÓN EXTERNA.
4. COGGI-P-005 ELABORACIÓN DE PLAN ANTICORRUPCIÓN Y DE ATENCIÓN AL CIUDADANO.
5. COGGI-P-006 ATENCIÓN A ORGANIZACIONES Y PROCESOS DE DIÁLOGO SOCIAL.
6. COOGI-P-007 CARACTERIZACIÓN DE CIUDADANOS, USUARIOS O GRUPOS DE INTERÉS.</t>
  </si>
  <si>
    <t>1. Dirección General.
2. Secretaría General.
3. Oficina de Planeación.
4. Oficina Jurídica.
5. Oficina del Inspector de la Gestión de Tierras.
6. Oficina de Control Interno.</t>
  </si>
  <si>
    <t>Establecer lineamientos para la comunicación y coordinación intra e interinstitucional, que proporcione a los grupos de interés información veraz, objetiva y oportuna de la misión, objetivos y gestión de la Agencia Nacional de Tierras.</t>
  </si>
  <si>
    <t>ALCANCE: Desde el entendimiento estratégico (planes de acción GEL e Institucional PETIC), la definición, diseño e implementación de arquitectura de TIC en sus diferentes dominios, hasta el análisis de información y producción de conocimiento, el control de la información documentada, el esquema de gobierno de TIC (políticas lineamientos, diseño de servicios, seguridad de la información) y monitoreo y control de TIC.
OBJETIVO: 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</si>
  <si>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1. INTI-P-001 CONTROL DE LA INFORMACIÓN DOCUMENTADA.
2. INTI-P-002 GESTIÓN DEL CONOCIMIENTO.
3. INTI-P-003 ARQUITECTURA TIC.
4. INTI-P-004 GOBIERNO DE TIC.
5. INTI-P-005 PLANEACIÓN ESTRATÉGICA DE TECNOLOGÍAS DE LA INFORMACIÓN Y COMUNICACIONES.
6. INTI-P-006 PRODUCCIÓN ESTADÍSTICA PARA EL OBSERVATORIO DE TIERRAS.</t>
  </si>
  <si>
    <t>1. Dirección de Gestión del Ordenamiento Social de la Propiedad.
2. Oficina de Planeación.</t>
  </si>
  <si>
    <t>Definir e implementar políticas, lineamientos, modelos y estándares de gestión, manejo, control y análisis de la Información, asegurando su confiabilidad y alineación de los objetivos estratégicos de TI con los objetivos estratégicos institucionales y sectoriales para el logro del ordenamiento social de la propiedad rural.</t>
  </si>
  <si>
    <t>ALCANCE: Inicia con la recepción del rezago documental y finaliza con la identificación y respuesta de las Peticiones, Quejas, Reclamos, Denuncias y Felicitaciones que recibe la Agencia Nacional de Tierras. 
OBJETIVO: Asegurar la atención al ciudadano, mediante los modelos de atención por oferta, demanda y descongestión, que permita detectar las necesidades de ordenamiento social de la propiedad rural.</t>
  </si>
  <si>
    <t>Asegurar la atención al ciudadano, mediante los modelos de atención por oferta, demanda y descongestión, que permita detectar las necesidades de ordenamiento social de la propiedad rural.</t>
  </si>
  <si>
    <t>1. GEMA-P-002 RECEPCIÓN DE PQRSD</t>
  </si>
  <si>
    <t>1. Secretaría General.
2. Dirección de Gestión del Ordenamiento social de la Propiedad.
3. Dirección Acceso a Tierras.
4. Dirección Gestión Jurídica de Tierras.
5. Dirección Asuntos Étnicos.</t>
  </si>
  <si>
    <t>ALCANCE: Desde el análisis de la información proveniente del proceso de gestión del modelo de atención hasta la aprobación de los planes de ordenamiento social de la propiedad rural y la planificación de las acciones para la demanda y rezago como también los planes de atención a comunidades étnicas.
OBJETIVO: Determinar las acciones necesarias a cargo de la Entidad para consolidar el Ordenamiento Social de la Propiedad Rural considerando los modelos de atención por oferta, demanda y descongestión.</t>
  </si>
  <si>
    <t>Determinar las acciones necesarias a cargo de la Entidad para consolidar el Ordenamiento Social de la Propiedad Rural considerando los modelos de atención por oferta, demanda y descongestión.</t>
  </si>
  <si>
    <t>1. POSPR-P-001 FORMULACIÓN PLAN DE ATENCIÓN A COMUNIDADES ÉTNICAS.
2. POSPR-P-002 FORMULACIÓN DE POSPR.
3. POSPR-P-003 MONITOREO Y SEGUIMIENTO A LA FORMULACIÓN E IMPLEMENTACIÓN DE LOS POSPR.
4. POSPR-P-004 IMPLEMENTACIÓN Y ACTUALIZACIÓN DE LOS POSPR.
5. POSPR-P-005 REGISTRO DE SUJETOS DE ORDENAMIENTO SOCIAL.
6. POSPR-P-006 PROCEDIMIENTO ÚNICO DE ORDENAMIENTO SOCIAL DE LA PROPIEDAD.</t>
  </si>
  <si>
    <t>ALCANCE: Inicia con los planes de ordenamiento social de la propiedad (oferta), solicitudes por demanda y por descongestión y finaliza con el acto administrativo final de los diferentes procedimientos administrativos especiales agrarios o con el registro del título ante la ORIP y entrega del mismo.
OBJETIVO: Adelantar los procedimientos administrativos especiales agrarios y acompañar la formalización de los bienes privados, para establecer la naturaleza jurídica y la relación con la tierra.</t>
  </si>
  <si>
    <t>Adelantar los procedimientos administrativos especiales agrarios y acompañar la formalización de los bienes privados, para establecer la naturaleza jurídica y la relación con la tierra.</t>
  </si>
  <si>
    <t>1. SEJUT-P-001 PROCEDIMIENTOS ADMIN. AGRARIOS ESPECIALES.
2. SEJUT-P-002 DESLINDE Y CLARIFICACIÓN DE TIERRAS DE ASUNTOS ÉTNICOS.
3. SEJUT-P-003 REVERSIÓN DE ADJUDICACIÓN DE BALDÍO.
4. SEJUT-P-004 GESTIÓN DE LA FORMALIZACIÓN DE LA PROPIEDAD RURAL.</t>
  </si>
  <si>
    <t>ALCANCE: Inicia con el análisis de la ruta jurídica y termina con la decisión final del expediente.
OBJETIVO: 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</si>
  <si>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Ejecutar los procedimientos administrativos de adjudicación de baldíos, adjudicación de bienes fiscales patrimoniales, constitución, ampliación, saneamiento o restructuración de resguardos indígenas, titulación colectiva a comunidades negras, asignación de subsidios integrales de reforma agraria, e iniciativas comunitarias como mecanismos de acceso a tierras.</t>
  </si>
  <si>
    <t>ALCANCE: Inicia con la información recibida por los diferentes modelos de atención e informes de seguimiento de las distintas adjudicaciones realizadas y finaliza con la administración del Fondo Nacional Agrario y baldíos, realización de mecanismos de administración, constitución y delimitación de zonas de reservas, protección de territorios ancestarles de comunidades indígenas, revocatoria del acto de adjudicación y limitaciones a la propiedad.
OBJETIVO: 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</si>
  <si>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ADMTI-P-001 CONSTITUCIÓN DE ZONAS DE RESERVA CAMPESINA.
2. ADMTI-P-002 PROTECCIÓN TERRITORIOS ANCESTRALES DE COMUNIDADES INDÍGENAS.
3. ADMTI-P-003 RECIBO DE LOS PREDIOS RURALES CON EXTINCIÓN JUDICIAL DE DOMINIO.
4. ADMTI-P-004 ADMINISTRACIÓN DE PREDIOS FISCALES PATRIMONIALES.
5. ADMTI-P-005 APERTURA DE FOLIO DE MATRÍCULA INMOBILIARIA DE PREDIOS BALDÍOS A NOMBRE DE LA NACIÓN.
6. ADMTI-P-006 LIMITACIONES DE LA PROPIEDAD.
7. ADMTI-P-007 ADMINISTRACIÓN DE PREDIOS BALDÍOS.
8. ADMTI-P-008 PROCESO ADMINISTRATIVO.
9. ADMTI-P-009 EXPROPIACIÓN DE TIERRAS.
10. ADMTI-P-010 REALIZACIÓN DE ESTUDIOS TÉCNICOS.
11. ADMTI-P-011 SOLICITUDES DE SUSTRACCIÓN EN ZONAS DE RESERVA FORESTAL DE LEY 2ª DE 1959.
12. ADMTI-P-012 ASIGNACIÓN DERECHOS DE USO.
13. ADMTI-P-014 INTEGRACIONES AL PATRIMONIO.</t>
  </si>
  <si>
    <t>Adelantar las diferentes acciones necesarias para la administración de los bienes fiscales patrimoniales de la Agencia y las tierras baldías de la Nación, conforme a la vocación productiva y uso del suelo, promoviendo las condiciones socioeconómicas y ambientales del territorio.</t>
  </si>
  <si>
    <t>1. ACCTI-P-001 ADJUDICACIÓN DE BALDÍOS A ENTIDADES DE DERECHO PÚBLICO.
2. ACCTI-P-002 ADJUDI. PREDIOS ORDEN JUDICIAL-RES. LEY 1448 DE 2011.
3. ACCTI-P-003 ADJUDICACIÓN DE BALDÍOS A PERSONAS NATURALES.
4. ACCTI-P-004 SELECCIÓN DE BENEFICIARIOS Y ADJUDICACIÓN DE PREDIOS NO OCUPADOS.
5. ACCTI-P-005 REVOCATORIA DEL ACTO DE ADJUDICACIÓN.
6. ACCTI-P-006 FRACCIONAMIENTO DE PREDIOS RURALES POR DEBAJO DE LA UAF.
7. ACCTI-P-007 TITULACIÓN COLECTIVA A COMUNIDADES NEGRAS.
8. ACCTI-P-008 CONSTIT, AMPLIAC, SANEAM O REESTRUCT DE RESG INDÍGENAS.
9. ACCTI-P-009 IMPLEM. INICIATIVAS COMUNIT. CON ENFO. DIFER. ÉTNICO ASOC. AL COMPON. DE LEGALIZ.
10. ACCTI-P-010 COMPRA DIRECTA DE PREDIOS.
11. ACCTI-P-011 ADJUDICACIÓN DEL SUBSIDIO INTEGRAL DE REFORMA AGRARIA – SIRA.
12. ACCTI-P-012 INGRESO DE PREDIOS AL REGISTRO DE INMUEBLES RURALES – RIR.
13. ACCTI-P-013 ADJUDICACIÓN DE PREDIOS OCUPADOS – REGULARIZACIÓN.
14. ACCTI-P-014 REVOCAT. TITULACIÓN DE BALDÍOS EN EL MARCO DEL PROCE. ÚNICO DE OSPR.
15. ACCTI-P-015 TRÁMITE ESPECIAL EN CASO DE OCUPACIÓN DE HECHO DE PREDIOS.
16. ACCTI-P-016-ADQUISICIÓN DEL PREDIO.
17. ACCTI-P-017-MATER. SUBS. – APOYO PARA CUBRIR LOS REQUER. FINANC. IMPLEM PROY. PRODUC SIT, SIDRA, SIRA.
18. ACCTI-P-018 COMPRA DIRECTA DE PREDIOS PARA REINCORPORACIÓN Y NORMALIZACIÓN.</t>
  </si>
  <si>
    <t>ALCANCE: Desde la identificación de variables a evaluar hasta la presentación de los resultados del Impacto del Ordenamiento Social de la Propiedad Rural.
OBJETIVO: Evaluar el impacto de las acciones que realiza la Agencia Nacional de Tierras para la implementación de la política de Ordenamiento Social de la Propiedad Rural.</t>
  </si>
  <si>
    <t>ALCANCE: Desde la conceptualización de los servicios de tecnología de información y comunicaciones, y gestión de la información de geografía y topografía de la Entidad hasta el uso, administración y soporte.
OBJETIVO: Prestar servicios de tecnologías de información y comunicaciones, y geografía y topografía oportunos para la operación y la toma de decisiones de la Agencia.</t>
  </si>
  <si>
    <t>Prestar servicios de tecnologías de información y comunicaciones, y geografía y topografía oportunos para la operación y la toma de decisiones de la Agencia.</t>
  </si>
  <si>
    <t>1. GINFO-P-002 DISPOSICIÓN DE LA INFORMACIÓN.
2. GINFO-P-003 CONSTRUCCIÓN DE SOFTWARE.
3. GINFO-P-005 PUBLICACIÓN DE INFORMACIÓN PÁGINA WEB.
4. GINFO-P-006 SOLICITUDES DE INFORMACIÓN A OTRAS ENTIDADES.
5.GINFO-P-007-LEVANTAMIENTO TOPOGRÁFICO.</t>
  </si>
  <si>
    <t>ALCANCE: Inicia con la planeación, selección y vinculación del personal idóneo, competente y con las habilidades requeridas; y termina con el retiro del servidor público.
OBJETIVO: 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</si>
  <si>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Administrar el Talento Humano de la Agencia y promover su desarrollo; a través del diseño y ejecución de políticas, programas y procedimientos que contribuyan a la optimización de las competencias de los servidores públicos, promoviendo su capacitación y valoración en condiciones de bienestar, salud y seguridad social.</t>
  </si>
  <si>
    <t>1. GTHU-P-001 FORMACIÓN Y CAPACITACIÓN.
2. GTHU-P-002 SISTEMA DE ESTÍMULOS.
3. GTHU-P-003 SISTEMA DE GESTIÓN DE LA SEGURIDAD Y SALUD EN EL TRABAJO.
4. GTHU-P-004 CONTROL DEL CUMPLIMIENTO DE LA JORNADA LABORAL Y HORARIO DE TRABAJO.
5. GTHU-P-005 PRESTACIÓN DEL SERVICIO DE AUXILIAR JURÍDICO AD HONÓREM O PASANTE.
6. GTHU-P-006 SELECCIÓN DEL PERSONAL.
7. GTHU-P-007 PROYECTOS DE APRENDIZAJE EN EQUIPOS.
8. GTHU-P-008 VINCULACIÓN DEL PERSONAL.
9. GTHU-P-009 DESVINCULACIÓN DE PERSONAL.
10. GTHU-P-010 SUSCRIPCIÓN ACUERDOS DE GESTIÓN.
11. GTHU-P-011 TRÁMITE DE LICENCIAS POR ENFERMEDAD, MATERNIDAD, PATERNIDAD O LUTO.
12. GTHU-P-012 TRÁMITE DE COMISIONES DE SERVICIOS AL EXTERIOR PARA FUNCIONARIOS.
13.GTHU-P-013 AUTORIZACIÓN DE PERMISOS.
14. GTHU-P-014 PROGRAMACIÓN Y FORMALIZACIÓN DE VACACIONES.
15. GTHU-P-015 TRÁMITE DE LICENCIAS NO REMUNERADAS.
16. GTHU-P-016 CONTROL INTERNO DISCIPLINARIO-PROCESO ORDINARIO.
17. GTHU-P-017 INDUCCIÓN, REINDUCCIÓN Y ENTRENAMIENTO ESPECÍFICO EN EL PUESTO DE TRABAJO.
18. GTHU-P-018 CONTROL INTERNO DISCIPLINARIO – PROCESO VERBAL.
19. GTHU-P-019 EVALUACIÓN DEL DESEMPEÑO LABORAL.</t>
  </si>
  <si>
    <t>1. Subdirección de Talento Humano.
2. Secretaría General.</t>
  </si>
  <si>
    <t>ALCANCE: Desde la asesoría jurídica al Director y demás dependencias, hasta las actuaciones judiciales tendientes a la debida defensa de los intereses de la entidad.
OBJETIVO: Asesorar y dar soporte jurídico a las diferentes dependencias, a través de la emisión de conceptos y demás soportes legales que sean necesarios, así como realizar todas las actuaciones tendientes a la debida defensa de los intereses de la entidad.</t>
  </si>
  <si>
    <t>Asesorar y dar soporte jurídico a las diferentes dependencias, a través de la emisión de conceptos y demás soportes legales que sean necesarios, así como realizar todas las actuaciones tendientes a la debida defensa de los intereses de la entidad.</t>
  </si>
  <si>
    <t>1. APJUR-P-002 REPRESENTACIÓN JURÍDICA.
2. APJUR-P-003 VIABILIDAD DE DOCUMENTO PARA FIRMA DEL DIRECTOR DE LA AGENCIA NACIONAL DE TIERRAS.
3. APJUR-P-004 GESTIÓN DE COBRO COACTIVO.
4. APJUR-P-005 ADMINISTRACIÓN DEL NORMOGRAMA DE LA AGENCIA NACIONAL DE TIERRAS.</t>
  </si>
  <si>
    <t>1. Oficina Jurídica</t>
  </si>
  <si>
    <t>ALCANCE: Desde la programación y análisis de las necesidades de la Agencia hasta la terminación y/o liquidación del contrato.
OBJETIVO: Adelantar la adquisición de bienes y/o servicios de la Agencia a través de los mecanismos definidos para la selección, elaboración, celebración, formalización, ejecución, terminación y/o liquidación de los contratos.</t>
  </si>
  <si>
    <t xml:space="preserve"> Adelantar la adquisición de bienes y/o servicios de la Agencia a través de los mecanismos definidos para la selección, elaboración, celebración, formalización, ejecución, terminación y/o liquidación de los contratos.</t>
  </si>
  <si>
    <t>1. ADQBS-P-001 GESTIÓN PRE CONTRACTUAL – GENERALIDADES.
2. ADQBS-P-002 LIQUIDACIÓN BILATERAL DE CONVENIOS O CONTRATOS.
3. ADQBS-P-003 PROGRAMACIÓN ADMINISTRACIÓN, MODIFICACIÓN Y SEGUIMIENTO DEL PAABS.
4. ADQBS-P-004 GESTIÓN CONTRACTUAL.
5. ADQBS-P-005 LIQUIDACIÓN UNILATERAL DE CONVENIOS O CONTRATOS.
6. ADQBS-P-006 CONTRATACIÓN DIRECTA.
7. ADQBS-P-007 CONTRATACIÓN DE MÍNIMA CUANTÍA.</t>
  </si>
  <si>
    <t>1. Subdirección Administrativa y Financiera.
2. Secretaría General.</t>
  </si>
  <si>
    <t>ALCANCE: Desde la recepción de los bienes y servicios, hasta la disposición final de los bienes y el recibido a satisfacción de los servicios. 
OBJETIVO: Gestionar la Administración y mantenimiento de bienes y servicios necesarios para la ejecución de los procesos de la entidad.</t>
  </si>
  <si>
    <t>1. ADMBS-P-001 NUMERACIÓN NOTIFICACIÓN COMUNICACIÓN Y PUBLICACIÓN DE RESOLUCIONES Y AUTOS.
2. ADMBS-P-002 TRÁMITE DE DESPLAZAMIENTOS AL EXTERIOR PARA CONTRATISTAS.
3. ADMBS-P-003 SOLICITUD DE BACKUP DE EQUIPOS DE USUARIO FINAL.
4. ADMBS-P-004 SOLICITUD SERVICIO DE TRANSPORTE TERRESTRE SEDES Y BOGOTÁ.
5. ADMBS-P-005 GESTIÓN DE REQUERIMIENTOS.
6. ADMBS-P-006 SOLICITUD AUTORIZACIÓN LEGALIZACIÓN Y PAGO DE DESPLAZAMIENTOS AL INTERIOR.
7. ADMBS-P-007 RECONSTRUCCIÓN DE EXPEDIENTES.
8. ADMBS-P-008 ENTRADA DE ALMACÉN.
9. ADMBS-P-009 BÚSQUEDA Y ATENCIÓN DE SOLICITUDES DEL ARCHIVO CENTRALIZADO.
10. ADMBS-P-010 PRÉSTAMO Y SUMINISTRO DE DOCUMENTOS UBICADOS EN EL ARCHIVO CENTRALIZADO.
11. ADMBS-P-011 TRANSFERENCIAS DOCUMENTALES PRIMARIAS.</t>
  </si>
  <si>
    <t>Gestionar la Administración y mantenimiento de bienes y servicios necesarios para la ejecución de los procesos de la entidad.</t>
  </si>
  <si>
    <t>ALCANCE: Desde la elaboración del anteproyecto de presupuesto de la ANT, hasta la presentación de los estados financieros.  
OBJETIVO: Administrar los recursos e información financiera con base en las necesidades de las dependencias de la Agencia y organismos estatales requirentes, a través de mecanismos de dirección, registro, ejecución, control y seguimiento de los recursos.</t>
  </si>
  <si>
    <t>1. GEFIN-P-001 FORMULACIÓN DE ANTEPROYECTO DE PRESUPUESTO DE LA ANT.
2. GEFIN-P-002 PAGO ACREEDORES VARIOS.
3. GEFIN-P-003 SOLICITUD EXPEDICIÓN Y MODIFICACIÓN DE CERTIFICADOS DE DISPONIBILIDAD PRESUPUESTAL.
4. GEFIN-P-004 GESTIÓN DE PAGOS.
5. GEFIN-P-005 GESTIÓN DE ADMINISTRACIÓN DEL PAC.
6. GEFIN-P-006 PREPARACIÓN Y PRESENTACIÓN DE ESTADOS FINANCIEROS.
7. GEFIN-P-007 REGISTRO DE INGRESOS.
8. GEFIN-P-008 CAJA MENOR.</t>
  </si>
  <si>
    <t xml:space="preserve">1. Secretaría General.
2. Subdirección Administrativa y Financiera.
3. Subdirección de Administracion de Tierras de la Nación.
4. Oficina de Planeación </t>
  </si>
  <si>
    <t>Administrar los recursos e información financiera con base en las necesidades de las dependencias de la Agencia y organismos estatales requirentes, a través de mecanismos de dirección, registro, ejecución, control y seguimiento de los recursos</t>
  </si>
  <si>
    <t>1. Las determinaciones que en temas de tierra viene tomando el Nuevo Gobierno Nacional, de alguna manera afectan positiva o negativamente el accionar de la ANT
2. Las posiciones asumidas por el Nuevo Gobierno Nacional respecto al Proceso de Paz, en temas de tierras (Punto 1 del Acuerdo de la Habana)
3. Las marcadas diferencias, de tipo ideológico, entre los integrantes del Congreso de la República, en temas de tierras
4. Ingerencia de grupos económicos (gremios, etc.) en las determinaciones que en materia de tierras y de reforma agraria, deba tomar las autoridades legislativas
5. Influencia de actores externos (políticos, gremios) en las determinaciones de la Entidad</t>
  </si>
  <si>
    <t>1. La limitación se recursos financieros, por parte del Gobierno Nacional, para compras de predios para atender la alta demenda de tierras de las comunidades rurales.
2. Lo costoso que resulta la visita a gran parte del territorio nacional para hacer presencia institucional (distancias, topografías, medios de transporte, etc)
3. Concentración en la ejecución de recursos, en ciertas regiones del País, para adjudicación de tierras y proyectos productivos.
4. Influencia de actores externos (políticos, gremios) en la determinación de recursos para la Entidad.</t>
  </si>
  <si>
    <t>1. Las políticas con Enfoque Diferencial definidas por el Estado que influencian la actuación de la Entidad
2. Las exigencias de los grupos étnicos y comunidades campesinas en matertia de adjudicación de tierras
3. El paro indefinido decretado por las cuomunidades indígenas del departamento del Cauca, motivado por adjudicación de tierras, proyectos productivos, etc.
4. Las movilizaciones campesinas de tipo reivindicativas en materia de tierras y proyectos productivos</t>
  </si>
  <si>
    <t>1. Grandes avances tecnológicos existentes en el mercado para asuntos relacionados con mediciones y demas, en materia rural
2. Las normas que en materia de avance digital ha venido implementando el Gobierno Nacional, que han favorecido al sector rural colombiano</t>
  </si>
  <si>
    <t>1. Las políticas y normas sobre cambios de uso o usos indebidos a los suelos rurales
2. Las frecuentes afectaciones al suelo rural por la mineria ilegal y cultivos ilícitos.
3. La aplicación de fungicidas y herbicidas en fumigaciones, sean de tipo legal (prevención de siembras ilicitas) o ilegal (para siembras de cultivos ilícitos), que afectan negativamente el suelo rural.</t>
  </si>
  <si>
    <t>1. Las limitaciones, que de tipo legal, existen relaciondos con los usos del suelo rural.
2. Los frecuentes cambios normativos, en materia de desarrollo rural y de refoma agraria.
3. Prevalencia de intereses personales o de pequeños grupos económicos en materia de legislación rural.</t>
  </si>
  <si>
    <t>1. La limitación se recursos financieros para compras de predios para atender la alta demenda de tierras de las comunidades rurales.
2. Lo costoso que resulta la visita a gran parte del territorio nacional para hacer presencia institucional (distancias, topograficas, transporte, etc).
3. Limitación de recursos para tener mayor presencia institucional en las regiones.</t>
  </si>
  <si>
    <t>1. Subutilización de funcionarios con grandes experiencias y competencias en temas rurales 
2. Contratación de personal sin las calidades y cualidades profesionales para la atención del sector rural
3. Inadecuada distribución de funcionarios, en las dependencias, contratistas y planta, según competencias
4. Inducción y reinducción a funcionarios en conocimientos del funcionamiento general de la ANT
5. Subgetividad en matertia de toma de decisiones por los funcionarios</t>
  </si>
  <si>
    <t>1. Mapa de procesos y procedimientos institucional bien estructurados
2. Dispersión entre dependencias en las toma de decisiones, en materia de procesos y procedimientos
3. Subgetividad en matertia de toma de decisiones, tanto de directivos, como de funcionarios
4. Inducción y reinducción a funcionarios en conocimientos del funcionamiento general de la ANT y sus procesos y procedimeintos.</t>
  </si>
  <si>
    <t>1. Se cuenta con plataformas tecnológicas, ágiles y de facil acceso, al servicio de los pobladores rurales (FISO) y grupos de interés
2. Por la escasa presencia institucional en las regiones se subutiliza las bondades de la plaforma tecnológica, ante las limitaciones de los pobladores rurales en materia de uso de las TICs
3. A pesar de contar con las tecnologías no hay unificación de los datos de avances en la gestión institucional entre dependencias.
4. Escasa coordinación, entre dependecias, para el mejor aprovechamiento de las tecnologías existentes en la Entidad</t>
  </si>
  <si>
    <t>1. La ANT cuenta con una serie de documentos que definen su estructura legal, contexto y actuación a corto, mediano y largo plazo
2. Sus planes, programas y proyectos son revisados y ajustados con frecuencia, acordes con las exigencias del contexto, sea éste interno o externo
3. Su actuación está orientada a responder las exigencias de los Planes de Desarrollo Nacional, las normatividades de Sector Agricultura, y su propia estructura, misión y visión.
4. A pesar de que la Entidad se encuentra bien constituida estratégicamente, falta mayor dinámica en su implementación.
5. Los equipos de trabajo internos, en muchas ocasiones no se coordinan entre si en su desempeño institucional
6. Escasa coordinación, entre dependecias, para el logro de los objetivos de planes, programas y proyectos.</t>
  </si>
  <si>
    <t>1. Existencia de varios canales informativos y de comunicación internos que se actualizan con frecuencia
2. A pesar de la existencia de canales informativos y de comunicación internos, la información interna no es fluida
3. Escasa o baja presencia de funcionarios en jornadas de capacitación, como en eventos masavios que se programan
4. Poca o baja coordinación, entre dependencias, para una comunicación ágil y fluida
5. Se generen nuevas o mucho más ágiles estrategias de comunicación e información.</t>
  </si>
  <si>
    <t>ALCANCE: Desde el reporte y análisis de información y datos, la determinación de las causas probables de los incumplimientos y tendencias negativas hasta la formulación de acciones correctivas, preventivas y de mejora.  
OBJETIVO: Analizar la información proveniente de la retroalimentación del desempeño de procesos, planes, programas y proyectos, para la toma de decisiones y formulación de nuevas acciones orientadas a elevar el nivel de cumplimiento, transparencia y mejora institucional.</t>
  </si>
  <si>
    <t>1. SEYM-P-002 GESTIÓN DEL PLAN DE MEJORAMIENTO.
2. SEYM-P-003 CONTROL DE SALIDAS NO CONFORMES.
3. SEYM-P-005 SEGUIMIENTO AL DESEMPEÑO.
4. SEYM-P-006 SEGUIMIENTO A LA EJECUCIÓN PRESUPUESTAL Y DE METAS.
5. SEYM-P-007 REALIZACIÓN DE AUDITORÍAS, INFORMES OBLIGATORIOS Y-O SEGUIMIENTOS.</t>
  </si>
  <si>
    <t xml:space="preserve">1. Oficina de Control Interno.
2. Oficina de Planeación.
3. Oficina del Inspector de Gestión de Tierras.
4. Secretaría General
</t>
  </si>
  <si>
    <t>Tratamiento del Riesgo</t>
  </si>
  <si>
    <t>Tratamiento</t>
  </si>
  <si>
    <t>Aceptar</t>
  </si>
  <si>
    <t>Evitar</t>
  </si>
  <si>
    <t>Compartir</t>
  </si>
  <si>
    <t>No se adopta ninguna medida que afecte la probabilidad o el impacto del riesgo. (Ningún riesgo de corrupción podrá ser aceptado).</t>
  </si>
  <si>
    <t>Se adoptan medidas para reducir la probabilidad o el impacto del riesgo, o ambos; por lo general conlleva a la implementación de controles.</t>
  </si>
  <si>
    <t>Se abandonan las actividades que dan lugar al riesgo, es decir, no iniciar o no continuar con la actividad que lo provoca.</t>
  </si>
  <si>
    <t>Se reduce la probabilidad o el impacto del riesgo transfiriendo o compartiendo una parte de este. Los riesgos de corrupción se pueden compartir pero no se puede transferir su responsabilidad.</t>
  </si>
  <si>
    <t>CANTIDAD DE CONTROLES AL RIESGO</t>
  </si>
  <si>
    <r>
      <t xml:space="preserve">Ajuste en mapa de calor </t>
    </r>
    <r>
      <rPr>
        <sz val="18"/>
        <color theme="1"/>
        <rFont val="Arial Narrow"/>
        <family val="2"/>
      </rPr>
      <t>(celda de calculo automatizado)</t>
    </r>
  </si>
  <si>
    <r>
      <rPr>
        <b/>
        <i/>
        <sz val="18"/>
        <color theme="1"/>
        <rFont val="Arial Narrow"/>
        <family val="2"/>
      </rPr>
      <t>Valor Probabilidad</t>
    </r>
    <r>
      <rPr>
        <i/>
        <sz val="14"/>
        <color theme="1"/>
        <rFont val="Arial Narrow"/>
        <family val="2"/>
      </rPr>
      <t xml:space="preserve"> (celda de calculo automatizado)</t>
    </r>
  </si>
  <si>
    <r>
      <rPr>
        <b/>
        <i/>
        <sz val="18"/>
        <color theme="1"/>
        <rFont val="Arial Narrow"/>
        <family val="2"/>
      </rPr>
      <t>Valor Impacto</t>
    </r>
    <r>
      <rPr>
        <i/>
        <sz val="14"/>
        <color theme="1"/>
        <rFont val="Arial Narrow"/>
        <family val="2"/>
      </rPr>
      <t xml:space="preserve"> (celda de calculo automatizado)</t>
    </r>
  </si>
  <si>
    <r>
      <t>Nuevo valor Impacto</t>
    </r>
    <r>
      <rPr>
        <sz val="18"/>
        <color theme="1"/>
        <rFont val="Arial Narrow"/>
        <family val="2"/>
      </rPr>
      <t>(celda de calculo automatizado)</t>
    </r>
  </si>
  <si>
    <r>
      <t xml:space="preserve">Nuevo valor Probabilidad </t>
    </r>
    <r>
      <rPr>
        <sz val="18"/>
        <color theme="1"/>
        <rFont val="Arial Narrow"/>
        <family val="2"/>
      </rPr>
      <t>(celda de calculo automatizado)</t>
    </r>
  </si>
  <si>
    <t>CORRUPCIÓN</t>
  </si>
  <si>
    <t>Anexo 1 . Tipo de solicitud de modificación</t>
  </si>
  <si>
    <r>
      <rPr>
        <b/>
        <sz val="11"/>
        <color theme="1"/>
        <rFont val="Arial Narrow"/>
        <family val="2"/>
      </rPr>
      <t>¿CUÁNDO PUEDE SUCEDER?</t>
    </r>
    <r>
      <rPr>
        <sz val="11"/>
        <color theme="1"/>
        <rFont val="Arial Narrow"/>
        <family val="2"/>
      </rPr>
      <t xml:space="preserve">
de acuerdo con el desarrollo del proceso, el momento o tarea critica en la que se puede materializar el riesgo.</t>
    </r>
  </si>
  <si>
    <t>Riesgo 2</t>
  </si>
  <si>
    <t>Riesgo 3</t>
  </si>
  <si>
    <t>Riesgo 4</t>
  </si>
  <si>
    <t>Riesgo 5</t>
  </si>
  <si>
    <t>Causa 1 Riesgo 1</t>
  </si>
  <si>
    <t>Causa 1 Riesgo 2</t>
  </si>
  <si>
    <t>Causa 1 Riesgo 3</t>
  </si>
  <si>
    <t>Consecuencia 1 Riesgo 1</t>
  </si>
  <si>
    <t>Consecuencia 1 Riesgo 2</t>
  </si>
  <si>
    <t>Causa 2 Riesgo 2</t>
  </si>
  <si>
    <t>Causa 2 Riesgo 1</t>
  </si>
  <si>
    <t>Consecuencia 2 Riesgo 2</t>
  </si>
  <si>
    <t>Consecuencia 2 Riesgo 1</t>
  </si>
  <si>
    <t>Causa 2 Riesgo 3</t>
  </si>
  <si>
    <t>Causa 1 Riesgo 4</t>
  </si>
  <si>
    <t>Causa 2 Riesgo 4</t>
  </si>
  <si>
    <t>Causa 1 Riesgo 5</t>
  </si>
  <si>
    <t>Causa 2 Riesgo 5</t>
  </si>
  <si>
    <t>Consecuencia 1 Riesgo 3</t>
  </si>
  <si>
    <t>Consecuencia 2 Riesgo 3</t>
  </si>
  <si>
    <t>Consecuencia 1 Riesgo 4</t>
  </si>
  <si>
    <t>Consecuencia 2 Riesgo 4</t>
  </si>
  <si>
    <t>Consecuencia 1 Riesgo 5</t>
  </si>
  <si>
    <t>Consecuencia 2 Riesgo 5</t>
  </si>
  <si>
    <t>Causa 2 Riesgo 7</t>
  </si>
  <si>
    <t>Causa 2 Riesgo 8</t>
  </si>
  <si>
    <t>Consecuencia 2 Riesgo 7</t>
  </si>
  <si>
    <t>Consecuencia 2 Riesgo 8</t>
  </si>
  <si>
    <t>Consecuencia 2 Riesgo 9</t>
  </si>
  <si>
    <t xml:space="preserve">POLÍTICA DE TRANSPARENCIA Y ANTICORRUPCIÓN </t>
  </si>
  <si>
    <t xml:space="preserve">La versión completa de la POLÍTICA DE TRANSPARENCIA Y ANTICORRUPCIÓN puede ser consulta en el siguiente Link: </t>
  </si>
  <si>
    <t>Prevenir, detectar e investigar la corrupción, con el fin de eliminar las prácticas corruptas que eventualmente se pueda presentar, por parte o en contra de la Agencia Nacional de Tierras ANT, y cuando sea del caso, poner en conocimiento de las autoridades competentes las presuntas conductas irregulares para que se impongan las sanciones correspondientes, y así reducir la pérdida de recursos públicos.</t>
  </si>
  <si>
    <t>La Alta Dirección, al igual que las Direcciones Misionales y de Apoyo a la Gestión deben estar comprometidas con la gestión del riesgo de corrupción y asumir la responsabilidad de ejercer supervisión al cumplimiento de la Política de Prevención y Lucha Contra Corrupción de la Agencia Nacional de Tierras – ANT</t>
  </si>
  <si>
    <t>Esta política se aplica a todo el personal de la Agencia Nacional de Tierras, frente a toda irregularidad en la que haya participación de los funcionarios, contratistas, colaboradores, operadores o agencias externas que hacen parte del desarrollo de las funciones en las diferentes Direcciones Misionales. De esta forma, toda investigación se deberá llevar a cabo sin hacer distinción de la posición del infractor, el cargo o la relación que guarde con la Agencia Nacional de Tierras.</t>
  </si>
  <si>
    <r>
      <t xml:space="preserve">La metodología a utilizar en la administración de riesgos de corrupción es la emitida por la Secretaria de la Transparencia de la Presidencia de la República indicada en los lineamientos del decreto 124 de enero 26 de 2016, actualmente contenidas en el documento </t>
    </r>
    <r>
      <rPr>
        <i/>
        <sz val="14"/>
        <color theme="1"/>
        <rFont val="Times New Roman"/>
        <family val="1"/>
      </rPr>
      <t>“Guía para la administración del riesgo y el diseño de controles en entidades públicas - Riesgos de gestión, corrupción y seguridad digital”</t>
    </r>
    <r>
      <rPr>
        <sz val="14"/>
        <color theme="1"/>
        <rFont val="Times New Roman"/>
        <family val="1"/>
      </rPr>
      <t xml:space="preserve"> - Versión 4 - Octubre de 2018, del Departamento Administrativo de la Función Pública, en coordinación con  la Secretaría de Transparencia de la Presidencia de la República y el Ministerio de las Tecnologías de la Información y las Comunicaciones.</t>
    </r>
  </si>
  <si>
    <t>http://www.agenciadetierras.gov.co/wp-content/uploads/2018/04/DEST-PoliItica-001-Riesgos-y-Oportunidades.pdf</t>
  </si>
  <si>
    <t>http://intranet.agenciadetierras.gov.co/wp-content/uploads/2019/09/DEST-Politica-003-POL%C3%8DTICA-DE-TRANSPARENCIA-Y-ANTICORRUPCI%C3%93N.pdf</t>
  </si>
  <si>
    <t>VALORACIÓN DEL RIESGO RESIDUAL</t>
  </si>
  <si>
    <t>Acción preventiva</t>
  </si>
  <si>
    <t>1. Oficina del Planeación.
2. Dirección General.</t>
  </si>
  <si>
    <t>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t>
  </si>
  <si>
    <t>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t>
  </si>
  <si>
    <t>1. Dirección de Acceso a Tierras.
2. Subdirección de Administración de Tierras de la Nación.
3. Dirección de Asuntos Étnicos.
4. Subdirección de Asuntos Étnicos.
5. UGT's.</t>
  </si>
  <si>
    <t>1. Dirección General (Comunicaciones y Topografía).
2.Secretaria General.
3. Dirección de Gestión del Ordenamiento Social de la Propiedad.
4. Subdirección de Sistemas de Información de Tierras.</t>
  </si>
  <si>
    <t>Analizar la información proveniente de la retroalimentación del desempeño de procesos, planes, programas y proyectos, para la toma de decisiones y formulación de nuevas acciones orientadas a elevar el nivel de cumplimiento, transparencia y mejora institucional</t>
  </si>
  <si>
    <t>DIRECCIONAMIENTO ESTRATÉGICO</t>
  </si>
  <si>
    <t>SEGURIDAD JURÍDICA SOBRE LA TITULARIDAD DE LA TIERRA Y LOS TERRITORIOS</t>
  </si>
  <si>
    <t>ACCESO A LA PROPIEDAD DE LA TIERRA Y LOS TERRITORIOS</t>
  </si>
  <si>
    <t>PLANIFICACIÓN DEL ORDENAMIENTO SOCIAL DE LA PROPIEDAD</t>
  </si>
  <si>
    <t>GESTIÓN DEL MODELO DE ATENCIÓN</t>
  </si>
  <si>
    <t>INTELIGENCIA DE LA INFORMACIÓN</t>
  </si>
  <si>
    <t>ADMINISTRACIÓN DE TIERRAS</t>
  </si>
  <si>
    <t>EVALUACIÓN DEL IMPACTO DEL ORDENAMIENTO SOCIAL DE LA PROPIEDAD RURAL</t>
  </si>
  <si>
    <t>GESTIÓN DE LA INFORMACIÓN</t>
  </si>
  <si>
    <t>GESTIÓN DEL TALENTO HUMANO</t>
  </si>
  <si>
    <t>APOYO JURÍDICO</t>
  </si>
  <si>
    <t>ADQUISICIÓN DE BIENES Y SERVICIOS</t>
  </si>
  <si>
    <t>ADMINISTRACIÓN DE BIENES Y SERVICIOS</t>
  </si>
  <si>
    <t>GESTIÓN FINANCIERA</t>
  </si>
  <si>
    <t>SEGUIMIENTO, EVALUACIÓN Y MEJORA</t>
  </si>
  <si>
    <t>Manipulación de la información durante la visita técnica, levantamientos topográficos en campo y procesamiento de la información en oficina, afectando la cabida y linderos de los predios solicitados por el área misional, para beneficios particulares.</t>
  </si>
  <si>
    <t xml:space="preserve">Presencia de intereses particulares para la modificación de la cabida y linderos de los predios; incluidas las conductas de recibir o solicitar beneficios por parte de un servidor </t>
  </si>
  <si>
    <t>En el desarrollo de la visita técnica, durante el postproceso de la informacion recopilada en campo y en la generacion de informes técnicos que describen la cabida y linderos de los predios.</t>
  </si>
  <si>
    <t>Afectación en el desarrollo de las actividades misionales.</t>
  </si>
  <si>
    <t>Asesor de la Dirección General para asuntos de geografía y topografía</t>
  </si>
  <si>
    <t xml:space="preserve">cada vez que recibe una solicitud </t>
  </si>
  <si>
    <t>Verificar y revisar el procedimiento realizado en campo por medio de la validación de evidencias de los formatos, datos de campo y del proceso de oficina con relación en la construcción de los linderos para la definicón de la cabida.</t>
  </si>
  <si>
    <t>El control de calidad se realiza evaluando los resultados del levantamiento topográfico, el resultado del control se registra en la matriz de control de calidad donde se evalua desde el procedimiento de campo, pasando por el procesamiento de datos de campo, hasta la generación de informes (Plano, informe levantamiento, redacción técnica de linderos, cruce de información geográfica) en los formatos definidospor la Agencia. "Revisión de los productos generados, bajo las especificaciones de las guías y formatos oficiales adoptados por la Agencia" GINFO-P-007 (ITEM 10)</t>
  </si>
  <si>
    <t>En el caso de No conformidad técnica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t>
  </si>
  <si>
    <t xml:space="preserve">Matriz control de Calidad </t>
  </si>
  <si>
    <t>El Asesor de la Dirección General para asuntos de geografía y topografía (Director de Área) y/o El profesional delegado por el asesor quien se encargará de consolidar la información de Cruce de información geográfica F-007, levantamiento topográfico (soportes), Redacción Técnica de Linderos F-009 y planos cada vez que sea requerido por el área misional.
El profesional designado por el Asesor tendra la responsabilidad de verificar y revisar el procedimiento realizado en campo por medio de la validación de evidencias de los formatos, datos de campo y del proceso de oficina con relación en la construcción de los linderos para la definicón de la cabida.
El control de calidad se realiza segùn procedmiento GINFO-P-007 (ITEM 10) "Revisión de los productos generados, bajo las especificaciones de las guías y formatos oficiales adoptados por la Agencia". En el caso de determinar una No conformidad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t>
  </si>
  <si>
    <t>Número de solicitudes técnicas en Matriz control de calidad / Número total de solicitudes técnicas allegados</t>
  </si>
  <si>
    <t xml:space="preserve">Realizar charlas y capacitaciones en los procedimientos y especificaciones técnicas de topografía </t>
  </si>
  <si>
    <t>Dirección General ( Geografía y Topografía)</t>
  </si>
  <si>
    <t>Numero de charlas y capacitaciones Realizadas  / Numero de charlas y capacitaciones programadas
* Evidencia en las actas de asistencia a reuniones</t>
  </si>
  <si>
    <t>Posibilidad de recibir o solicitar cualquier dádiva o beneficio  con el fin de   manipular  la Informacion evidenciada en el proceso auditor para  favorecer un tercero</t>
  </si>
  <si>
    <t>Divulgación de información de ejercicios de auditoría y seguimientos a través de medios no autorizados para favorecer a terceros</t>
  </si>
  <si>
    <t>Ofrecimiento de Dádivas y Trafico de Influencias</t>
  </si>
  <si>
    <t>Abuso de Autoridad y Amiguismo</t>
  </si>
  <si>
    <t>Inexistencia de compromisos sobre manejo confidencial de la información.</t>
  </si>
  <si>
    <t>Desconocimiento del Código de ética de auditores internos de la entidad</t>
  </si>
  <si>
    <t>Perdida de confianza en la entidad afectando su reputación y Perdida de credibilidad en el grupo de funcionarios del proceso</t>
  </si>
  <si>
    <t>Incumplimiento de metas y objetivos de la dependencia y Posibles investigaciones y/o sanciones</t>
  </si>
  <si>
    <t>Investigaciones por parte de órganos de control.</t>
  </si>
  <si>
    <t xml:space="preserve">Afectación de la imagen institucional </t>
  </si>
  <si>
    <t>Jefe de Control Interno</t>
  </si>
  <si>
    <t>Permanente</t>
  </si>
  <si>
    <t>Mitigar mediante la revisión del informe preliminar frente a los papeles de trabajo cualquier tipo de manipulación de la información.</t>
  </si>
  <si>
    <t>Se adelantará la revisión de los papeles de trabajo para cada  auditoria y se verificará la consistencia  de la información con los objetivos de la auditoria con el informe preliminar</t>
  </si>
  <si>
    <t>En caso de encontrar alguna irregularidad se comunicara a las instancias correspondientes.</t>
  </si>
  <si>
    <t>Informes Finales Firmados</t>
  </si>
  <si>
    <t xml:space="preserve">Revisión del informe preliminar de auditoria frente a  los papeles de trabajo , para cada auditoría verificando la consistencia de la información </t>
  </si>
  <si>
    <t>Mitigar  la divulgación de la información, proveniente de los ejercicios de evaluación que realiza la Oficina de Contol Interno, mediante la revisión de los papeles de trabajo y la suscripción de los acuerdos de confidencialidad.</t>
  </si>
  <si>
    <t>Impartir el conocimiento del Codigo de Etica del Auditor, para los nuevos auditores involucrados en los ejercicios de evaluación de la Oficina de Control Interno</t>
  </si>
  <si>
    <t xml:space="preserve">Se adelantará la revisión de los expedientes fisicos y virtuales, con el proposito de verificar la suscripción de los acuerdos de confidencialidad. </t>
  </si>
  <si>
    <t>Se divulgara el Codigo de Etica del Auditor cada vez que ingrese un nuevo colaborador o integrante a la Oficina de Control Interno</t>
  </si>
  <si>
    <t>Acuerdos de Confidencialidad Suscritos</t>
  </si>
  <si>
    <t xml:space="preserve">Formato de Conocimiento </t>
  </si>
  <si>
    <t>Suscripción de Acuerdos de confidencialidad para la realización de actividades de auditoría y seguimiento</t>
  </si>
  <si>
    <t>Divulgación del Codigo de Etica del Auditor para los nuevos auditores</t>
  </si>
  <si>
    <t>Numero de Informes Finales Firmados / Informes Publicados</t>
  </si>
  <si>
    <t>Numero de Acuerdos de Confidencialidad / Numero de Informes Publicados</t>
  </si>
  <si>
    <t xml:space="preserve">Formatos de Conocimiento </t>
  </si>
  <si>
    <t>Capacitación al equipo auditor sobre la importancia del la Seguridad de la Información y Protección de Datos correspondiente a los ejercicios de evaluación que realiza la Oficina de Control Interno, con el fin de fortalecer los conocimiento y habilidades en el tema.</t>
  </si>
  <si>
    <t>Profesional Designado Oficina de Control Interno</t>
  </si>
  <si>
    <t>(Número de capacitaciones recibidas)/(total impartidas)</t>
  </si>
  <si>
    <t>Revisión periodica de los expedientes virtuales y fisicos con el proposito de verificar la existencia de los Acuerdos de Confidencialidad</t>
  </si>
  <si>
    <t>Numero de Acuerdos / Numero de informes realizados</t>
  </si>
  <si>
    <t>Capacitaciones periódicas dirigidas al equipo auditor en donde se enfatice la importancia del la ética, la moral y los riesgos penales en que se puede ver inmerso el colaborador</t>
  </si>
  <si>
    <t xml:space="preserve">Emitir conceptos y viabilidades jurídicas para favorecer intereses propios o de terceros </t>
  </si>
  <si>
    <t xml:space="preserve">Aplicación discrecional de las normas para favorecer intereses de terceros </t>
  </si>
  <si>
    <t>No ejecutar las accciones de cobro coactivo para favorecer intereses propios o de terceros.</t>
  </si>
  <si>
    <t xml:space="preserve"> Orientar la defensa jurídica de la ANT o algunas de sus actuaciones  en perjuicio de sus intereses para favorecer a un tercero.</t>
  </si>
  <si>
    <t xml:space="preserve">Dadivas y coimas </t>
  </si>
  <si>
    <t xml:space="preserve">Amenazas o presiones indebidaas y exposiciones del colaborador frente a terceros interesados </t>
  </si>
  <si>
    <t xml:space="preserve">Desconocimiento de las normas que rigen el actuar de la Entidad </t>
  </si>
  <si>
    <t xml:space="preserve">Beneficio a particulares al determinar los criterios aplicar y desconocimiento de la Política de Prevención del Daño Antijurídico </t>
  </si>
  <si>
    <t>Beneficios particular del colaborador.</t>
  </si>
  <si>
    <t>Desconocimiento del Manual de Cobro Coactivo y presiones indebidas</t>
  </si>
  <si>
    <t>Beneficios particulares del colaborador.</t>
  </si>
  <si>
    <t>Presiones indebidas.</t>
  </si>
  <si>
    <t xml:space="preserve">En el trámite de formulación de conceptos o viabilidades jurídicas </t>
  </si>
  <si>
    <t xml:space="preserve">En la formulación de conceptos o viabilidades jurídicas </t>
  </si>
  <si>
    <t xml:space="preserve">En el desarrollo de cobro coactivo </t>
  </si>
  <si>
    <t>En el desarrollo de defensa juíridica.</t>
  </si>
  <si>
    <t xml:space="preserve">Expedición de actos administrativos contrarios a la normatividad vigente </t>
  </si>
  <si>
    <t xml:space="preserve">Pérdida de credibilidad y confianza institucional </t>
  </si>
  <si>
    <t xml:space="preserve">Investigaciones y Sanciones </t>
  </si>
  <si>
    <t xml:space="preserve">Detrimento Patrimonial y Pérdida de la credibilidad institucional </t>
  </si>
  <si>
    <t>Investigaciones y Sanciones.</t>
  </si>
  <si>
    <t xml:space="preserve">Detrimento patrimonial  y Pérdida de credibilidad institucional </t>
  </si>
  <si>
    <t>Dilatar o no ejecutar las acciones de cobro coactivo para favorecer intereses propios o de terceros</t>
  </si>
  <si>
    <t>Orientar la defensa jurídica de la ANT o algunas de sus actuaciones en perjuicios de sus intereses para favorecer a un tercero.</t>
  </si>
  <si>
    <t>Líder Grupo de Conceptos en Oficina Jurídica</t>
  </si>
  <si>
    <t>Líder Grupo de Representación Judicial en Oficina Jurídica</t>
  </si>
  <si>
    <t>Cada vez que se expide una viabIlidad jurídica o concepto, se efectuará el control.</t>
  </si>
  <si>
    <t xml:space="preserve">El lider del Grupo de Conceptos, previa supervisión por parte del Jefe Jurídico, estudiará y decidirá la procedencia de su expedición. </t>
  </si>
  <si>
    <t>EL Líder de conceptos verificará la viabilidad jurídica o concepto, asi como  la solicitud que dio origen al mismo y   la normatividad vigente que soporte la respuesta  y demás documentos anexos.</t>
  </si>
  <si>
    <t xml:space="preserve">El Líder del Grupo de Conceptos, en caso de tener descrepancias con el contenido del documento emitido, lo regresará al escribiente, mediante el sistema de gestión  documental ORFEO, detallando allí el motivo y solicitando realizar los respectivos ajustes. </t>
  </si>
  <si>
    <t>Trazabilidad en el sistema de gestión  documental ORFEO, donde se evidencia la solicitud original, sus anexos y, finalmente, documentos aprobado y suscrito  por el Jefe de Oficina Jurídica.</t>
  </si>
  <si>
    <t>Supervisión y conceptos  y viabilidades juridicas por parte de l Líder de Grupo de Conceptos,  solicitará a quien proyecte la viabilidad jurídica o concepto, la  solicitud que dio origen al mismo, así como la normatividad que soporte la respuesta y demás documentos anexos.</t>
  </si>
  <si>
    <t>El lider del Grupo de Conceptos,  solicitará a quien proyecte la viabilidad jurídica o concepto, la solicitud que dio origen al mismo, así como la normatividad vigente que soporta la respuesta y demás documentos anexos.</t>
  </si>
  <si>
    <t xml:space="preserve">Cada vez que se recibe una solicitud para iniciar el procedimiento de cobro coactivo, deberá establecer el término al servidor público / colaborador para entregar el proyecto tramitado. </t>
  </si>
  <si>
    <t xml:space="preserve">El líder del Grupo de Representación Judicial, previo visto bueno al proyecto de cobro coactivo, verificará el mismo, determinando así la procedencia o no de este. </t>
  </si>
  <si>
    <t xml:space="preserve">El líder del Grupo de Representación Judicial solicitará a quien proyecto el procedimiento de cobro coactivo, la solicitud que dio origen al mismo, así como los demás documentos que presten mérito ejecutivo. </t>
  </si>
  <si>
    <t xml:space="preserve">El líder de Representación Judicial,  en caso de tener descrepancias con el contenido del documento emitido, lo regresará al escribiente, mediante el sistema de gestión  documental ORFEO, detallando allí el motivo y solicitando realizar los respectivos ajustes. </t>
  </si>
  <si>
    <t xml:space="preserve">Supervisión del procedimiento de cobro coactivo por parte del líder del Grupo de Representación Judicial, quien solicitará a quien proyecte el proceso de cobro coactivo, la solicitud que dio origen al mismo, así como los demás documentos del expediente. </t>
  </si>
  <si>
    <t xml:space="preserve">Cada vez que la Agencia Nacional de Tierras sea notificada de una demanda, deberá establecer un término al  servidor público / colaborador para entregar el proyecto de la contestación. </t>
  </si>
  <si>
    <t xml:space="preserve">El lider de Grupo de Representación Judicial, previo visto bueno al proyecto de cobro coactivo, verificará el mismo, determinando así la procedencia o no de este. </t>
  </si>
  <si>
    <t>El líder del Grupo de Representación Judicial previo visto bueno al proyecto de contestación de la demanda,  verificará el mismo, determinando así la procedencia  o no de ésta.</t>
  </si>
  <si>
    <t xml:space="preserve">Supervisión de las respuestas de demanda por parte del líder del Grupo de Representación Judicial, quien solicitará a quien proyecte la contestación de la demanda, la solicitud que dio origen a esta. </t>
  </si>
  <si>
    <t>Número de conceptos y viabilidades supervisados / Número de conceptos y viabilidades emitidos</t>
  </si>
  <si>
    <t>Número de procesos de cobros coactivos supervisados / Número de procesos de cobros coactivos ejecutados</t>
  </si>
  <si>
    <t>Número de respuestas a las demandas supervisadas / Número de respuestas a las demandas notificadas</t>
  </si>
  <si>
    <t>Implementación y aplicación de la Política de Prevención del Daño Antijurídico para vigencia 2021</t>
  </si>
  <si>
    <t xml:space="preserve">Actualización y publicación del Normograma </t>
  </si>
  <si>
    <t xml:space="preserve">Aplicación del Manual de Cobro Coactivo </t>
  </si>
  <si>
    <t xml:space="preserve">Realización de sesiones del Comité de Conciliación de la Entidad </t>
  </si>
  <si>
    <t xml:space="preserve">Jefe Oficina Jurídica / Líder de Grupo de Representación Judicial </t>
  </si>
  <si>
    <t xml:space="preserve">Líder del Grupo de Conceptos / Jefe de Oficina Jurídica </t>
  </si>
  <si>
    <t xml:space="preserve">Líder del Grupo de Representación Judicial / Jefe de Oficina Jurídica </t>
  </si>
  <si>
    <t xml:space="preserve">Estrategia de Prevención del Daño Antijurídico implementada y aplicada </t>
  </si>
  <si>
    <t xml:space="preserve">Versiones del Normograma Publicado en la Página Web de la Entidad </t>
  </si>
  <si>
    <t>Manual de Cobro Coactivo implementado, socializado y aplicado</t>
  </si>
  <si>
    <t xml:space="preserve">Actas de Comité de Conciliación debidamente celebradas </t>
  </si>
  <si>
    <t>Estructurar proyectos de TI para beneficio específico de un tercero o propio.</t>
  </si>
  <si>
    <t>Tráfico de influencias.</t>
  </si>
  <si>
    <t>Manejo indebido de la información</t>
  </si>
  <si>
    <t>Elaboración de ficha técnica de contratación</t>
  </si>
  <si>
    <t>Perdida de la eficiencia tecnológica.</t>
  </si>
  <si>
    <t>Afectación del desarrollo de las actividades misionales.</t>
  </si>
  <si>
    <t>Alterar u omitir la información física o jurídica de los predios durante la Formulación e implementación de Planes de Ordenamiento Social de la Propiedad, para favorecer a terceros.</t>
  </si>
  <si>
    <t>Solicitar o recibir dinero o dádivas por la realización u omisión de actuaciones como gestores catastrales, con el propósito de beneficiar a un tercero</t>
  </si>
  <si>
    <t>Solicitar o recibir dadivas por diligenciamiento, entrega del Formulario de Inscripción de Sujetos de Ordenamiento o por inscripción en el Registro de Sujetos de Ordenamiento</t>
  </si>
  <si>
    <t>Alterar u omitir información en desarrollo del procedimiento de Registro de Sujetos de Ordenamiento, para favorecer a terceros.</t>
  </si>
  <si>
    <t>Alterar u omitir informacion en la expedicion de actos administrativos sobre la implementacion de los POSPR</t>
  </si>
  <si>
    <t>Presencia de intereses políticos</t>
  </si>
  <si>
    <t>Debilidad en la auditoria de la información del componente físico-jurídico  capturada en campo.</t>
  </si>
  <si>
    <t>Presencia de intereses políticos y/o económicos</t>
  </si>
  <si>
    <t>Falta de ética profesional del funcionario o personal vinculado a la entidad.</t>
  </si>
  <si>
    <t xml:space="preserve">Falta de controles en el manejo de la información </t>
  </si>
  <si>
    <t>Desconocimiento de la normatividad y lineamientos establecidos para el desarrollo del registro de sujetos de ordenamiento</t>
  </si>
  <si>
    <t>Deficiencias en la planeacion sobre los municipios a programar y/o desprogramar en la implementacion de los Planes de Ordenamiento Social de La Propiedad Rural</t>
  </si>
  <si>
    <t xml:space="preserve"> Durante la recolección y analisis de la información primaria para la formulación e implementación del Plan de Ordenamiento Social de la propiedad en el municipio programado.</t>
  </si>
  <si>
    <t>Durante el levatamiento del Barrido predial masivo y el analisis de información</t>
  </si>
  <si>
    <t>En campo, cuando se realiza el barrido predial o en el proceso de valoración de la solicitud</t>
  </si>
  <si>
    <t>En el proceso de valoración y calidad puede alterarse u omitir información</t>
  </si>
  <si>
    <t>Cuando se implementen los Planes de Ordenamiento Social de La Propiedad Rural</t>
  </si>
  <si>
    <t>Investigaciones y sanciones.</t>
  </si>
  <si>
    <t>Perdida de credibilidad institucional</t>
  </si>
  <si>
    <t>Deterioro de la imagen institucional.</t>
  </si>
  <si>
    <t>Hallazgos, observaciones y/o acciones sancionatorias por parte de los organismos de control.</t>
  </si>
  <si>
    <t>Pérdida de la credibilidad institucional.</t>
  </si>
  <si>
    <t>Demandas contra la entidad y/o funcionarios</t>
  </si>
  <si>
    <t xml:space="preserve"> Expedicion de actos administrativos con falsa motivacion para la programacion y/o desprogramacion de municipios en la implementacion de los POSPR</t>
  </si>
  <si>
    <t>Subdirección de Sistemas de Información de Tierras</t>
  </si>
  <si>
    <t>Cuatrimestral</t>
  </si>
  <si>
    <t xml:space="preserve">Identificar necesidades, ajustar y aprobar proyectos en materia TI. </t>
  </si>
  <si>
    <t>Realización de mesa de trabajo conjunta entre los líderes de las áreas involucradas (Secretaria General, Dirección de Ordenamiento y Subdirección de Sistemas de Información de Tierras)</t>
  </si>
  <si>
    <t xml:space="preserve">Debe existir una aprobación de proyectos de TI por las 3 areas involucradas, de lo contrario no es posible continuar con el proceso de contratación </t>
  </si>
  <si>
    <t>Acta de reunión</t>
  </si>
  <si>
    <t>Mesa de Trabajo para la identificación, validación y aprobación de proyectos de TI</t>
  </si>
  <si>
    <t>Subdirección de Planeación Operativa</t>
  </si>
  <si>
    <t>Cada vez que se formula y/o implementa un Plan de Ordenamiento Social de la Propiedad en un municipio programado.</t>
  </si>
  <si>
    <t>Trimestral</t>
  </si>
  <si>
    <t>A traves de la participación comunitaria contrastar y complementar los análisis realizados,  así como fortalecer la  vigilancia ciudadana para la ejecución y presentación de  resultados del proyecto.</t>
  </si>
  <si>
    <t>Garantizar la confiabilidad y precisión de la información del componente físico-jurídico capturada en campo</t>
  </si>
  <si>
    <t>Mediante la presentación de informes y listados de asistencia que den cuenta de la información recolectada o resultados las  actividades de  participación comunitarias  realizadas.</t>
  </si>
  <si>
    <t>Mediante la implementación de esquemas de control de calidad a la información del componente físico-jurídico  capturada en campo.</t>
  </si>
  <si>
    <t>1. Se verifican los análisis fisicos y jurídicos y se incorporan, obervaciones y ajustes en el POSPR.
2. Se remiten las informaciones asociadas a presuntos actos de corrupción  a la Oficina del Inspector de Tierras.</t>
  </si>
  <si>
    <t>1. Se remiten a la dependencia o socio estrategico responsable para su correción.</t>
  </si>
  <si>
    <t>1. Listados de asistencia o informes de la activida realizada.
2, Memorandos o correos electrónicos remitidos a la Oficina de la Inspección de Tierras</t>
  </si>
  <si>
    <t>Informes de calidad.</t>
  </si>
  <si>
    <t xml:space="preserve">Promover  la participación comunitaria  en la formulación e implementación de los POSPR. en el marco de la  cultura de la veeduria  y  rendición de cuenta </t>
  </si>
  <si>
    <t>Validar la información catastral por parte de la ANT en calidad de gestor catastral bajo los lineamientos vigentes de la autoridad catastral.</t>
  </si>
  <si>
    <t>Cada vez que se  implementa un Plan de Ordenamiento Social de la Propiedad en un municipio programado.</t>
  </si>
  <si>
    <t>Fortalecer la vigilancia ciudadana para la identificación de conductas en contra de la cultura de la legalidad.</t>
  </si>
  <si>
    <t>Mediante la difusion de mensajes claves anticorrupción a las comunidades de los municpios donde interviene la ANT en el marco de la Implementación de POSPR.</t>
  </si>
  <si>
    <t>1. Se remiten las informaciones asociadas a presuntos actos de corrupción  a la Oficina del Inspector de Tierras.</t>
  </si>
  <si>
    <t>1. Listados de asistencia o informes de la activida realizada
2. Presentaciones o piezas comunicativas elaboradas..
2, Memorandos o correos electrónicos remitidos a la Oficina de la Inspección de Tierras</t>
  </si>
  <si>
    <t>Gestionar la difusion  de mensajes comunicacionales anticorrupción en el marco de espacios de participación ciudadana</t>
  </si>
  <si>
    <t>Controlar el acceso a la plataforma tecnologica</t>
  </si>
  <si>
    <t>Controlar la numeración de los FISOS entregados por Oferta</t>
  </si>
  <si>
    <t>A través del diligenciamiento de acuerdo de confidencialidad</t>
  </si>
  <si>
    <t>El sistema aautomaticamente identifica cuando se registra un FISO si este se encuentra duplicado</t>
  </si>
  <si>
    <t>sin acuerdo de confidencialidad no es posible contar con acceso al Sistema para su respectivo registro</t>
  </si>
  <si>
    <t>El sistema no permite crear un FISO repetido, ya que la numeración es unica</t>
  </si>
  <si>
    <t>Acuerdos de confidencialidad por vigencia del contrato por cada usuario con rol valorador</t>
  </si>
  <si>
    <t>Archivo excel donde se encuentre el histórico de FISOS generados</t>
  </si>
  <si>
    <t>Acceso controlado a la información a través de permisos  para el registro de solicitudes FISO.</t>
  </si>
  <si>
    <t>Validación de numeración de FISO al ingresar al sistema</t>
  </si>
  <si>
    <t>Direccion Gestion Ordenamiento Social de la Propiedad Rural</t>
  </si>
  <si>
    <t>Verificar el cumplimiento de los criterios minimos de valoración</t>
  </si>
  <si>
    <t xml:space="preserve">Verificar la viabilidad de continuar o desprogramar municipios para la fase de implementación de los POSPR </t>
  </si>
  <si>
    <t>Se realiza de manera aleatoria sobre el 30% de la asignación de cada valorador</t>
  </si>
  <si>
    <t>Expedicion de actos administrativos con diagnosticos y analisis veridicos de todas las variables que permitan tomar la decision operativamente y economicante sobre la programacion y/o desprogramacion en la implementacion de POSPR</t>
  </si>
  <si>
    <t>Se devuelve lla asignación para que se realicen las respectivas correcciones</t>
  </si>
  <si>
    <t>Sin información</t>
  </si>
  <si>
    <t>Documento excel con resumen de la revisión de registros FISO´s verificados y ajustados</t>
  </si>
  <si>
    <t>Actos administrativos</t>
  </si>
  <si>
    <t>Aplicar controles de calidad de manera aleatoria al proceso de registro, categorización y calificación de los sujetos de ordenamiento, de acuerdo a información consignada en el FISO.</t>
  </si>
  <si>
    <t>Elaborar actos administrativos para los muncipios en base al diagnostico de un analisis sobre el costo eficiencia de desprogramar o continuar con la implementacion de los Planes de ordenamiento Social de la Propiedad Rural</t>
  </si>
  <si>
    <t>Mesas de trabajo realizadas para el seguimiento de proyectos validados y aprobados / Mesa de trabajo programadas para el seguimiento de proyectos validados y aprobados</t>
  </si>
  <si>
    <t>Seguimiento a los proyectos de TI</t>
  </si>
  <si>
    <t xml:space="preserve">Subdirección Sistemas de Información de Tierras </t>
  </si>
  <si>
    <t>Informes seguimiento elaborados de proyectos TI / Informes de seguimiento programados de proyectos TI</t>
  </si>
  <si>
    <t>Número de municipios programados para la formulación e implementación de POSPR donde se realizaron actividades de participación comunitaria / Número de municipios programados para la formulación e implementación de POSPR.</t>
  </si>
  <si>
    <t xml:space="preserve">Número de informes de validación catastral elaborados para el período/ Número Unidades de Intervención con información  catastral </t>
  </si>
  <si>
    <t>Número de acuerdos de confidencialidad firmados / Número de contratos por vigencia de usuarios rol valorador</t>
  </si>
  <si>
    <t>Número de revisiones ejecutadas / Número de revisiones programadas</t>
  </si>
  <si>
    <t>Número de FISO´s verificados y ajustados / Revisión del 30% de registros FISO´s</t>
  </si>
  <si>
    <t>No. POSPR viabilizados o no para implementación / No. POSPR  formulados para el período</t>
  </si>
  <si>
    <t>Difundir mensajes claves de prevención de la corrupción y gratuidad de trámites de la ANT en los municipios programados, a  través de los espacios de participación comunitaria.</t>
  </si>
  <si>
    <t>No. De Municipios donde se difundieron mensajes claves de prevención de la corrupción y gratuidad de trámites de la ANT / No. De Municipios  donde se proyecta difundir mensajes claves anticorrupción.</t>
  </si>
  <si>
    <t>Elaborar Informes de validación catastral para municipios programados por Unidades de Intervención territorial en fase de implementación.</t>
  </si>
  <si>
    <t>Número Unidades de Interveción validadas/ Número Unidades de Intervención barridas</t>
  </si>
  <si>
    <t>Difundir mensajes claves anticorrupción para dar a conocer a la ciudadanía la gratuidad en los trámites de la ANT.</t>
  </si>
  <si>
    <t>No. de municipios donde se difundieron mensajes claves anticorrupción . / # de municipios proyectados</t>
  </si>
  <si>
    <t>Retroalimentaciones al equipo RESO sobre los casos valorados y las consecuencias que acarrea las modificaciones y/o divulgación de información para beneficio de un tercero.</t>
  </si>
  <si>
    <t xml:space="preserve">Equipo RESO - Subdirección Sistemas de Información de Tierras </t>
  </si>
  <si>
    <t>Retroalimentaciones a Equipo del RESO realizadas / Retroalimentaciones a Equipo del RESO programados</t>
  </si>
  <si>
    <t>Aplicar los controles de calidad al proceso de numeración del FISO</t>
  </si>
  <si>
    <t>Realizar POSPR operativos que incluya en un capítulo las recomendaciones de viabilización del POSPR formulado.</t>
  </si>
  <si>
    <t>Dirección de Ordenamiento Social de la Propiedad</t>
  </si>
  <si>
    <t>No. De actas de la mesa de viabilización del POSPR Operativo / POSPR formulados</t>
  </si>
  <si>
    <t xml:space="preserve">Servidores públicos o colaboradores de la ANT, que en beneficio propio o de un tercero manipulen, destruyan, dilaten omitan o incidan indebidamente en trámites o actuaciones administrativas de procesos agrarios o formalización de la propiedad privada rural. </t>
  </si>
  <si>
    <t>Deficiencias en la comunicación y desconocimiento de los usuarios sobre los trámites de procesos agrarios y formalización de la propiedad privada rural, acorde a la normatividad vigente.</t>
  </si>
  <si>
    <t>En cualquiera de las fases de los procesos agrarios y de formalización.</t>
  </si>
  <si>
    <t>Desgaste administrativo para subsanar la actuación.</t>
  </si>
  <si>
    <t>Subdirección de Procesos Agrarios y Gestión Jurídica: 
- Contratista – Líderes
Subdirección de Seguridad Jurídica: 
- Contratista – Líderes</t>
  </si>
  <si>
    <t xml:space="preserve">Por demaanda </t>
  </si>
  <si>
    <t>Revisar los actos administrativos por parte de los líderes de los procesos agrarios y de formalización de la propiedad privada rural, antes de ser suscritos por parte de los Subdirectores</t>
  </si>
  <si>
    <t>Los líderes de cada proceso revisan los actos administrativos que proyectan sus equipos. La revisión se hace respecto de aspectos de forma y fondo.</t>
  </si>
  <si>
    <t>Los actos administrativos que tienen errores de forma o fondo deben ser subsanados inmediatamente, sin está corrección no pueden ser enviados.</t>
  </si>
  <si>
    <t>Listado de los actos administrativos suscritos por las Subdirecciones, donde conste la revisión indicando el número de expediente y el número del acto administrativo que están en los sistemas de información de la ANT</t>
  </si>
  <si>
    <t>Revisión de los actos administrativos por parte de los líderes de los procesos agrarios y la formalización de la propiedad privada rural antes de ser suscritos por parte de los Subdirectores.</t>
  </si>
  <si>
    <t>Número de actos adminitrativos revisados por los  líderes / Número de actos administrativos suscritos</t>
  </si>
  <si>
    <t>Actualizar y depurar el inventario de procesos agrarios.</t>
  </si>
  <si>
    <t>Subdirección de Procesos Agrarios y Gestión Jurídica y Subdirección de Seguridad Jurídica</t>
  </si>
  <si>
    <t>Inventario de procesos agrarios actualizado</t>
  </si>
  <si>
    <t>Realizar talleres de fomento de la importancia de mantener la formalidad en los predios en los departamentos de intervención.</t>
  </si>
  <si>
    <t xml:space="preserve">Dirección de Gestión Jurídica de Tierras </t>
  </si>
  <si>
    <t xml:space="preserve">Número de talleres realizados </t>
  </si>
  <si>
    <t>Gestionar la sensibilización sobre conflicto de intereses a contratistas y colaboradores de la Dirección de Gestión Jurídica de Tierras.</t>
  </si>
  <si>
    <t>Número de gestiones</t>
  </si>
  <si>
    <t>1. Dirección de Gestión Jurídica de Tierras.
2. Subdirección de procesos Agrarios y Gestión Jurídica.
3. Subdirección de seguridad Jurídica.
4. Dirección Asuntos Étnicos.
5. Subdirección Asuntos Étnicos.
6. UGT's</t>
  </si>
  <si>
    <t>Uso de la información registrada en la visita agronomica o estudio preliminar y complementario de títulos  de expedientes de Compra Directa de la DAT para  beneficio propio o de particulares.</t>
  </si>
  <si>
    <t xml:space="preserve">Presencia de intereses particulares o conductas de recibir o solicitar beneficios en la visita agronómica o en el estudio preliminar y complementario de títulos por parte del profesional de Compra Directa de la DAT designado para la revisión </t>
  </si>
  <si>
    <t xml:space="preserve"> Desarrollo de actividades por fuera de las normas, procedimientos, parámetros y criterios establecidos para beneficio propio o de terceros.  Así como baja cobertura de induccion y/o  capacitación en procesos y procedimientos internos de la  DAT relacionados con el riesgo identificado.</t>
  </si>
  <si>
    <t>Durante el  desarrollo de la visita agronómica del predio  y en la realización del estudio complementario de títulos</t>
  </si>
  <si>
    <t>Afectación en el logro de indicadores y metas asociadas a compra de predios en actividades misionales.</t>
  </si>
  <si>
    <t xml:space="preserve">Manipulación de la información durante las actividades de verificación de requisitos minimos del predio de tipo jurídico, técnico o ambiental  bajo el cual se materialice un subsidio, para beneficio propio o de un tercero </t>
  </si>
  <si>
    <t xml:space="preserve">Presencia de intereses particulares o conductas de recibir o solicitar beneficios por parte de los profesionales asignados para el estudio de predios objeto de materialización del subsidio </t>
  </si>
  <si>
    <t>Desconocimiento de los requisitos establecidos en el Procedimiento ACCTI-P-016 Materialización del Subsidio  - Adquisición del predio por parte del equipo profesional asignado</t>
  </si>
  <si>
    <t>Durante la  valoración integral del predio, en el marco del análisis técnico y jurídico</t>
  </si>
  <si>
    <t>Afectación en el logro de indicadores y metas asociadas a adquisición de predios en zonas focalizadas</t>
  </si>
  <si>
    <t>Investigaciones internas (control interno) o externas (por parte de órganos de control)</t>
  </si>
  <si>
    <t xml:space="preserve">Manipulación de la información en las diferentes etapas del procedimiento de Revocatoria Directa de la DAT para beneficio propio y/o de particulares </t>
  </si>
  <si>
    <t xml:space="preserve">Presencia de intereses particulares o conductas de recibir o solicitar beneficios en la verificación del estudio del caso recibido para limitación de la Propiedad por parte del profesional de SATN designado para la revisión </t>
  </si>
  <si>
    <t>Desconocimiento de los requisitos establecidos en el Procedimiento ACCTI-P-005 Revocatoria del acto de adjudicación de Baldios a persona natural por parte de colaboradores nuevos que ingresan al grupo funcional de LP en la SATDD</t>
  </si>
  <si>
    <t>Durante el desarrollo de etapas del procedimiento de Revocatoria Directa, según requisitos establecidos con énfasis en la emisión de la Resolución de decisión de fondo del trámite de Revocatoria</t>
  </si>
  <si>
    <t>Afectación en el logro de indicadores y metas asociadas a Limitación a la Propiedad aprobadas en al SATN</t>
  </si>
  <si>
    <t>Manipulación de la información entregada a las  subdirecciones misionales según el  POSPR-P-006 P Procedimiento Unico de Ordenamiento Social de la Propiedad,  para beneficio propio o de terceros</t>
  </si>
  <si>
    <t>Presencia de intereses particulares o conductas de recibir o solicitar beneficios por parte de los profesionales asignados para la adjudicación de predios baldios y bienes fiscales patrimoniales en las zonas focalizadas</t>
  </si>
  <si>
    <t>Desconocimiento de los requisitos establecidos en el Procedimiento POSPR-P-006 PROCEDIMIENTO ÚNICO DE ORDENAMIENTO SOCIAL DE LA PROPIEDAD,para la adjudicaciónn de predios baldios y bienes fiscales patrimoniales en los municipios focalizados, por parte del equipo profesional asignado</t>
  </si>
  <si>
    <t xml:space="preserve">Durante la  validación del informe  técnico  - jurídico preliminar  en el marco del procedimiento unico </t>
  </si>
  <si>
    <t>Afectación en el logro de indicadores y metas asociadas a adjudicación de predios baldios y bienes fiscales patrimoniales en los municipios focalizados</t>
  </si>
  <si>
    <t>Solicitud o aceptación de dádivas por agilizar trámites o proferir decisiones administrativas relacionadas con solicitudes de limitación a la propiedad para beneficio de un particular y/o tercero</t>
  </si>
  <si>
    <t xml:space="preserve">Presencia de intereses particulares o conductas de recibir o solicitar beneficios en la verificación del estudio del caso recibido para limitación de la Propiedad por parte del profesional de SATN designado para el trámite </t>
  </si>
  <si>
    <t>Desconocimiento de los requisitos establecidos en el Procedimiento ADMTI-P-006 Limitación a la Propiedad por parte de colaboradores nuevos que ingresan al grupo funcional de LP en la SATN</t>
  </si>
  <si>
    <t>Durante  el trámite de la  solicitud de limitación a la propiedad para decidir el sentido de la respuesta frente al cumplimiento de requisitos</t>
  </si>
  <si>
    <t>Detrimento patrimonial o defraudación  tanto de los particulares como del Estado</t>
  </si>
  <si>
    <t>Uso de la  información sobre adjudicación  de baldios a Entidades de Derecho Publico para beneficio particular o de terceros</t>
  </si>
  <si>
    <t xml:space="preserve">Presencia de intereses particulares o conductas de recibir o solicitar beneficios en la adjudicación de terrenos baldios de la Nación a Entidades de Derecho Público por parte del profesional de SATN designado </t>
  </si>
  <si>
    <t>Desconocimiento de los requisitos establecidos en el Procedimiento de Adjudicación de Baldios a Entidades de Derecho Púiblcio por colaboradores nuevos que ingresan al grupo funcional de LP en la SATN</t>
  </si>
  <si>
    <t>Durante el  desarrollo del procedimiento con enfasis en la aceptación de la solicitud y en la expedición del acto administrativo de la decisión</t>
  </si>
  <si>
    <t>Afectación en el logro de indicadores y metas asociadas a Entidades de Derecho Público aprobadas en la DAT - SATN</t>
  </si>
  <si>
    <t>Dirección de Acceso a Tierras (Profesional de Compra Directa DAT)</t>
  </si>
  <si>
    <t>Verificar que la visita agronómica del predio  cumpla con la información y documentación completa y con las características  según los requisitos exigidos.</t>
  </si>
  <si>
    <t>Verificando que la   visita agronómica del predio se realice alterna con el levantamiento topográfico y confrontando que la información registrada en el informe de visita técnica  coincida con la  información del expediente, para determinar si existen observaciones.</t>
  </si>
  <si>
    <t>En este control NO aplica identificación de observaciones o desviaciones porque  esta visita es para determinar si el predio es apto o no para proyectos productivos</t>
  </si>
  <si>
    <t xml:space="preserve">ACCTI-F-007 Forma unificada de visita de caracterización </t>
  </si>
  <si>
    <t>Verificar que la forma ACCTI-F-007-Visita de caracterización del predio, esté adecuamente diligenciada con el registro de resultados de visita agronómica y topográfica, mediante la revisión de un expediente cada cuatrimestre del año.</t>
  </si>
  <si>
    <t>Verificar que el estudio preliminar y complementario de títulos  cumpla con la información y documentación completa y con las características  según los requisitos exigidos.</t>
  </si>
  <si>
    <t>Revisando que el informe de visita técnica coincida con  la información del expediente, para determinar si existen observaciones.</t>
  </si>
  <si>
    <t>Informar al propietario la necesidad de  rectificación de  cabida (área) y/o linderos, revisando el caso y solicitandole los documentos correspondientes</t>
  </si>
  <si>
    <t>ACCTI-F-022 Estudio preliminar y complementario de títulos</t>
  </si>
  <si>
    <t>Verificar que la forma ACCTI-F-022-Estudio preliminar y complementario de títulos, esté debidamente diligenciada y que cumpla con los requisitos, mediante la revisión de un expediente cada cuatrimestre del año.</t>
  </si>
  <si>
    <t>Subdirección de Acceso a Tierras en Zonas Focalizadas  (Profesionales asignados)</t>
  </si>
  <si>
    <t>Verificar por parte de los profesionales de SATZF asignados para la valoración del estudio de un predio objeto de materialización de un subsidio, se cumpla con la verificación del propietario del dueño del predio asi como la revisión de verificación jurídica y técnica del predio postulado.</t>
  </si>
  <si>
    <t xml:space="preserve">Mediante la verificación de cumplimiento de requisitos según procedimiento con  registro de las formas:  ACCTI-F-004 VERIFICACIÓN CONDICIONES DEL PROPIETARIO,  ACCTI-F-005 FORMA ESTUDIO DE TITULOS, ACCTI-F-091 FORMA CRUCE DE INFORMACIÓN GEOGRÁFICA, ACCTI-F-007 FORMA UNIFICADA DE VISITA DE CARACTERIZACION. </t>
  </si>
  <si>
    <t>En caso que el propietario o predio postulado no cumpla con los requisitos para ser habilitado,  corresponderá  al profesional jurídico o técnico (según corresponda) realizar la comunicación oficial informando y solicitando los aspectos susceptibles de corrección que contribuya a la habilitación  para continuar con  el tramite de materialización del subsidio.</t>
  </si>
  <si>
    <t>Acta de verificación de procedimientos
Formato ACCTI-F-003 Postulación y negociación del predio
Formato ACCTI –F-004 Verificación Condiciones del Propietario</t>
  </si>
  <si>
    <t>Verificar el cumplimiento de requisitos del(los) propietario(s) del predio(s), como condiciones habilitantes del programa,  mediante la revisión de un expediente en  cada trimestre del año.</t>
  </si>
  <si>
    <t>Acta de verificación de procedimientos
Formato ACCTI-F-003 Postulación y negociación del predio
Formato ACCTI-F-005 Estudio de títulos</t>
  </si>
  <si>
    <t>Verificar los requisitos jurídicos y técnicos  de los predios objetos del subsidio, mediante la revisión de un expediente en cada trimestre del año.</t>
  </si>
  <si>
    <t>Subdirección de Acceso a Tierras por Demanda y Descongestión   (Profesionales asignados)</t>
  </si>
  <si>
    <t>Mensual</t>
  </si>
  <si>
    <t xml:space="preserve">Reducir potenciales demoras que se puedan presentar en el desarrollo de la actuación administrativa de la Revocatoria Directa   </t>
  </si>
  <si>
    <t>Revisando los expedientes o actuaciones administrativas de revoatoria directa, mediante la aplicación de las listas de chequeo vigentes con registro actualizado en la matriz de revocatoria</t>
  </si>
  <si>
    <t>Se adoptan las medidas correctivas correspondientes elaborando el acto administrativo de corrección de la actuación (Articulo 41 de Ley 1431/2011)</t>
  </si>
  <si>
    <t>ACCTI-F-120-Lista de chequeo de revocatoria 
ACCTI-F-097 Matriz de Revocatoria actualizada</t>
  </si>
  <si>
    <t xml:space="preserve">Revisar e impulsar los procesos de revocatoria en curso, mediante dligenciamiento de la lista de chequeo y/o matriz de revocatoria. </t>
  </si>
  <si>
    <t>Asegurar el trámite de la actuación administrativa de Revocatoria con  respuesta inmediata al peticionario y debido registro actualizado en la Matriz de Revocatoria Directa.</t>
  </si>
  <si>
    <t>Recibida la solicitud de Revocatoria Directa, según el medio de recepción, se registra en la  Matriz de Revocatoria Directa según los campos habilitados</t>
  </si>
  <si>
    <t>ACCTI-F-097  Matriz de Revocatoria Directa</t>
  </si>
  <si>
    <t>Incorporar  oportunamente, la solicitud de revocatoria en la forma ACCTI-F-097 Matriz de Revocatoria Directa.</t>
  </si>
  <si>
    <t>Semestral</t>
  </si>
  <si>
    <t>Validar la información por parte de los profesionales de SATZF asignados para continuar con la adjudicación de predios baldios y bienes fiscales patrimoniales en municipios focalizados conforme al procedimiento único.</t>
  </si>
  <si>
    <t>Los profesionales asignados por la Misional,  expiden un acto administrativo como factor habiitante para continuar con la adjudicación o para allegar pruebas, según resultados del informe tecnico juridico preliminar asi:
Acto de apertura de prueba   cuando el Informe tecnico juridico  preliminar  no cumple. 
Acto administrativo de apertura de caso cuando el informe tecnico juridico preliminar cumple</t>
  </si>
  <si>
    <t>La información faltante será solicitada por el profesional asignado a la dependencia correspondiente, según el  desarrollo de las actuaciones administrativas.</t>
  </si>
  <si>
    <t>Resolución apertura prueba (incumplimiento de requisitos)  O  Resolución apertura de caso (cumplimiento de requisitos) según aplique</t>
  </si>
  <si>
    <t>Verificar, semestralmente,  según el procedimiento, el cumplimiento de requisitos habilitantes para continuar con la adjudicacion de predios baldíos y bienes fiscales patrimoniales en los municipios focalizados.</t>
  </si>
  <si>
    <t>Cumplir con la adecuada elaboración del informe técnico y juridico preliminar tomando como insumo la información aportada por las dependencias correspondientes en el marco del procedimiento</t>
  </si>
  <si>
    <t>Analizando la información aportada en la operaciónn del procedimiento se elabora el informe técnico jurídico preliminar. Dicho informe debe sugerir cuál o cuáles de los asuntos enlistados en el artículo 58 del Decreto 902 de 2017 es necesario iniciar y ejecutar para la respectiva unidad deintervención.</t>
  </si>
  <si>
    <t>En caso de no poder obtener con la información del barrido predial, la información requerida, debe expresamente constar en el informe técnico jurídico preliminar y solicitar terminar de recoger la información faltante en el desarrollo de las actuaciones administrativas.</t>
  </si>
  <si>
    <t>Informe técnico jurídico preliminar</t>
  </si>
  <si>
    <t>Verificar, semestralmente, la realización del informe técnico jurídico preliminar, con base en el análisis de la información aportada del procedimiento.</t>
  </si>
  <si>
    <t>Subdirección de Administración de Tierras de la Nación  (Profesionales asignados)</t>
  </si>
  <si>
    <t>Verificar que las solicitudes por limitaciones de la propiedad tramitadas cumplan con los requisitos legales</t>
  </si>
  <si>
    <t>Revisando los requisitos normativos vigentes y los contenidos en el ADMTI-I-001 Instructivo de Tipos de Limitación a la Propiedad, para determinar el tipo de tramite de LP  que aplica según documentos aportados</t>
  </si>
  <si>
    <t>Se requiere a través de oficio al peticionario, la documentación faltante. Transcurrido el mes (desde la recepción efectiva del requerimiento efectuado al peticionario por la ANT) sin que se allegare la documentación solicitada, se producirá el  desistimiento tácito.</t>
  </si>
  <si>
    <t>Comunicaciones de Limitación a la Propiedad con vistos buenos</t>
  </si>
  <si>
    <t>Registrar en cada decisión de Limitación a la Propiedad proferida, la validación por parte del líder de Limitación a la Propiedad y el Asesor o delegado de la Subdirección de Administración de Tierras de la Nación-SATN.</t>
  </si>
  <si>
    <t>Verificar  el cumplimiento del procedimiento de limitación a la propiedad según documentos aportados en la solicitud, acorde con requisitos normativos</t>
  </si>
  <si>
    <t xml:space="preserve">Revisando por parte del Profesional Líder de LP las decisiones administrativas definidas frente a Limitación a la Propiedad, registrando   visto bueno en el trámite  como control previo antes de firma del SATN  </t>
  </si>
  <si>
    <t>Se informa al profesional designado y se realiza el ajuste correspondiente para decisión administrativa final sobre limitación a la propiedad</t>
  </si>
  <si>
    <t>Acta de reunión de revisión de decisiones sobre Limitación a la Propiedad</t>
  </si>
  <si>
    <t>Garantizar el cumplimiento de lo controles del procedimiento, mediante la revisión cuatrimestral, hecha por el profesional (líder) del grupo funcional,  en dos decisiones administrativas.</t>
  </si>
  <si>
    <t>Verificar el cumplimiento de requisitos jurídicos y técnicos en la revisión inicial efectuada por la SATN</t>
  </si>
  <si>
    <t>Se envia requerimiento de documentos o aclaraciones a la entidad pública solicitante cuando en la revisión inicial jurídica y técnica se determina incumplimiento de requisitos.</t>
  </si>
  <si>
    <t>Una vez establecida la  necesidad de solicitar aclaraciones o requerimientos adicionales se solicitan a entidades públicas correspondientes (Ministerio de ambiente, CAR, Ministerio del interior, ANH, IGAC, entre otras)</t>
  </si>
  <si>
    <t xml:space="preserve">ACCTI-F-065 FORMA AUTO DE ARCHIVO POR DESISTIMIENTO TÁCITO O EXPRESO </t>
  </si>
  <si>
    <t>Realizar la revisión jurídica inicial y técnica de las solicitudes de adjudicación de baldíos a Entidades de Derecho Público-EDP, recibidos en la Subdirección de Administración de Tierras de la Nación-SATN.</t>
  </si>
  <si>
    <t>Mediante el diligenciamiento del ACCTI-F-034 FORMA COMUNICACIÓN REQUERIMIENTO A ENTIDADES DE
DERECHO PÚBLICO.</t>
  </si>
  <si>
    <t>Se realiza comunicación de requerimiento a Entidades de Derecho Público solicitando la información correspondiente</t>
  </si>
  <si>
    <t>ACCTI-F-032  Matriz de seguimiento de solicitudes de EDP</t>
  </si>
  <si>
    <t>Actualizar la matriz de seguimiento de solicitudes de Entidades de Derecho Público-EDP, según trámites adelantados.</t>
  </si>
  <si>
    <t>Expediente de Compra Directa, con visita de caracterización diligenciada</t>
  </si>
  <si>
    <t>Expediente de Compra Directa, con estudio preliminar y complementario de títulos diligenciados</t>
  </si>
  <si>
    <t>Expediente con verificación de requisitos de propietarios para asignación de subsidios</t>
  </si>
  <si>
    <t>Expediente con informes jurídicos y técnicos de predios para asignación de subsidios</t>
  </si>
  <si>
    <t>Registro adecuado de lista de chequeo en procesos de revocatoria y/o matriz de revocatoria</t>
  </si>
  <si>
    <t>Matriz de Revocatoria Directa actualizada</t>
  </si>
  <si>
    <t>Expediente con resoluciones de apertura de prueba o caso (según corresponda)</t>
  </si>
  <si>
    <t>Cumplimiento de informes técnicos y jurídicos verificados</t>
  </si>
  <si>
    <t>Comunicaciones emitidas a EDP para subsanar faltantes (según aplique)</t>
  </si>
  <si>
    <t xml:space="preserve">Cumplimiento de controles del procedimiento de  LP </t>
  </si>
  <si>
    <t>Adjudicaciones de Baldios a  EDP con revisión juridica y tecnica</t>
  </si>
  <si>
    <t>Matriz de EDP actualizada</t>
  </si>
  <si>
    <t>Realizar capacitación sobre PAAC a profesionales de Compra Directa de la DAT</t>
  </si>
  <si>
    <t>Dirección de Acceso a Tierras (Profesional de enlace)</t>
  </si>
  <si>
    <t>Cobertura de colaboradores de Compra Directa DAT capacitados en PAAC</t>
  </si>
  <si>
    <t>Realizar capacitación a profesionales de Compra Directa sobre ACCTI-P-010 Procedimiento de Compra Directa de Predios con enfasis en los riesgos y controles aprobados en el procedimiento</t>
  </si>
  <si>
    <t xml:space="preserve">Cobertura de colaboradores de Compra Directa DAT capacitados en el Procedimiento </t>
  </si>
  <si>
    <t>Realizar capacitación sobre PAAC a profesionales del grupo funcional de subsidios en  Zonas Focalizadas de la DAT</t>
  </si>
  <si>
    <t>Cobertura de colaboradores de SATZF capacitados en PAAC</t>
  </si>
  <si>
    <t>Capacitar a los profesionales de SATZF en el procedimiento ACCTI-P-016 MATERIALIZACIÓN DEL SUBSIDIO - ADQUISICIÓN DEL PREDIO</t>
  </si>
  <si>
    <t>Subdirección de Acceso a Tierras por Zonas Focalizadas (Profesional encargado del Grupo Funcional de Adquisición de Predios)</t>
  </si>
  <si>
    <t>Cobertura de colaboradores capacitados en el procedimiento</t>
  </si>
  <si>
    <t>Realizar capacitación sobre PAAC a profesionales de Revocatoria Directa de la SATDD</t>
  </si>
  <si>
    <t>Cobertura de colaboradores de Revocatoria Directa de la  DAT capacitados en PAAC</t>
  </si>
  <si>
    <t>Capacitar a los colaboradores de Revocatoria Directa de SATDD sobre el ACCTI-P-005 Revocatoria Directa del Acto de  Adjudicación de Baldios a Persona Natural</t>
  </si>
  <si>
    <t>SATDD (Profesional encargado del Grupo Funcional de Revocatoria Directa)</t>
  </si>
  <si>
    <t>Cobertura de colaboradores de Revocatoria Directa capacitados en el procedimiento</t>
  </si>
  <si>
    <t>Realizar capacitación sobre PAAC a profesionales de zonas focalizadasal grupo funcional de barrido predial</t>
  </si>
  <si>
    <t>Cobertura de colaboradores capacitados en PAAC</t>
  </si>
  <si>
    <t>Capacitar a los profesionales de SATZF  en el POSPR-9-006 Procedimiento unico de ordenamiento social de la Propiedad vigente</t>
  </si>
  <si>
    <t>SATZF (Profesional encargado del Grupo Funcional de Barrido predial)</t>
  </si>
  <si>
    <t>Realizar capacitación sobre PAAC y riesgos de corrupción  a profesionales de Limitaciones a la Propiedad de la SATN</t>
  </si>
  <si>
    <t>Cobertura de colaboradores de Limitación a la Propiedad de la  DAT capacitados en PAAC</t>
  </si>
  <si>
    <t>Capacitar a los colaboradores de LP sobre el ADMTI-P-006 procedimiento de Limitación a la Propiedad e ADMTI-I-001 Instructivo de Tipos de limitación a la Propiedad</t>
  </si>
  <si>
    <t>SATN (Profesional encargado del Grupo Funcional de Limitación a la Propiedad)</t>
  </si>
  <si>
    <t>Cobertura de colaboradores de LP  capacitados en el procedimiento</t>
  </si>
  <si>
    <t>Realizar capacitación sobre PAAC a profesionales de Entidades de Derecho Publico de la SATN</t>
  </si>
  <si>
    <t>Cobertura de colaboradores de EDP de la  DAT capacitados en PAAC</t>
  </si>
  <si>
    <t>Capacitar a los colaboradores de EDP sobre el ACCTI-P-001 procedimiento de adjudicación de baldíos a EDP</t>
  </si>
  <si>
    <t>SATN (Profesional encargado del Grupo Funcional de EDP)</t>
  </si>
  <si>
    <t>Cobertura de colaboradores de EDP  capacitados en el procedimiento</t>
  </si>
  <si>
    <t>Adquisición de predios sin pleno cumplimiento de requisitos o por fuera de las necesidades y prioridades establecidos por la ANT, para beneficio de particulares</t>
  </si>
  <si>
    <t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t>
  </si>
  <si>
    <t>Debilidades en el seguimiento y aplicación de los controles establecidos en el procedimiento.</t>
  </si>
  <si>
    <t>En la verificación de requisitos.</t>
  </si>
  <si>
    <t>Detrimento patrimonial debido al abuso indebido de los recursos de la entidad.</t>
  </si>
  <si>
    <t>Demanda y sanciones judiciales.</t>
  </si>
  <si>
    <t>Desviación de recursos en el desarrollo del proceso de la iniciativa Comunitaria con enfoque diferencial étnico para beneficio de un contratista o funcionario o un tercero.</t>
  </si>
  <si>
    <t>Omisión de la construcción participativa de la iniciativa comunitaria</t>
  </si>
  <si>
    <t>Intervención de un tercero en la construcción de la iniciativa comunitaria.</t>
  </si>
  <si>
    <t xml:space="preserve">En la formulación y ejecución de la iniciativa comunitaria. </t>
  </si>
  <si>
    <t>Vulneración en derechos colectivos de comunidades.</t>
  </si>
  <si>
    <t xml:space="preserve">Detrimento patrimonial  </t>
  </si>
  <si>
    <t>Dilación en la atención a las solicitudes de comunidades étnicas favorenciendo intereses particulares.</t>
  </si>
  <si>
    <t>Aplicación del manual de criterios de priorización para la atención de solicitudes de comunidades étnicas con intereses particulares.</t>
  </si>
  <si>
    <t xml:space="preserve">En cualquier etapa de la ejecución del procedimiento asignado a los diferentes Equipos de formalización por parte de la Subdirección y Dirección de Asuntos Étnicos. </t>
  </si>
  <si>
    <t>Inequidad por no atención a las solicitudes presentadas por comunidades Étnicas</t>
  </si>
  <si>
    <t>Favorecimiento en la atención de solicitudes de formalización de territorios colectivos a comunidades étnicas específicas por parte de la Subdirección de Asuntos Étnicos, desconociendo el principio de equidad.</t>
  </si>
  <si>
    <t>Desconocimiento intencional por parte del encargado del trámite de la fecha de presentación de las solicitudes para favorecimiento a un tercero con fines particulares inobservando los criterios de priorización y ponderación.</t>
  </si>
  <si>
    <t>En el momento de recepción de la solicitud del procedimiento de formalización.</t>
  </si>
  <si>
    <t>Líder de Equipo de Compras</t>
  </si>
  <si>
    <t>Según programación cada vez que se les asigne una oferta voluntaria para adquirir un predio</t>
  </si>
  <si>
    <t>Verificar que la información y documentación de la oferta este completa y con todos los requisitos y documentos exigidos.</t>
  </si>
  <si>
    <t>de acuerdo con lo establecido en la FORMA ACCTI-F-021-FORMA OFERTA VOLUNTARIA DE PREDIOS.</t>
  </si>
  <si>
    <t>Si el responsable de presentar la oferta no diligencia la forma de manera adecuada no se debe continuar el proceso hasta que se subsane la situación.</t>
  </si>
  <si>
    <t>La forma ACCTI-F-021-Forma oferta voluntaria de predios debidamente diligenciada con los anexos.</t>
  </si>
  <si>
    <t>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t>
  </si>
  <si>
    <t>Planeación de DAE</t>
  </si>
  <si>
    <t>Mensualmente a través de la herramienta virtual (Share Point)</t>
  </si>
  <si>
    <t>Para evaluar la efectividad de la actividad.</t>
  </si>
  <si>
    <t>Solicitando las evidencias de la gestión y avance de metas para luego registrarse en el share point o plataforma habilitada para tal actividad.</t>
  </si>
  <si>
    <t xml:space="preserve">Informar al Director y Subdirectora de Asuntos Étnicos. </t>
  </si>
  <si>
    <t>Registro en el share point.</t>
  </si>
  <si>
    <t>El Profesional de Planeación DAE registrará mensualmente la gestión llevada a cabo por la Dirección y Subdirección de Asuntos Étnicos de los respectivos procedimientos.</t>
  </si>
  <si>
    <t>El Equipo técnico de iniciativas comunitarias de la Dirección de Asuntos Étnicos.</t>
  </si>
  <si>
    <t>Siempre que haya un proceso de formulación de iniciativa comunitaria.</t>
  </si>
  <si>
    <t>Brindar garantias de transparencia y legalidad en el proceso.</t>
  </si>
  <si>
    <t>Realizar el proceso de socialización y formulación participativa de la Iniciativa de acuerdo a lo establecido en la guía operativa para la implementación de iniciativas comunitarias.</t>
  </si>
  <si>
    <t>Evidenciar las falencias y reportar al lider del Equipo de Iniciativas Comunitarias para tomar las acciones correspondientes, respecto a suspender, subsanar y/o continuar con la Iniciativa Comunitaria.</t>
  </si>
  <si>
    <t>Las evidencias se registraran en un acta de socialización de la guía y formulación participativa de la iniciativa comunitaria.</t>
  </si>
  <si>
    <t>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inicitivas comunitarias. Conforme a los resultados de la socialización y formulación se dejará evidenciando todas las acciones realizadas por parte del grupo técnico de Iniciativas Comunitarias, las evidencias se registraran en un acta de socialización de la guía y formulación participativa de la iniciativa comunitaria.</t>
  </si>
  <si>
    <t>Cuando se realice la selección de la alternativa de gasto o comité de compras de la iniciativa (etapa que se surte en la ejecución de la iniciativa).</t>
  </si>
  <si>
    <t>Realizar la selección objetiva y transparente de los proveedores de acuerdo a lo establecido en la guia operativa.</t>
  </si>
  <si>
    <t>Reportar al líder del Equipo de Iniciativas Comunitarias para analizar la pertinencia de dar traslado a la Oficina del Inspector de la gestión de Tierras.</t>
  </si>
  <si>
    <t>Se debe anexar el cuadro de criterios habilitantes para ser proveedor, cuadro comparativo de cotizaciones y el cuadro de criterios de evaluación de las propuestas con los respectivos requisitos legales de los proveedores.</t>
  </si>
  <si>
    <t>Los miembros del Comité de Compras deben realizar una selección objetiva y transparente de los proveedores, para garantizar la correcta ejecución de la Iniciativa Comunitaria de acuerdo con lo establecido en la guía operativa.</t>
  </si>
  <si>
    <t>Equipo de la Subdirección de Asuntos Étnicos</t>
  </si>
  <si>
    <t xml:space="preserve">Por cada procedimiento de formalización para comunidades étnicas, deben tener un seguimiento mensual dadas las etapas administrativas y jurídicas de dichos procedimientos. </t>
  </si>
  <si>
    <t>Garantizar la transparencia en la ejecución de los distintos procedimientos de formalización.</t>
  </si>
  <si>
    <t>A través de la actualización y remisión del Plan de Atención por el medio indicado a los responsables del seguimiento en la Dirección de Asuntos Étnicos.</t>
  </si>
  <si>
    <t>Se escala la situación evidenciada a la Subdirección de Asuntos Étnicos.</t>
  </si>
  <si>
    <t>Matriz de seguimiento de la ejecución del Plan de Atención para comunidades étnicas.</t>
  </si>
  <si>
    <t>Realizar control mediante matriz de seguimiento a los procedimientos de formalización para comunidades étnicas (Indígenas y Negras).</t>
  </si>
  <si>
    <t>La Subidrección de Asuntos Étnicos realiza Mesas técnicas de seguimiento mensual donde se verifca por cada procedimiento de formalización el estado y ruta a seguir.</t>
  </si>
  <si>
    <t>Reunión mensual entre la Subdirección de Asuntos Étnicos y su Equipo de Planeación junto con el Equipo del procedimiento de formalización a revisar.</t>
  </si>
  <si>
    <t>Se da traslado al Director de Asuntos Étnicos para que tome las medidas pertinentes.</t>
  </si>
  <si>
    <t>Acta de revisión de seguimiento a los diferentes procedimeintos de formalización, con el respectivo soporte de asistencia.</t>
  </si>
  <si>
    <t>Elaborar un acta de revisión mensual correspondiente al seguimiento llevada a cabo entre la Subdirección de Asuntos Étnicos su Equipo de Planeación y el Equipo del procedimiento de formalización para revisar los diferentes prcedimientos de formalización con el respectivo soporte de asistencia donde se evidencia el estado y ruta a seguir.</t>
  </si>
  <si>
    <t>(No. De ofertas recibidas en el equipo de Compra de predios completas en el mes / No. De ofertas recibidas en el equipo de Compra de predios en el mes) x 100</t>
  </si>
  <si>
    <t>No. De registros realizados / No. De registros programados.</t>
  </si>
  <si>
    <t>(No. De actas de socialización y formulación con firma / No. De Iniciativas priorizadas) x 100.</t>
  </si>
  <si>
    <t>(No. De comité de compras donde se seleccione la mejor alternativa de gasto / El total de iniciativas apoyadas) x 100.</t>
  </si>
  <si>
    <t>No. De procedimientos gestionados mensualmente / Total de proyectados para atender en la matriz del Plan de Atención vigencia 2021.</t>
  </si>
  <si>
    <t>No. De actas de revisión llevadas a cabo / No. De actas programadas vigencia 2021</t>
  </si>
  <si>
    <t>Evaluar y ajustar (según la necesidad) los procedimientos de la dependencia.</t>
  </si>
  <si>
    <t>Dirección de Asuntos Étnicos</t>
  </si>
  <si>
    <t>Número de procedimientos evaluados</t>
  </si>
  <si>
    <t xml:space="preserve">Socializar al Grupo Técnico de Iniciativas Comunitarias los protocolos de implementación de las iniciativas comunitarias ( Instructivos y Guías). </t>
  </si>
  <si>
    <t>Grupo técnico de iniciativas comunitarias-Dirección de Asuntos Étnicos</t>
  </si>
  <si>
    <t>(Número de socializaciones de la guía operativa al equipo técnico / Número de socializaciones al equipo técnico de iniciativas comunitarias programadas) x 100</t>
  </si>
  <si>
    <t>El Grupo Técnico de Iniciativas Comunitarias deberá dejar constancia en acta del comité de compras de la selección de la mejor alternativa de gastos anexando el cuadro de criterios habilitantes para ser proveedor, cuadro comparativo de cotizaciones y el cuadro de criterios de evaluación de las propuestas con los respectivos requisitos legales de los proveedores, estos documentos deben estar debidamente firmados.</t>
  </si>
  <si>
    <t>(Número de actas de comité de compras que cumplen con los requisitos del instructivo aplicable / Número de actas de comité de compras realizadas) x 100</t>
  </si>
  <si>
    <t>Realizar capacitación de funcionarios y contratistas sobre normativas legales que soportan los procesos y procedimientos de legalización de territorios colectivos a favor de comunidades étnicas; sobre la política institucional.</t>
  </si>
  <si>
    <t>Equipo de Subdirección de Asuntos Étnicos</t>
  </si>
  <si>
    <t>Número de socializaciones realizadas/Número de socializaciones programadas</t>
  </si>
  <si>
    <t xml:space="preserve">Realizar capacitación de funcionarios y contratistas sobre Mapa de riesgos y anticorrupción, así como las sanciones a las que se enfrentan los profesionales por casos de corrupción dentro de sus labores. </t>
  </si>
  <si>
    <t>(Número de personas capacitadas / Número de personas asignadas en la Dirección de Asuntos Étnicos) x 100</t>
  </si>
  <si>
    <t xml:space="preserve">Omitir o dilatar intencionalmente la gestión de PQRSD para beneficio propio o de terceros </t>
  </si>
  <si>
    <t>Solicitar y/o recibir dinero o cualquier otro beneficio personal a cambio de la promesa de éxito en la realización o priorización de un trámite</t>
  </si>
  <si>
    <t>Intereses económicos</t>
  </si>
  <si>
    <t>Ofrecimiento de sobornos</t>
  </si>
  <si>
    <t>Amenazas</t>
  </si>
  <si>
    <t>Sobornos</t>
  </si>
  <si>
    <t>En cualquiera de las fases de la gestión de PQRSD</t>
  </si>
  <si>
    <t>En cualquiera de los contactos con los usuarios y ciudadanos</t>
  </si>
  <si>
    <t>Pérdida de la credibilidad institucional e investigaciones y sanciones</t>
  </si>
  <si>
    <t>Inoportunidad en el servicio al ciudadano</t>
  </si>
  <si>
    <t>Oportunidad para estafas a ciudadanos</t>
  </si>
  <si>
    <t>Vinculación de personal sin cumplimiento de requisitos mínimos en beneficio particular o de un tercero.</t>
  </si>
  <si>
    <t>Pérdida o manipulación de  expedientes de historia laboral para beneficio personal o de tercero.</t>
  </si>
  <si>
    <t>Pérdida de documentación en los expedientes de procesos de investigación disciplinaria, en beneficio del o de los investigados</t>
  </si>
  <si>
    <t>Prescripción o caducidad de la acción disciplinaria en favor de los implicados.</t>
  </si>
  <si>
    <t xml:space="preserve">Intereses de terceros. Omisión intencional en la aplicación de criterios definidos en el Manual de Funciones, competencias y requisitos o la  modificación de los mismos </t>
  </si>
  <si>
    <t xml:space="preserve">  No validación de la información aportada por los aspirantes o verificación sesgada de cumplimiento de requisitos de vinculación.</t>
  </si>
  <si>
    <t xml:space="preserve"> Interés en ocultar o manipular antecedentes laborales</t>
  </si>
  <si>
    <t>Debilidad en la aplicación de controles para la debida custodia de los expedientes</t>
  </si>
  <si>
    <t>Falta de control del expediente disciplinario</t>
  </si>
  <si>
    <t>Falta del control en los términos de actuación en cada etapa procesal</t>
  </si>
  <si>
    <t>En el proceso de selección de personal</t>
  </si>
  <si>
    <t>Puede suceder en cualquier momento pero puede ser crítico en el momento de préstamo y consulta de los expedientes</t>
  </si>
  <si>
    <t>En cualquiera de las fases de la investigación disciplinaria</t>
  </si>
  <si>
    <t xml:space="preserve"> Investigaciones por parte de órganos de control.</t>
  </si>
  <si>
    <t>Perdida de la credibilidad institucional</t>
  </si>
  <si>
    <t xml:space="preserve"> Investigaciones por parte de órganos de control</t>
  </si>
  <si>
    <t>Pérdida de la credibilidad institucional</t>
  </si>
  <si>
    <t>Investigaciones por parte de órganos de control</t>
  </si>
  <si>
    <t>Celebración indebida de contratos en beneficio particular o de un tercero.</t>
  </si>
  <si>
    <t>Aprobación de informes y pagos de contratos sin cumplimineto del objeto, obligaciones y/o requisitos contractuales en beneficio particular o de terceros.</t>
  </si>
  <si>
    <t>Indebida verificación de requisitos y evauación no objetiva de los proveedores.</t>
  </si>
  <si>
    <t>Vicios en la estructuracción de los pliegos y términos.</t>
  </si>
  <si>
    <t>Desconocimiento del supervisor de las obligaciones contractuales y/o requisitos para el pago.</t>
  </si>
  <si>
    <t>Alto número de contratos que supervisa una sola persona dentro de la dependencia.</t>
  </si>
  <si>
    <t>En cualquier fase del proceso de contratación.</t>
  </si>
  <si>
    <t>En la aprobación de pagos y/o liquidación de contratos.</t>
  </si>
  <si>
    <t>Detrimento patrimonial.</t>
  </si>
  <si>
    <t>Investigaciones y sanciones por parte de órganos de control, así como pérdida de credibilidad institucional.</t>
  </si>
  <si>
    <t>Constitución de obligaciones y/o pagos realizados por la Agencia Nacional de Tierras, sin el cumplimiento de requisitos legales, presupuestales y contables, en beneficio de un particular.</t>
  </si>
  <si>
    <t>Fallas en el control de los requisitos para la causación económica</t>
  </si>
  <si>
    <t>Desconocimiento del procedimiento de pagos y listas de chequeo</t>
  </si>
  <si>
    <t>Desde la recepción de cuentas hasta el pago al beneficiario final</t>
  </si>
  <si>
    <t>Detrimento patrimonial</t>
  </si>
  <si>
    <t>Investigaciones y sanciones por parte de órganos de control, así como perdida de credibilidad institucional</t>
  </si>
  <si>
    <t>Secretaría General - Servicio al Ciudadano</t>
  </si>
  <si>
    <t>Evidenciar los tiempos de respuesta en relación a las PQRSDF e identificar aquellas tramitadas fuera de tiempo</t>
  </si>
  <si>
    <t xml:space="preserve">La Secretaría General remite periódicamente informes de la gestión realizada por toda la entidad sobre las comunicaciones recibidas mediante el Sistema de Gestión Documental - ORFEO </t>
  </si>
  <si>
    <t>En caso de no remitir el informe de manera oportuna, la Secretaría General requerirá mediante correo electrónico al área encargada la generación y envío del informe de ORFEO</t>
  </si>
  <si>
    <t xml:space="preserve">1. Informe de gestión de las PQRSD
2. Envío de información sobre el avance de la gestión realizada por las dependencias mediante correos electrónicos. </t>
  </si>
  <si>
    <t>Seguimiento a la gestión y respuesta de la PQRSD</t>
  </si>
  <si>
    <t xml:space="preserve">Informar a la ciudadanía sobre la gratuidad en los trámites realizados por la Agencia Nacional de Tierras, de igual manera visibilizar los canales de atención por medio de los cuales se pueden denunciar los posibles hechos de corrupción. </t>
  </si>
  <si>
    <t>Publicar información referente a los trámites de la Agencia Nacional de Tierras, así como hacer visibles los caneles de atención por medio de los cuales se pueden denunciar los pobibles hechos de corrupción</t>
  </si>
  <si>
    <t xml:space="preserve">Informar a la ciudadanía que se comunica por el canal telefónico sobre los trámites de la Agencia Nacional de Tierras. </t>
  </si>
  <si>
    <t xml:space="preserve">En caso de obtener resultados de posible riesgo de corrupción por ofrecer promesa de éxito para beneficio personal, se informa a la Oficina del Inspector de Tierras, para el trámite pertinente. </t>
  </si>
  <si>
    <t>Banners publicados y/o mensajes enviados y/o piezas informativas publicadas</t>
  </si>
  <si>
    <t>Grabación de la llamada en CallCenter</t>
  </si>
  <si>
    <t xml:space="preserve">Campaña de sensibilizaicón frente a los trámites dirigida a la ciudadanía </t>
  </si>
  <si>
    <t>Protocolo de atención en el canal telefónico que incluya libreto frente a los trámites</t>
  </si>
  <si>
    <t>Profesionales de la Subdirección de Talento Humano que realizan verificacion de requisitos mínimos</t>
  </si>
  <si>
    <t>Verificar que los soportes presentados por el aspirante evidencien el cumplimiento de los requistos exigidos por el empleo, conforme a lo establecido en el Manual de Funciones y Competencias de la entidad.</t>
  </si>
  <si>
    <t>La persona designada para realizar la verificación de requisitos mínimos, debe: 1)Verificar con SNIES acreditación de estudios 2)Analizar si la experiencia laboral esta relacionada con el empleo; 3) Verificar si cuenta con Libreta militar, Tarjeta profesional y certificacionaes PGN, CGR, Policia; 4) Revisar concepto examen médico laboral 5) Diligenciar el formato Cumplimiento Requisitos Mínimos GTHU-F-010</t>
  </si>
  <si>
    <t>Si al culminar la verificación se observa que el aspirante no cumple con alguno de los requisitos exigidos, se requiere al aspirante para que presente la información faltante. Si no la presenta, se le informa que no puede ser vinculado a la entidad, manifestando las razones del rechazo</t>
  </si>
  <si>
    <t xml:space="preserve">Formato Cumplimiento Requisitos Mínimos GTHU-F-010, diligenciado por el profesional designado. </t>
  </si>
  <si>
    <t>Verificar el cumplimiento de los requisitos exigidos por el empleo a proveer, de acuerdo con los requisitos de Ley y los contemplados en el Manual de Funciones y Competencias Laborales de la Agencia.</t>
  </si>
  <si>
    <t>Funcionario designado para la custodia de expedientes</t>
  </si>
  <si>
    <t>Llevar el registro actualizado de los documentos que conforman el expediente laboral</t>
  </si>
  <si>
    <t>Una vez conformado el expediente del funcionario posesionado, el responsable del control diligencia la hoja de control del expediente,y la actualiza cada vez que surjan nuevos documentos.</t>
  </si>
  <si>
    <t>Si se detecta que falta algún documento en el expediente, debe reportar inmediatamente al Subdirector de TH para iniciar las investigaciones a que haya lugar.</t>
  </si>
  <si>
    <t xml:space="preserve">Reporte Hojas de control de los expedientes de hoja de vida diligenciados </t>
  </si>
  <si>
    <t>Diligenciamiento de la hoja de control de los expedientes de hoja de vida por parte del servidor público encargado de la custodia de las hojas de vida</t>
  </si>
  <si>
    <t>Control Interno Disciplinario
Secretaría General</t>
  </si>
  <si>
    <t>Ejecutar un control riguroso de los expedientes o piezas procesales por medio del seguimiento e inventario constante de los mismos.</t>
  </si>
  <si>
    <t>Verificación a la matriz de seguimiento e inventario de expedientes o piezas procesales activas en la Agencia Nacional de Tierras</t>
  </si>
  <si>
    <t>El grupo de Control Interno Disciplinario en el momento de identificar acciones irregulares iniciará las investigaciones necesarias y se remitirá a los órganos de control pertinentes.</t>
  </si>
  <si>
    <t>Matriz de seguimiento y control de procesos disciplinarios</t>
  </si>
  <si>
    <t>Digitalización de expedientes disciplinarios archivados</t>
  </si>
  <si>
    <t>Identificar posibles riesgos de corrupción dentro de la Agencia Nacional de Tierras, por medio del manejo inadecuado de información correspondiente a los expedientes disciplinarios.</t>
  </si>
  <si>
    <t>Seguimiento e inventario de los expedientes disciplinarios o piezas procesales en sus diferentes etapas</t>
  </si>
  <si>
    <t xml:space="preserve">En caso de encontrar desviaciones u observaciones se debe informar al grupo de Control Interno Disciplinario para iniciar las investigaciones y/o acciones pertinentes. </t>
  </si>
  <si>
    <t xml:space="preserve">Aplicación de matriz de seguimiento e inventario constante de los expedientes o piezas procesales. </t>
  </si>
  <si>
    <t>Coordinacion para la Gestión Contractual - Secretaría General</t>
  </si>
  <si>
    <t>Cada vez que se adelante un proceso contractual.</t>
  </si>
  <si>
    <t>Analizar la pertinencia de la modalidad de selección a emplear para determinada contratación, los términos y requisitos definidos en los documentos del proceso y verificar que el proceso contractual esté incluido en el Plan Anual de Adquisiciones (PAABS) de la entidad, así como el cumplimiento de requisitos y condiciones establecidas por parte de los proveedores.</t>
  </si>
  <si>
    <t>El profesional de contratos realizará lo siguiente:
* Constatar autorizaciones o avales del Comité de Contratación de la entidad para llevar a cabo determinados procesos de adquisición de bienes y/o servicios (revisión de Actas de Comité).
* Análisis de los documentos de la fase precontractual (ficha técnica, análisis del sector, estudios previos). Cotejar que estos documentos se encuentren estructurados según las fichas de producto establecidas dentro del Sistema Integrado de Gestión de la Calidad para el proceso de adquisición de bienes y servicios. La necesidad de contratación identificada debe estar incluida en el PAABS.
* En la etapa de selección se debe revisar cuidadosamente que los proveedores cumplan los requisitos de la contratación, mediante cotejo contra lista de chequeo y condiciones definidas en las invitaciones, estudios o pliegos estructurados.</t>
  </si>
  <si>
    <t>Si el profesional de contratos realiza observaciones o identifica desviaciones, es necesario que sean atendidas o subsanadas:
* Complementar información o documentación pendiente por parte de los proveedores.
* Las áreas responsables o equipos de trabajo deben atender y responder las observaciones o comentarios formulados frente a los documentos del proceso (ficha técnica, análisis del sector, estudios previos).</t>
  </si>
  <si>
    <t>Actas de mesas de trabajo.
Correos electrónicos.
(Las mesas de trabajo se realizarán cuando sea requerido, de lo contrario las observaciones se realizarán mediante correos electrónicos).</t>
  </si>
  <si>
    <t>Brindar acompañamiento en el diligenciamiento de los documentos precontractuales y de ser necesario, convocar mesas de trabajo con el propósito de revisar las observaciones y sugerencias técnico-jurídicas correspondientes.</t>
  </si>
  <si>
    <t>Supervisores de contratos en la ANT</t>
  </si>
  <si>
    <t>Cada vez que se presente una cuenta con fines de pago para aprobación y visto bueno del supervisor del contrato.</t>
  </si>
  <si>
    <t>Verificar que los requisitos para la gestión de pago presentados por los contratistas y/o proveedores cumplen a cabalidad con lo establecido con la ley.</t>
  </si>
  <si>
    <t>Se debe diligenciar el formato establecido dentro del proceso de adquisición de bienes y servicios, en donde se encuentren señalados los requisitos y la verificación de cumplimiento de las obligaciones y objeto contractual.</t>
  </si>
  <si>
    <t>La suscripción en físico y/o línea a través del aplicativo dispuesto por la Agencia a las cuentas enviadas para pago, denotan el conocimiento y verificación por parte de los supervisores de las obligaciones y objeto contractual.</t>
  </si>
  <si>
    <t>El supervisor que identifique el incumplimiento de los requisitos, obligaciones y/u objeto contractual deberá requerir por escrito al contratista aclaraciones con el fin de subsanar las observaciones realizadas. En caso de persistencia, acudir a lo establecido dentro del manual de supervisión.</t>
  </si>
  <si>
    <t>Formato ADQBS-F-001-Forma RECIBIDO A SATISFACCIÓN INFORME DE ACTIVIDADES Y ORDEN DE PAGO CONTRATISTAS diligenciado para cada pago pactado dentro de los contratos.</t>
  </si>
  <si>
    <t>Reporte de las aprobaciones y rechazos efectuados por parte de los supervisores.</t>
  </si>
  <si>
    <t>Diligenciar el formato ADQBS-F-001-Forma RECIBIDO A SATISFACCIÓN INFORME DE ACTIVIDADES Y ORDEN DE PAGO CONTRATISTAS por parte del supervisor del contrato en donde se especifica punualmente el cumplimiento del objeto y de las obligaciones. Y así mismo, la verificación de los requisitos estipulados en el formato para su pago.</t>
  </si>
  <si>
    <t>Realizar las aprobaciones de supervisión para los contratos suscritos.</t>
  </si>
  <si>
    <t xml:space="preserve">Subdirección Administrativa y Financiera </t>
  </si>
  <si>
    <t>Validar que los soportes proporcionados para el desembolso de los pagos son los correspondientes con la lista de requerimientos en el procedimiento de pagos</t>
  </si>
  <si>
    <t>Se toma una muestra del 1% de los pagos efectuados por la Agencia Nacional de Tierras del reporte de la central de cuentas, lo cual permite verificar el cumplimiento en la radicación de documentos soporte requeridos para cada tipo de pago (prestación de servicios, facturas, servicios públicos)</t>
  </si>
  <si>
    <t xml:space="preserve">En el caso de encontrar un hallazgo este será reportado a la Subdirección Administrativa y Financiera, quien adoptará medidas frente a los hallazgos solicitando la rectificación de la información encontrada. </t>
  </si>
  <si>
    <t>Se realizará un reporte trimestral en donde se evidencia: en primer lugar, la base de datos de donde se toma la muestra aleatoria de pagos y en segundo lugar un informe con los números de radicados y un indicador de cumplimiento según la auditoría realizada.</t>
  </si>
  <si>
    <t>Control aleatorio a muestras correspondiente al 1% de los pagos de prestación de servicios, facturas y servicios públicos</t>
  </si>
  <si>
    <t>Cumplimiento: (Número de PQRSD gestionadas/Número de PQRSD vencidas)
(La línea base se establecerá al inicio de la vigencia 2021)</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</si>
  <si>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Número de fallos sancionatorios por denuncias por concepto de solicitud de dadivas para la priorización de un trámite</t>
  </si>
  <si>
    <t>Cumplimiento: (Número de denuncias tramitadas por concepto de solicitud de dadivas para la priorización de un trámite en el periodo de medición / Número de denuncias recibidas por concepto de solicitud de dadivas para la priorización de un trámite en el periodo de medición)
Impacto: Núnero de fallos sancionatorios por denuncias por concepto de solicitud de dadivas para la priorización de un trámite</t>
  </si>
  <si>
    <t>Capacitar a servidores públicos, contratistas y colaboradores de la Agencia Nacional de Tierras sobre:
1. Cultura de servicio al ciudadano
2. Control Interno Disciplinario
3. Gestión Documental</t>
  </si>
  <si>
    <t>Secretaría General - Servicio al Ciudadano
Control Interno Disciplinario
Subdirección Administrativa y Financiera</t>
  </si>
  <si>
    <t>Capacitaciones realizadas</t>
  </si>
  <si>
    <t>Secretaría General - Control Interno Disciplinario</t>
  </si>
  <si>
    <t>Capacitar a servidores públicos, contratistas y colaboradores de la Agencia Nacional de Tierras sobre:
1. Control Interno Disciplinario.</t>
  </si>
  <si>
    <t>(Número de formatos de cumplimiento de requisitos mínimos diligenciados / Número de fucionarios vinculados) X 100</t>
  </si>
  <si>
    <t>(Hojas de control de los expedientes de hoja de vida diligenciados actualizados /  Número de fucionarios vinculados) X 100</t>
  </si>
  <si>
    <t>Cumplimiento: (# de expedientes disciplinarios digitalizados / Total de expedientes disciplinarios).
Impacto: (# de denuncias por perdida de expedientes disciplinarios)</t>
  </si>
  <si>
    <t>Cumplimiento: (# de expedientes de procesos disciplinarios registrados en la matriz de seguimiento y control / Total de expedientes de procesos disciplinarios).
Impacto: (# Casos prescritos por incumplimiento de términos)</t>
  </si>
  <si>
    <t>Revisión y aprobación de la ficha técnica de cumplimiento de requisitos al momento de realizarse la vinculación del personal a la planta de personal de la ANT</t>
  </si>
  <si>
    <t>Subdirector(a) de Talento Humano</t>
  </si>
  <si>
    <t>(Número de formatos de cumplimiento de requisitos mínimos revisados y aprobados / Número de fucionarios vinculados) X 100</t>
  </si>
  <si>
    <t xml:space="preserve">Digitalizar los expedientes de historias laborales nuevos que se generen en el semestre, ubicarlos en el servidor y actualizar el "Reporte de historias laborales digitalizadas" </t>
  </si>
  <si>
    <t>Funcionario responsable de la custodia de expedientes laborales</t>
  </si>
  <si>
    <t>(Número de historias laborales digitalizadas de funcionarios vinculados en el periodo / Número de historias laborales de funcionarios vinculados en el periodo ) X 100</t>
  </si>
  <si>
    <t>Cronograma de implementación, ajustes y/o desarrollos del Software Disciplinario y/o plataforma dispuesta.</t>
  </si>
  <si>
    <t>Secretaría Genreal
Control Interno Disciplinario
Infraestructura y soporte tecnológico</t>
  </si>
  <si>
    <t>Cronograma de implementación, ajustes y/o desarrollos del Software</t>
  </si>
  <si>
    <t>Número de requisitos verificados / Total de requisitos exigidos para la celebración de un contrato</t>
  </si>
  <si>
    <t>Cumplimiento: Número de cuentas e informes de acividades revisados y aprobados por el supervisor del contrato / Total de cuentas e informes del contrato.
Impacto: Hallazgos de auditorías internas o externas respecto al incumplimiento de alguna obligación contractual.</t>
  </si>
  <si>
    <t>Revisión de la docuemntación precontractual que de cumplimiento a procedimientos, formas, instructivos y/o manuales en atención a las normas de contratación establecidas para tal fin.</t>
  </si>
  <si>
    <t>Grupo para la Gestión Contractual</t>
  </si>
  <si>
    <t>Documentos revisados.</t>
  </si>
  <si>
    <t>Revisión de las minutas de los contratos antes de la suscripción por parte de Secretaría General.</t>
  </si>
  <si>
    <t>Secretaría General</t>
  </si>
  <si>
    <t>Minutas corregidas, coreos electrónicos (cuando sean requeridos).</t>
  </si>
  <si>
    <t>Revisión de procedimientos, formas, instructivos y/o manuales cumpliendo con las normas de contratación establecidas para tal fin.</t>
  </si>
  <si>
    <t>Grupo para la Gestión Contractual
Subdirección Administrativa y Financiera</t>
  </si>
  <si>
    <t>Capacitación a supervisores de contratos sobre la responsabilidad en la verificación y cumplimiento de requisitos, objeto y obligaciones pactadas para el proceso de pago.</t>
  </si>
  <si>
    <t>Subdirección Administrativa y Financiera
Secretaría General</t>
  </si>
  <si>
    <t>(Número de muestras con resultado positivo detectadas / Número de muestras tomadas) x 100</t>
  </si>
  <si>
    <t xml:space="preserve">Sensibilización al grupo de gestión financiera sobre la responsabildiad en la verificación del cumplimiento de requisitos para la gestión del pago. </t>
  </si>
  <si>
    <t>Subdirección Administrativa y Financiera</t>
  </si>
  <si>
    <t>Lista de asistencia</t>
  </si>
  <si>
    <t>Los servidores públicos y/o colaboradores de las UGT, solicitan o reciben dadivas  por diligenciamiento o entrega del Formulario de Inscripción de Sujetos de Ordenamiento - FISO</t>
  </si>
  <si>
    <t>1. Falta de ética profesional del funcionario o personal vinculado a la entidad.</t>
  </si>
  <si>
    <t xml:space="preserve">2. Falta de controles en el manejo de la información </t>
  </si>
  <si>
    <t>En el diligenciamiento o entrega del Formulario de Inscripción de Sujetos de Ordenamiento - FISO</t>
  </si>
  <si>
    <t>1. Afectación de credibilidad e imagen institucional</t>
  </si>
  <si>
    <t>Consecuencia 2 Riesgo 6</t>
  </si>
  <si>
    <t>Servidores públicos y/o colaboradores de las UGT reciben dádivas por agilizar, omitir o dilatar trámites para el desarrollo de procesos agrarios</t>
  </si>
  <si>
    <t>1. Deficiencias en la comunicación y desconocimiento de los usuarios sobre los trámites de procesos agrarios y formalización de la propiedad privada rural, acorde a la normatividad vigente</t>
  </si>
  <si>
    <t>2. Interés de terceros  en la dilatar u orientar la decisión de procesos agrarios.</t>
  </si>
  <si>
    <t>En las fases inciales de los procesos agrarios y de formalización.</t>
  </si>
  <si>
    <t>Solicitud y/o aceptación de dádivas por agilizar trámites o proferir decisiones administrativas en beneficio de un particular y/o tercero para la adjudicación de bienes</t>
  </si>
  <si>
    <t>1. Falta de estrategias para potencializar la cultura de legalidad, transparencia y sentido de pertenencia</t>
  </si>
  <si>
    <t>2. Baja cobertura de capacitaciones frente a responsabilidades disciplinarias, fiscales o penales por incurrir en potenciales actos de corrupcion con alcance a contratistas y funcionarios</t>
  </si>
  <si>
    <t>En el desarrollo de las fases administrativas</t>
  </si>
  <si>
    <t>Ofrecer en la UGT promesa de éxito en la realización o priorización de un trámite a cambio de un beneficio personal</t>
  </si>
  <si>
    <t>2. Presiones por las partes interesadas</t>
  </si>
  <si>
    <t>En cualquiera de las fases del procedimiento de limitación de propiedad</t>
  </si>
  <si>
    <t>Líderes UGT</t>
  </si>
  <si>
    <t>Según programación</t>
  </si>
  <si>
    <t>Controlar la numeración de los FISOS entregados por orferta</t>
  </si>
  <si>
    <t>El sistema automàticamente identifica cuando se registra un FISO si este se encuentra duplicado</t>
  </si>
  <si>
    <t>El sistema no permite registrar un FISO repetido, ya que la numeración es única</t>
  </si>
  <si>
    <t>Listado de FISOS diligenciados</t>
  </si>
  <si>
    <t>Validar la númeración de los FISOS al ingresarlos al sistema</t>
  </si>
  <si>
    <t>Sensibilizar a los equipos de trabajo en las sanciones que se incurren por hacer parte de situaciones de corrupción</t>
  </si>
  <si>
    <t>Al observarse una materialización del riesgo de corrupción al recibir o solicitar dádivas por agilizar, omitir o dilatar un proceso, se debe informar de forma inmediata a la Oficina del Inspector de Tierras</t>
  </si>
  <si>
    <t>En caso de confirmar que un funcionario o contratista está involucrado, se deben tomar las acciones sancionatorias respectivas</t>
  </si>
  <si>
    <t>Listas de asistencia y/o actas de reunión</t>
  </si>
  <si>
    <t>Jornada de capacitación a los colaboradores de las Unidades de Gestión Territorial, con el fin de que conozcan las sanciones a las cuales son merecedores en caso de incurrir en actos de corrupción</t>
  </si>
  <si>
    <t>Validaciones FISO realizadas / Número de FISOS realizados</t>
  </si>
  <si>
    <t>Capacitar a los colaboradores de las UGT en el manejo de presiones indebidas</t>
  </si>
  <si>
    <t>Jornadas de capacitación realizadas</t>
  </si>
  <si>
    <t>Pérdida o uso indebido de bienes devolutivos de la Agencia Nacional de Tierras para beneficio personal o de terceros</t>
  </si>
  <si>
    <t>Desconocimiento de los procedimientos de usos de bienes de la Agencia Nacional de Tierras</t>
  </si>
  <si>
    <t>Falta de controles en la asignación y actualización de bienes en el aplicativo</t>
  </si>
  <si>
    <t>En el uso y asignación de los bienes de la Agencia Nacional de Tierras</t>
  </si>
  <si>
    <t xml:space="preserve">Detrimento patrimonial e investigaciones y sanciones </t>
  </si>
  <si>
    <t>Aumento de costos en mantenimiento y adquisición de bienes</t>
  </si>
  <si>
    <t>Pérdida o manipulación de expedientes con información institucional para beneficio particular o de un tercero</t>
  </si>
  <si>
    <t>Ausencia de control sobre expedientes y préstamos</t>
  </si>
  <si>
    <t>Falta de ética y honestidad por parte del colaborador</t>
  </si>
  <si>
    <t>En la administración de expedientes</t>
  </si>
  <si>
    <t>Pérdida de la memoria institucional</t>
  </si>
  <si>
    <t>Almacenista
Subdirección Administrativa y Financiera</t>
  </si>
  <si>
    <t>Verificar el buen estado y uso de los bienes de la Agencia Nacional de Tierras, a través de un seguimiento al inventario de la entidad</t>
  </si>
  <si>
    <t>Se debe realizar un seguimiento a la base de datos de los bienes de la entidad, en donde se identifiquen las pérdidas o daños de los mismos, así como detectar el responsable a cargo de su uso</t>
  </si>
  <si>
    <t>En el caso de detectar daños o pérdidas en los bienes, se procederá a solicitar por medio del aplicativo Aranda el mantenimiento del bien, para las pérdidas de los bienes se deberá diligenciar el ADMBS-FT-002 INFORME DE PÉRDIDA O FALTANTE DE INVENTARIO y se remitirá a la Oficina de Control Interno Disciplinario.</t>
  </si>
  <si>
    <t>Reporte semestral en donde se indique a detalle la relación de bienes devolutivos de la Agencia Nacional de Tierras, teniendo en cuenta las bajas de la entidad.</t>
  </si>
  <si>
    <t>Revisión a las bases de datos de los bienes devolutivos de la entidad, contenidos en la herramienta de gestión Apoteosys (o la plataforma dispuesta), con el fin de verificar el estado de los mismos y detectar posibles desviaciones</t>
  </si>
  <si>
    <t>Líder del grupo de Gestión Documental
Subdirector Administrativo y Financiero</t>
  </si>
  <si>
    <t>Verificar las bases de datos existentes y comprobar los tiempos de préstamo de documentos en el archivo, identificando que personas presentan demoras en la devolución de expedientes en préstamo.</t>
  </si>
  <si>
    <t>Se debe realizar un seguimiento a las bases de datos existentes identificando que personas presentan demoras en la devolución de expedientes en préstamo.  De igual manera, se busca controlar en que dependencia reposan los documentos prestados.</t>
  </si>
  <si>
    <t>Cuando el funcionario, contratista o colaborador que realizó la solicitud de préstamo de expediente presenta demoras en los tiempos establecidos se requerirá la devolución del documento vía correo electrónico con copia a su supervisor.</t>
  </si>
  <si>
    <t>Registros físicos efectuados en la Forma ADMBS-F-029 FORMA PRÉSTAMO Y DEVOLUCIÓN DE DOCUMENTOS.</t>
  </si>
  <si>
    <t>Realizar seguimiento a los tiempos de préstamo y devolución registrados en la forma ADMBS-F-029 FORMA PRÉSTAMO Y DEVOLUCIÓN DE DOCUMENTOS, para identificar posibles pérdidas en el préstamo de expedientes.</t>
  </si>
  <si>
    <t>Cumplimiento: Bienes actualizados en la herramienta Apoteosys / Bienes devolutivos de la entidad
Impacto : Número de denuncias por perdida o uso indebido de bienes devolutivos de la Entidad</t>
  </si>
  <si>
    <t>Realizar el levantamiento del inventario de la Entidad a nivel nacional</t>
  </si>
  <si>
    <t>Almacenista Subdirección Administrativa y Financiera</t>
  </si>
  <si>
    <t>Bienes actualizados en la herramienta Apoteosys / Bienes devolutivos de la entidad</t>
  </si>
  <si>
    <t>Cumplimiento: Número de expedientes institucionales prestados, registrados en la forma préstamo y devolución de documentos / Total de expedientes en préstamo en custodia de gestión documental
Impacto: Número de denuncias por perdida de expedientes institucionales</t>
  </si>
  <si>
    <t>Socialización del procedimiento de préstamos de expedientes</t>
  </si>
  <si>
    <t>Socializaciones realizadas</t>
  </si>
  <si>
    <t>Definición de lineamientos estratégicos para beneficiar grupos de interés contrarios a los objetivos de Reforma Rural Integral y de Ordenamiento Social de la Propiedad Rural</t>
  </si>
  <si>
    <t>Injerencia mediática de grupos de interés</t>
  </si>
  <si>
    <t>Formulación del Plan de Acción Anual</t>
  </si>
  <si>
    <t>Desatención de prioridades PND, Compes. ODS y Posconflicto</t>
  </si>
  <si>
    <t>Alterar información destinada a la consolidación de los informes de gestión, para beneficio propio o favorecimiento de grupos de interés, partidos políticos o particulares.</t>
  </si>
  <si>
    <t>Incumplimiento de metas</t>
  </si>
  <si>
    <t>Gestión de la comunicación Interna y externa</t>
  </si>
  <si>
    <t>favorecimiento indebido a grupos de interés.</t>
  </si>
  <si>
    <t>SIN IDENTIFICACIÓN DE RIESGOS DE CORRUPCIÓN</t>
  </si>
  <si>
    <t>Anual</t>
  </si>
  <si>
    <t>Asegurar que el Plan de Acción Anual y el Plan estratégico sean pertinentes a los objetivos de reforma rural integral y de Ordenamiento social de la propiedad rural.</t>
  </si>
  <si>
    <t>Es sesiones del Consejo Directivo se someten a aprobación y se discuten los compromisos, objetivos, acciones, mnetas, plazos y responsables propuestos por las dependencias en el plan de Acción Anual y en el Plan Estrategico cuatrienal.</t>
  </si>
  <si>
    <t>Consejo Directivo
(Oficina de Planeación)</t>
  </si>
  <si>
    <t>No se aprueban los Planes de Ación y los Planes estrategicos y se deben someter a ajustes orientados a que sean pertinentes a los objetivos de reforma rural integral y de Ordenamiento social de la propiedad rural.</t>
  </si>
  <si>
    <t>Actas de sesiones del Consejo Directivo.</t>
  </si>
  <si>
    <t>Aprobar Plan de Acción Anual Institucional y el Plan Estratégico Cuatrienal
por parte del Consejo Directivo de la ANT</t>
  </si>
  <si>
    <t>Oficina de Planeación</t>
  </si>
  <si>
    <t>Aumentar el nivel razonable de veracidad de los datos, las tendencias y los análisis reportados por las dependencias.</t>
  </si>
  <si>
    <t>La Oficina de Planeación analiza los datos y tendencias reportadas y verifica que los análisis y acciones correctivas o preventivas propuestas correspondan a los incumplimientos y tendencias negativas expuestas.</t>
  </si>
  <si>
    <t>Si los análisis y acciones propuestas son no pertinentes, no se acepta la información y se solicitan ajustes al análisis.</t>
  </si>
  <si>
    <t>Informes mensuales de dependencias.</t>
  </si>
  <si>
    <t>Analizar datos de Indicadores (Procedimiento SEYM P-005)</t>
  </si>
  <si>
    <t>Formular el Plan de Participación Ciudadana 2021 , como elemento que asegura la definición de lineamientos estratégicos y acciones que atiendan los objetivos de Reforma Rural Integral y Ordenamiento Social de la Propiedad Rural</t>
  </si>
  <si>
    <t>Plan de Participación Ciudadana 2021 formulado</t>
  </si>
  <si>
    <t>Realizar mesas de seguimiento con el propósito de asegurar calidad de los datos asociados a los resultados de las dependencias.</t>
  </si>
  <si>
    <t>Actas de mesas de seguimiento diligenciadas</t>
  </si>
  <si>
    <t>Nombre: Efectividad del control:
Descripción: Porcentaje de casos resueltos en contra de la ANT por investigaciones adelantadas por el evento descrito, frente al total de Planes de Acción formulados en el año.
Formula: 100 - (Número de casos resueltos en contra de la ANT / Numero total de Planes de Acción formulados x 100)</t>
  </si>
  <si>
    <t>Nombre: Efectividad del control:
Descripción: Porcentaje de casos resueltos en contra de la ANT por investigaciones adelantadas por el evento descrito, frente al total de Informes de gestión del cuatrienio.
Formula: 100 - (Número de casos resueltos en contra de la ANT / Numero total de Informes de Gestión del cuatrienio x 100)</t>
  </si>
  <si>
    <t>DEST-COR-1</t>
  </si>
  <si>
    <t>DEST-COR-C.1.1</t>
  </si>
  <si>
    <t>DEST-COR-P.1.1</t>
  </si>
  <si>
    <t>COGGI-COR-1</t>
  </si>
  <si>
    <t>COGGI-COR-C.1.1</t>
  </si>
  <si>
    <t>COGGI-COR-P.1.1</t>
  </si>
  <si>
    <t>INTI-COR-1</t>
  </si>
  <si>
    <t>INTI-COR-C.1.1</t>
  </si>
  <si>
    <t>INTI-COR-P.1.1</t>
  </si>
  <si>
    <t>GEMA-COR-1</t>
  </si>
  <si>
    <t>GEMA-COR-2</t>
  </si>
  <si>
    <t>GEMA-COR-C.1.1</t>
  </si>
  <si>
    <t>GEMA-COR-P.1.1</t>
  </si>
  <si>
    <t>GEMA-COR-C.2.1</t>
  </si>
  <si>
    <t>GEMA-COR-C.2.2</t>
  </si>
  <si>
    <t>GEMA-COR-P.2.1</t>
  </si>
  <si>
    <t>POSPPR-COR-1</t>
  </si>
  <si>
    <t>POSPPR-COR-2</t>
  </si>
  <si>
    <t>POSPPR-COR-3</t>
  </si>
  <si>
    <t>POSPPR-COR-4</t>
  </si>
  <si>
    <t>POSPPR-COR-5</t>
  </si>
  <si>
    <t>POSPPR-COR-6</t>
  </si>
  <si>
    <t>POSPPR-COR-C.1.1</t>
  </si>
  <si>
    <t>POSPPR-COR-C.1.2</t>
  </si>
  <si>
    <t>POSPPR-COR-C.2.1</t>
  </si>
  <si>
    <t>POSPPR-COR-C.3.1</t>
  </si>
  <si>
    <t>POSPPR-COR-C.3.2</t>
  </si>
  <si>
    <t>POSPPR-COR-C.4.1</t>
  </si>
  <si>
    <t>POSPPR-COR-C.5.1</t>
  </si>
  <si>
    <t>POSPPR-COR-C.6.1</t>
  </si>
  <si>
    <t>POSPPR-COR-P.1.1</t>
  </si>
  <si>
    <t>POSPPR-COR-P.1.2</t>
  </si>
  <si>
    <t>POSPPR-COR-P.2.1</t>
  </si>
  <si>
    <t>POSPPR-COR-P.3.1</t>
  </si>
  <si>
    <t>POSPPR-COR-P.3.2</t>
  </si>
  <si>
    <t>POSPPR-COR-P.4.1</t>
  </si>
  <si>
    <t>POSPPR-COR-P.5.1</t>
  </si>
  <si>
    <t>POSPPR-COR-P.6.1</t>
  </si>
  <si>
    <t>SEJUT-COR-1</t>
  </si>
  <si>
    <t>SEJUT-COR-2</t>
  </si>
  <si>
    <t>SEJUT-COR-C.1.1</t>
  </si>
  <si>
    <t>SEJUT-COR-C.2.1</t>
  </si>
  <si>
    <t>SEJUT-COR-P.1.1</t>
  </si>
  <si>
    <t>SEJUT-COR-P.1.2</t>
  </si>
  <si>
    <t>SEJUT-COR-P.1.3</t>
  </si>
  <si>
    <t>SEJUT-COR-P.2.1</t>
  </si>
  <si>
    <t>ACCTI-COR-1</t>
  </si>
  <si>
    <t>ACCTI-COR-2</t>
  </si>
  <si>
    <t>ACCTI-COR-3</t>
  </si>
  <si>
    <t>ACCTI-COR-4</t>
  </si>
  <si>
    <t>ACCTI-COR-5</t>
  </si>
  <si>
    <t>ACCTI-COR-6</t>
  </si>
  <si>
    <t>ACCTI-COR-7</t>
  </si>
  <si>
    <t>ACCTI-COR-8</t>
  </si>
  <si>
    <t>ACCTI-COR-9</t>
  </si>
  <si>
    <t>ACCTI-COR-C.1.1</t>
  </si>
  <si>
    <t>ACCTI-COR-C.1.2</t>
  </si>
  <si>
    <t>ACCTI-COR-C.2.1</t>
  </si>
  <si>
    <t>ACCTI-COR-C.2.2</t>
  </si>
  <si>
    <t>ACCTI-COR-C.3.1</t>
  </si>
  <si>
    <t>ACCTI-COR-C.3.2</t>
  </si>
  <si>
    <t>ACCTI-COR-C.4.1</t>
  </si>
  <si>
    <t>ACCTI-COR-C.4.2</t>
  </si>
  <si>
    <t>ACCTI-COR-C.5.1</t>
  </si>
  <si>
    <t>ACCTI-COR-C.5.2</t>
  </si>
  <si>
    <t>ACCTI-COR-C.6.1</t>
  </si>
  <si>
    <t>ACCTI-COR-C.6.2</t>
  </si>
  <si>
    <t>ACCTI-COR-C.7.1</t>
  </si>
  <si>
    <t>ACCTI-COR-C.8.1</t>
  </si>
  <si>
    <t>ACCTI-COR-C.9.1</t>
  </si>
  <si>
    <t>ACCTI-COR-P.1.1</t>
  </si>
  <si>
    <t>ACCTI-COR-P.1.2</t>
  </si>
  <si>
    <t>ACCTI-COR-P.2.1</t>
  </si>
  <si>
    <t>ACCTI-COR-P.2.2</t>
  </si>
  <si>
    <t>ACCTI-COR-P.3.1</t>
  </si>
  <si>
    <t>ACCTI-COR-P.3.2</t>
  </si>
  <si>
    <t>ACCTI-COR-P.4.1</t>
  </si>
  <si>
    <t>ACCTI-COR-P.4.2</t>
  </si>
  <si>
    <t>ACCTI-COR-P.5.1</t>
  </si>
  <si>
    <t>ACCTI-COR-P.6.1</t>
  </si>
  <si>
    <t>ACCTI-COR-P.6.2</t>
  </si>
  <si>
    <t>ACCTI-COR-P.7.1</t>
  </si>
  <si>
    <t>ACCTI-COR-P.8.1</t>
  </si>
  <si>
    <t>ACCTI-COR-P.9.1</t>
  </si>
  <si>
    <t>ADMTI-COR-1</t>
  </si>
  <si>
    <t>ADMTI-COR-2</t>
  </si>
  <si>
    <t>ADMTI-COR-3</t>
  </si>
  <si>
    <t>ADMTI-COR-C.1.1</t>
  </si>
  <si>
    <t>ADMTI-COR-C.1.2</t>
  </si>
  <si>
    <t>ADMTI-COR-C.2.1</t>
  </si>
  <si>
    <t>ADMTI-COR-C.2.2</t>
  </si>
  <si>
    <t>ADMTI-COR-C.3.1</t>
  </si>
  <si>
    <t>ADMTI-COR-P.1.1</t>
  </si>
  <si>
    <t>ADMTI-COR-P.1.2</t>
  </si>
  <si>
    <t>ADMTI-COR-P.2.1</t>
  </si>
  <si>
    <t>ADMTI-COR-P.2.2</t>
  </si>
  <si>
    <t>ADMTI-COR-P.3.1</t>
  </si>
  <si>
    <t>GINFO-COR-1</t>
  </si>
  <si>
    <t>GINFO-COR-C.1.1</t>
  </si>
  <si>
    <t>GINFO-COR-P.1.1</t>
  </si>
  <si>
    <t>GTHU-COR-1</t>
  </si>
  <si>
    <t>GTHU-COR-2</t>
  </si>
  <si>
    <t>GTHU-COR-3</t>
  </si>
  <si>
    <t>GTHU-COR-4</t>
  </si>
  <si>
    <t>GTHU-COR-C.1.1</t>
  </si>
  <si>
    <t>GTHU-COR-C.2.1</t>
  </si>
  <si>
    <t>GTHU-COR-C.3.1</t>
  </si>
  <si>
    <t>GTHU-COR-C.4.1</t>
  </si>
  <si>
    <t>GTHU-COR-P.1.1</t>
  </si>
  <si>
    <t>GTHU-COR-P.2.1</t>
  </si>
  <si>
    <t>GTHU-COR-P.3.1</t>
  </si>
  <si>
    <t>GTHU-COR-P.4.1</t>
  </si>
  <si>
    <t>APJUR-COR-1</t>
  </si>
  <si>
    <t>APJUR-COR-2</t>
  </si>
  <si>
    <t>APJUR-COR-3</t>
  </si>
  <si>
    <t>APJUR-COR-4</t>
  </si>
  <si>
    <t>APJUR-COR-C.1.1</t>
  </si>
  <si>
    <t>APJUR-COR-C.2.1</t>
  </si>
  <si>
    <t>APJUR-COR-C.3.1</t>
  </si>
  <si>
    <t>APJUR-COR-C.4.1</t>
  </si>
  <si>
    <t>APJUR-COR-P.1.1</t>
  </si>
  <si>
    <t>APJUR-COR-P.2.1</t>
  </si>
  <si>
    <t>APJUR-COR-P.3.1</t>
  </si>
  <si>
    <t>APJUR-COR-P.4.1</t>
  </si>
  <si>
    <t>ADQBS-COR-1</t>
  </si>
  <si>
    <t>ADQBS-COR-2</t>
  </si>
  <si>
    <t>ADQBS-COR-C.1.1</t>
  </si>
  <si>
    <t>ADQBS-COR-C.2.1</t>
  </si>
  <si>
    <t>ADQBS-COR-C.2.2</t>
  </si>
  <si>
    <t>ADQBS-COR-P.1.1</t>
  </si>
  <si>
    <t>ADQBS-COR-P.1.2</t>
  </si>
  <si>
    <t>ADQBS-COR-P.2.1</t>
  </si>
  <si>
    <t>ADQBS-COR-P.2.2</t>
  </si>
  <si>
    <t>ADMBS-COR-1</t>
  </si>
  <si>
    <t>ADMBS-COR-2</t>
  </si>
  <si>
    <t>ADMBS-COR-C.1.1</t>
  </si>
  <si>
    <t>ADMBS-COR-C.2.1</t>
  </si>
  <si>
    <t>ADMBS-COR-P.1.1</t>
  </si>
  <si>
    <t>ADMBS-COR-P.2.1</t>
  </si>
  <si>
    <t>GEFIN-COR-1</t>
  </si>
  <si>
    <t>GEFIN-COR-C.1.1</t>
  </si>
  <si>
    <t>GEFIN-COR-P.1.1</t>
  </si>
  <si>
    <t>SEYM-COR-1</t>
  </si>
  <si>
    <t>SEYM-COR-2</t>
  </si>
  <si>
    <t>SEYM-COR-C.1.1</t>
  </si>
  <si>
    <t>SEYM-COR-C.2.1</t>
  </si>
  <si>
    <t>SEYM-COR-C.2.2</t>
  </si>
  <si>
    <t>SEYM-COR-P.1.1</t>
  </si>
  <si>
    <t>SEYM-COR-P.2.1</t>
  </si>
  <si>
    <t>SEYM-COR-P.2.2</t>
  </si>
  <si>
    <t>MAPA DE RIESGOS DE CORRUPCIÓN
Vigencia 2021 Versión 1
Enero de 2021</t>
  </si>
  <si>
    <t xml:space="preserve">INCLUSION O MODIFICION DE LOS RIESGOS </t>
  </si>
  <si>
    <t xml:space="preserve">Inclusion  de Riesgos </t>
  </si>
  <si>
    <t xml:space="preserve">Modificacion del Riego </t>
  </si>
  <si>
    <t>Causas que Originan la Modificacion o Inclusion del Riesgo</t>
  </si>
  <si>
    <t xml:space="preserve">Evaluacion de La OCI Seguimiento 31/12/2020 a la inclusion o modificacion de los riesgos </t>
  </si>
  <si>
    <t xml:space="preserve">SI </t>
  </si>
  <si>
    <t xml:space="preserve">CONTROLES ASOCIADOS A LOS RIESGOS </t>
  </si>
  <si>
    <t xml:space="preserve">Se Analizaron los Controles </t>
  </si>
  <si>
    <t xml:space="preserve">Periodicidad de los Controles son oportunos para la mitgacion del Riesgo </t>
  </si>
  <si>
    <t>EVIDENCIA REVISADA DEL CUMPLIMIENTO DE LA ACCIÓN DE CONTROL</t>
  </si>
  <si>
    <t>VERIFICACIÓN CUMPLIMIENTO ACTIVIDAD DE CONTROL</t>
  </si>
  <si>
    <t>OBSERVACIÓN/ RECOMENDACIÓN ACCION DE CONTROL</t>
  </si>
  <si>
    <t>Se activaron alertas tempranas para evitar la materialización de un riesgo</t>
  </si>
  <si>
    <t>LOS CONTROLES PREVIENEN O DETECTAN LAS CAUSAS, SON CONFIABLES PARA MINIMIZAR LA MITIGACIÓN DEL RIESGO</t>
  </si>
  <si>
    <t>EXISTE EVIDENCIA DE USO</t>
  </si>
  <si>
    <t xml:space="preserve">No tiene Controles </t>
  </si>
  <si>
    <t xml:space="preserve">No tiene Periodicidad </t>
  </si>
  <si>
    <t xml:space="preserve">ACCIONES PREVENTIVAS ASOCIADAS A LOS RIESGOS </t>
  </si>
  <si>
    <t>EVIDENCIA REVISADA DEL CUMPLIMIENTO DE LA ACCIÓN PREVENTIVA</t>
  </si>
  <si>
    <t>VERIFICACIÓN DEL CUMPLIMIENTO DE LA ACCIÓN  PREVENTIVA</t>
  </si>
  <si>
    <t>OBSERVACIÓN/ RECOMENDACIÓN ACCION PREVENTIVA</t>
  </si>
  <si>
    <t>Terminos Actividades</t>
  </si>
  <si>
    <t>Control Cumplida - Incumplida - En Terminos</t>
  </si>
  <si>
    <t>Acción Preventiva Cumplido - Incumplido - En Terminos</t>
  </si>
  <si>
    <t xml:space="preserve">SEGUMIENTO OFICINA DE CONTROL INTERNO MAPA DE RIESGOS </t>
  </si>
  <si>
    <t>X</t>
  </si>
  <si>
    <t>Se evidencia en el mes de abril la actualización del procedimiento "ACCTI-P-021 - COMPRA DIRECTA DE PREDIOS Y/O MEJORAS CON DESTINO A LAS COMUNIDADES ÉTNICAS", la cual se encuentra pendiente de aprobación por parte de la oficina de Planeación</t>
  </si>
  <si>
    <t>N/A</t>
  </si>
  <si>
    <t>La Oficina de Control Interno, evidencio el cumplimiento del control mediante las actas de socialización de la guía y formulación participativa de la iniciativa comunitaria, debidamente suscrita por los asistentes a la socialización</t>
  </si>
  <si>
    <t xml:space="preserve">Se evidenció, el cumplimiento del control mediante las actas suministradas por la dependencia, las cuales cuentan con, criterios habilitantes, cuadro comparativo de proveedores y criterios de evaluación. </t>
  </si>
  <si>
    <t>El grupo tecnico de iniciativas comunitarias esta dejando constancia pertinente mediante actas, del comité de compras cumpliendo los requisitos del instructivo (4 socializaciones)</t>
  </si>
  <si>
    <t>Se evidenció, el cumplimiento del control mediante la matriz de seguimiento de la ejecución del Plan de Atención para Comunidades Étnicas.</t>
  </si>
  <si>
    <t>Se evidenció el cumplimiento del control, mediante las actas de revisión en cuanto a los procedimientos de formalización y su respectivo soporte de asistencia, sin embargo, se recomienda que dichas actas se encuentren suscritas por los participantes de las mesas de trabajo.</t>
  </si>
  <si>
    <t>Se dío cumplimiento a las capacitaciones dirigidadas a funcionarios y contratistas de la DAE, evidenciada mediante las Actas de las sesiones mencionadas, sin embargo, se recomienda que dichas actas se encuentren suscritas por los participantes.</t>
  </si>
  <si>
    <t>Se dío cumplimiento a las capacitaciones, mediante correos dirigidos al equipo de la DAE, para que asistieran de manera oportuna a las socializaciones del Mapa de Riesgos de corrupción dirigidas a toda la comunidad ANT.</t>
  </si>
  <si>
    <t>Mediante la revisión de las evidencias aportadas por la dependencia,se logra identificar que existe una trazabilidad a los tramites realizados por parte de los profesionales pertenecientes a esta Oficina.</t>
  </si>
  <si>
    <t>Se logró evidenciar, que la Oficina Jurídica aprobó el Manual de Cobro persuasivo y Coactivo  de la Agencia Nacional  de Tierras se expide la resolución N° 20201030295476.  de la misma manera ha realizado la supervisión del procedimiento de Cobro Coactivo, mediante los memorandos emitidos y mesas de trabajo.</t>
  </si>
  <si>
    <t>No se logra evidenciar la supervisión de las respuestas por demanda por parte del lider del grupo de representación, ya que el soporte remitido es la base de procesos de eKOGUI.</t>
  </si>
  <si>
    <t>La presente acción preventiva cuenta con una programación para los meses de junio y noviembre del presente año, por lo anterior, la acción se encuentra en terminos</t>
  </si>
  <si>
    <t>La presente acción preventiva cuenta con una programación para el mes de diciembre, por lo anterior, la acción se encuentra en terminos</t>
  </si>
  <si>
    <t>En terminos</t>
  </si>
  <si>
    <t>Cumplida</t>
  </si>
  <si>
    <t>Incumplida</t>
  </si>
  <si>
    <t>Mediante las evidencias suministradas por la dependencia, se logró evidenciar el cumplimiento de los comités de Conciliación de manera oportuna.</t>
  </si>
  <si>
    <t>En Terminos</t>
  </si>
  <si>
    <t>La Dirección de Acceso a Tierras, reporta en este control el cumplimiento de la siguiente manera: "En este mes se registraron los avances de las actividades propuestas para la DAE y SUBDAE con las respectivas evidencias.", evidenciando que se esta realizando el reporte de las acciones de control y preventivas del Mapa de Riesgos de Corrupción de Manera Oportuna.</t>
  </si>
  <si>
    <t>Mediante la revisión de las evidencias aportadas por la Oficina de Planeación, se logró identificar que el Plan de Acción para la vigencia 2021 fue aprobado por sesión del Consejo Directivo de diciembre de 2020. De la misma manera el plan estrategico cuatrienal esta vigente hasta diciembre de 2021</t>
  </si>
  <si>
    <t>El plan de participación ciudadana fue aprobado por sesión del Consejo Directivo de diciembre de 2020, el cual se encuentra publicado en la pagina web de manera oportuna,  en el siguiente link: https://www.agenciadetierras.gov.co/planeacion-control-y-gestion/planes-programas-y-proyectos/plan-de-participacion-ciudadana/</t>
  </si>
  <si>
    <t>La Oficina de Planeación, mediante mesas de trabajo mensuales esta ejecutando de manera oportuna el control en cuanto a analizar datos de los indicadores relacionados del Plan de Acción Istitucional, en los cuales la misma realiza observaciones a los reportes registrados por las areas misionales de la ANT</t>
  </si>
  <si>
    <t>La Oficina de Planeación, mediante mesas de trabajo mensuales esta ejecutando de manera oportuna el control en cuanto a analizar datos de los indicadores relacionados del Plan de Acción Istitucional, en los cuales la misma realiza observaciones a los reportes registrados por las areas misionales de la ANT.</t>
  </si>
  <si>
    <t>Mediante las evidencias suministradas por la dependencia, se logró validar el cumplimiento del contro, mediante la realización del "SEGUIMIENTO SOLICITUDES RESO - DETALLE" de manera mensual</t>
  </si>
  <si>
    <t>Mediante las evidencias suministradas por la dependencia, se logró evidenciar la realización oportuna de una capacitación en "Manejo de Presiones Indebidas" en el mes de marzo.</t>
  </si>
  <si>
    <t>La presente actividad se encuentra programada para el mes de mayo, por lo anterior, su estado es En Terminos</t>
  </si>
  <si>
    <t>La presente acción se encuentra programada para el mes de mayo, por lo anterior, su estado es En Terminos</t>
  </si>
  <si>
    <t>La presente acción de control se encuentra en terminos ya que por factores ajenos no se ha podido realizar la capacitación.</t>
  </si>
  <si>
    <t xml:space="preserve">De acuerdo con la información reportada por la dependencia se realizó la jornada de capacitación que se tenia prevista para el mes de marzo de manera oportuna en cuanto a el "Manejo de Presiones Indebidas" </t>
  </si>
  <si>
    <t>Mediante las evidencias suministradas por la dependencia se logró identificar que se adelantan las tareas necesarias para realizar el seguimiento de las PQRSD</t>
  </si>
  <si>
    <t xml:space="preserve">Mediante las evidencias suministradas, se logró evidenciar que en el mes de abril se impartieron capacitaciones dirigidas a servicio al ciudadano en temas misionales y de atención preferencial a la mujer rural. </t>
  </si>
  <si>
    <t>De acuerdo al reporte realizado por la dependencia, se logró evidenciar que este control se encuentra en termino, ya que la actividad se realiza de manera permanente y se remitiran las evidencias de manera semestral.</t>
  </si>
  <si>
    <t>De acuerdo al reporte realizado por la dependencia, se logró evidenciar que esta actividad preventiva se encuentra en terminos, ya que la actividad se tiene programada para el mes de junio</t>
  </si>
  <si>
    <t>De acuerdo con la información suminitrada por la dependencia, se logra evidenciar el cumplimiento del control, mediante una grabación de una llamada recibida en el mes de marzo, evidenciando el protocolo de atención</t>
  </si>
  <si>
    <t>De acuerdo con el reporte realizado por la dependencia, donde manifiestan que el cumplimiento de la actividad es permanente, se enviara las evidencias de manera semestral</t>
  </si>
  <si>
    <t>La acción preventiva tiene programado el cumplimiento para el mes de junio, por lo anterior, se encuentra en terminos,</t>
  </si>
  <si>
    <t>De acuerdo con el reporte realizado por la dependencia, donde manifiestan que el cumplimiento de la actividad es permanente, se enviara las evidencias de manera trimestral, en el mes de Marzo se reporta una actualización de las hojas de control, rotulos, serios, subseries, por solicitud de el grupo de Gestión Documental, no se ha iniciado el procesos de digitalización de los archivos. Por lo anterior la actividad se reporta como en terminos</t>
  </si>
  <si>
    <t>La acción preventiva tiene programado el cumplimiento para el mes de mayo, por lo anterior, se encuentra en terminos,</t>
  </si>
  <si>
    <t>De acuerdo a la información suministrada por la dependencia, se logró identificar la implementación de la matriz de seguimiento e inventario constante de los expedientes o piezas procesales.</t>
  </si>
  <si>
    <t>De acuerdo con las evidencias suministradas por la dependencia, se logró evidenciar un oportuno acompañamiento en el diligenciamiento de los documentos pre contractuales, mediante correos electronicos</t>
  </si>
  <si>
    <t>El desarrollo de esta actividad se genera de manera permanente, se logró evidenciar que la dependencia realiza la revisión de los documentos precontractuales de la ANT, mediante correos electronicos con las observaciones a los mismos</t>
  </si>
  <si>
    <t>Mediante la revisión de las evidencias aportadas por la dependencia,se logra identificar que se mitiga la materialización del riesgo,</t>
  </si>
  <si>
    <t>Se logró evidenciar, que adelanta el seguimiento a las modificaciones y mejoras que se puedan dar en el proceso de adquisición de bienes y servicios, y se adelantaron unas tareas de actualización del mismo en el mes de marzo</t>
  </si>
  <si>
    <t>Mediante la revisión de las evidencias aportadas por la dependencia, se logró identificar que los supervisores de los contratos, realizan las aprobaciones y rechazos dependiendo las circunstancias de los informes presentados.</t>
  </si>
  <si>
    <t>La presente actividad, esta programada para realizarse en el mes de junio, por ende, se deja En Terminos</t>
  </si>
  <si>
    <t>La periodicidad del presente control es semestral, por lo anterios, el estadod e la acción es En Terminos</t>
  </si>
  <si>
    <t>De acuerdo a las evidencias suministradas por la dependencia, se logró evidenciar que, fue actualizada la forma para prestamos de expedientes y socializada mediante correo electronico, en los tiempos estipulados.</t>
  </si>
  <si>
    <t xml:space="preserve">De acuerdo con las evidencias suministradas por la dependencia, se logró evidenciar el control aleatorio a las muestras correspondientes de los pagos de prestación de servicios, facturas y servicios públicos. </t>
  </si>
  <si>
    <t>De acuerdo con las evidencias suministradas por la dependencia, se logró evidenciar que se realizaron las dos jornadas de capacitaciones dirigidas al grupo de gestión financiera, en temas de Central de Cuentas - Gestión de Cobros y Cadena Presupuestal</t>
  </si>
  <si>
    <t>La dependencia mediante correo electronico aporto las evidencias de la socialización dirigida al grupo tecnico de iniciativas, acerca de los protocolos de implementación de las iniciativas comunitarias.</t>
  </si>
  <si>
    <t xml:space="preserve">Realizada la verificacion de los soportes cargados por la dependencia al Sharepoint, se observa que se presentan actas de reuniones celebradas los meses de febrero, marzo y abril, en las cuales se  realiza  la  identificación,  validación,  aprobación  y  seguimiento  de proyectos  de  TI  MdRC,  Reporte  Mapa  de  Riesgos  Corrupción  y  Plan  Anticorrupción  y Atención al Ciudadano, en cumplimiento de la actividad establecida para la presente. </t>
  </si>
  <si>
    <t xml:space="preserve">La dependencia encargada del reporte, pcarga al Sharepoint informe de seguimiento a TI correspondiente al mes de abril de 2021, con sus respectivos soportes, reportando con ello el cumplimiento de la actividad preventiva descrita. </t>
  </si>
  <si>
    <t>Realizada la verificacion de las evidencias cargadas por la dependencia al Sharepoint, se observa que durante el primer cuatrimestre del 2021, Se han realizado en  cinco municipios actividades de participación comunitaria donde se socializa lo referente a la formulación de los Planes de Ordenamiento, y aspectos importantes prevencion de corrupción, como constancia la dependencia aporta los listados de asistencia, el plan de trabajo y la presentacion en diapositivas.</t>
  </si>
  <si>
    <t xml:space="preserve">Se realiza la verificacion de la informacion cargada por la dependencia en el Sharepoint, se logra verificar informes cargados en las carpetas de enero, febrero, marzo y abril, correspoindientes a informes de validacion, con socios estrategicos FAO, IMO, PNUD, dejando la claridad que dichos informes no cuentan con fecha. </t>
  </si>
  <si>
    <t>Realizada la verificacion de la informacion reportada por la dependencia en el Sharepoint se observan  listados de asistencia, presentacion o cartillas de las presentaciones realizadas por la dependencia en los diferentes municipios durante el primer cuatrimestre del año</t>
  </si>
  <si>
    <t>Realizada la verificacion de las evidencias cargadas por la dependencia al Sharepoint, se observa que  para los meses de enero, febrero, marzo y abril, se cargaron los acuerdos de confidencialidad suscritos por los colaboradores de la ANT, en cumplimiento de la actividad de cntrol diseñada para el presente asunto-</t>
  </si>
  <si>
    <t>Realizada la verificacion de la informacion reportada por la dependencia se observa reunion de fecha 26/04/2021, en la cual se toca como uno de los puntos, "se reitera la importancia de la información que se está manejando y la
confidencialidad de la misma, para el proceso RES", como constancia se aporta acta, listado de asistencia y soporte teams.</t>
  </si>
  <si>
    <t xml:space="preserve">Realizada la verificacion de las evidencias cargadas por la dependencia al Sharepoint, se observa archivo de excel en el cual se relaciona numeracion FISO y destino, conforme a lo señlado en la actividad. </t>
  </si>
  <si>
    <t xml:space="preserve">Realizada la verificacion de las evidencias cargadas por la dependencia al Sharepoint, se observa archivo de excel en el cual se relaciona numeracion FISO, fecha, valorador, calidad, aprobado o rechazado. </t>
  </si>
  <si>
    <t xml:space="preserve">Realizada la verificacion de las evidencias cargadas por la dependencia al Sharepoint, se observa archivo de excel en los meses de febrero, marzo y abril,  en el cual se relaciona numeracion FISO, fecha, valorador, calidad, aprobado o rechazado. </t>
  </si>
  <si>
    <t>listado de asistencia y soporte teams.</t>
  </si>
  <si>
    <t xml:space="preserve">Cumplida </t>
  </si>
  <si>
    <t xml:space="preserve">Realizada la verificacion de la informacion cargada por la dependencia al Sharepoint,  Se logra verificar que la matriz contiene la informacion que especifica la actividad, las cuales son numero del expediente y del acto. </t>
  </si>
  <si>
    <t>Realizada la verificacion de la informacion cargada por la dependencia al Sharepoint, se aporta matriz en la cual se demuestra que se adelantó la actividad y se continúa con la actualización y depuración del inventario de procesos agrarios vía Decreto Ley 902 y Decreto 1071. Se reporta el avance en los meses de enero, febrero, marzo y abril.</t>
  </si>
  <si>
    <t xml:space="preserve">Dentro de las evidencias reportadas para la presente accion preventiva, se observa que la dependencia aportó actas de asistencia de capacitaciones realizadas en los meses de febrero, marzo y abril, firmadas por los participantes. Lo anterior en cumplimiento de la actividad. </t>
  </si>
  <si>
    <t xml:space="preserve">La dependencia reporta que por medio de memorando N°20213000072023, solicitó fecha y hora para realizar sencibilizacion; señala ademas que mediante Memorando No. 20211040084343  la Oficina del Inspector de Tierras, fijó fecha y hora para la sencibilizacion, fijando el 26/05/2021. Teniendo en cuenta que la dependencia realizó las gestiones para el desarrollo de la actividad pero que la misma no depende de ella, se tendra por cumplida la actividad. </t>
  </si>
  <si>
    <t xml:space="preserve">Realizada la verificacion de la carpeta Sharepoint correspondiente al primer cuatrimestre del 2021, se observa expediente de 147 folios, correspondiente al predio "Paraje de Palmeras" de propiedad del señor Jose del Carmen Rodriguez Garcia, en el cual se verifica a folios 71- 78 el diligenciamiento de la Forma Unificada de Visita de Caracterizacion diligenciada con los datos del predio y actividades realizadas. </t>
  </si>
  <si>
    <t xml:space="preserve">Realizada la verificacion de la accion preventiva no se observa cumplimiento de la misma, si bien la DAT manifiesta que se encuentran adelantando las gestiones para capacitar a 80 % del personal de compra directa, se recomienda la ejecucion de las acciones en los terminos previstos para ello. </t>
  </si>
  <si>
    <t xml:space="preserve">Realizada la verificacion de la carpeta Sharepoint correspondiente al primer cuatrimestre del 2021, se observa expediente de 147 folios, correspondiente al predio "Paraje de Palmeras" de propiedad del señor Jose del Carmen Rodriguez Garcia, en el cual se verifica a folios 145-147 el diligenciamiento de la Forma Estudio Preliminar y Complementario de Titulos, Codigo ACCTI-F-022 diligenciado con los datos del predio y actividades realizadas. </t>
  </si>
  <si>
    <t xml:space="preserve">Realizada la verificacion de la carpeta Sharepoint, se observa listado de asistencia de capacitacion realizada por la DAT sobre el procedimiento compra de predios en fecha 12/03/2021, reportando el cumplimiento de la obligacion. </t>
  </si>
  <si>
    <t xml:space="preserve">Revisada la carpeta denominada "ACCTI-COR-C.2.1", ubicada en el Share point, se observa el diligenciamiento de los formatos 003, verificacion de predios y 004, verificacion condiciones del propietario, en predio de propiedad del señor IVAN GUERRA ORTIZ , y la postulante CRUZ ISMARE GUATICO, verificandose el cumplimiento de la acción para el primer cuatrimestre de laa vigencia 2021. </t>
  </si>
  <si>
    <t>Realizada la verificacion del Sherepoint, carpeta de acciones preventivas, se observa presentacion de capacitacion realizada el 26 de marzo de 2021, sobre Riesgos de Corrupcion y Subsidios. No obstante, tambien se anexa matriz de excel denominada "listado de asistencia", sin emabrgo el documento se encuentra en blanco.</t>
  </si>
  <si>
    <t xml:space="preserve">Realizada la verificacion de la carpeta "ACCTI-COR-C.2.2", ubicada en el Sherepoint, se observa el expediente correspondiente al predio "Lote Terreno la Ursula", de propiedad del señor IVAN GUERRA ORTIZ y postulante ISMARE CRUZ, dentro del cual se observa el diligenciamiento de los formatos 003, verificacion del predio, y 005, estudio de titulos, realizados en dicho expediente, atendiendose con la accion prevista para el cuatrimestre. </t>
  </si>
  <si>
    <t>Realizada la verificacion del Shearepoint, en la carpeta relacioanda con el riesgo de la referencia, se observa que se aportó constancia de realizacion de capacitacion "Barrido Subsidios", en fecha 26/03/2021, se anexa presentacion y listado de asistencia.</t>
  </si>
  <si>
    <t xml:space="preserve">Realizada la verificacion de la accion preventiva, se observa que para el periodo evaluado la dependencia no realizó las capacitaciones sobre PAAC previstas, lo que constituye un incumplimiento en su ejecucion. </t>
  </si>
  <si>
    <t>Se realiza la verificacion de la informacion subida por la dependencia al Sharepoint , carpeta ACCTI-COR-3.1 observandose que la periodicidad de la presente accion de control es mensual, sin embargo, no se reporta gestion durante el mes de enero de 2021, por falta de contratacion, no obstante, Frente a los meses de febrero, marzo y abril, la dependencia aporta formatos 097. Por lo anterior, y atendiendiendo a que la causa del incumplimiento del mes de enero se encuentra justificada, se procede a tener por cumplida la actividad</t>
  </si>
  <si>
    <t xml:space="preserve">Revisadas las evidencias de cumplimiento cargadas al Sharepoint, se observa que la dependencia aportó documentos listados de asistencia de capacitaciones sobre Revocatoria realizadas en fecha 15 y 26 de febrero de 2021. De igual forma se aportó presentacion de cpacaitacion de adjudicacion de baldios realizada en el mes de marzo 2021. </t>
  </si>
  <si>
    <t xml:space="preserve">El control de la actividad se encuentra programado para ejecicion semestral, en ese orden de ideas la dependencia se encuentra en terminos para su ejecucion. </t>
  </si>
  <si>
    <t xml:space="preserve">Revisada la inforacion subida por la dependencia al Sharepoint, se encuentra presentacion de capacitacion "Riesgo de Corrupcion- Subsidio", realizada en el mes de marzo, sin embargo, tambien se observa archivo denominado "Lista de Asistencia", pero no cuenta con ninguna información. </t>
  </si>
  <si>
    <t>gada al Sharepoint por la dependencia, se logra constatar que en fecha 26/03/2021 se realizó Capacitación Procesos Misionales SATZF (Barrido-Subsidios) - Mapa de Riesgos de Corrupción, como constancia se aporta la lista de asistencia firmada por los participantes, adicional a lo anterior, se aportó presentacion sobre "Subdireccion Acceso a Tierras en Zonas Focalizadas" y "Revocatoria Directa de Titulacion de BAldios"</t>
  </si>
  <si>
    <t>Revisada la informacion reportada por la dependiencia en el Sharepoint, se evidencia matriz denominada ADMTI-COR-C1.1, en la cual se relacionan 665 solicitudes tramitadas durante el mes de marzo de 2021. la OCI realizo la verificacion aleatoria de 12 radicados, 20214300041861, 20214300041721, 20214300061951, 20214300076131, 20214300130511, 20214300170711, 20214300108961, 20214300177481, 20214300124551, y se realiza la verificacion en orfeo encontrando que la informacion relacionada en la matriz corresponde a lo relacionado.</t>
  </si>
  <si>
    <t>La depedencia no reporta cumplimiento de la accio preventiva, la cual debia ser ejecutada en el mes de Febrero de 2021</t>
  </si>
  <si>
    <t xml:space="preserve">Realizada la verificacion de la informacion cargada al Sharepoint, se observa acta de fecha 29/04/2021, en la cual se Verifica  el  cumplimiento  del  procedimiento  y  puntos  de  control  para  los  tramites relacionados con Limitaciones a la Propiedad, en cumplimiento de la actividad de control prevista. </t>
  </si>
  <si>
    <t>Realizada la verificacion de la informacion cargada por la dependencia al Sharepoint se observa que se realizó reunió de capacitación sobre los temas de Limitaciones a la Propiedad “procedimiento ADMTI-P-006 procedimiento de Limitaciones a la Propiedad y ADMTI-I-001 , a la nueva abogada de la dependencia. Como constancia se aportó el acta correspondiente</t>
  </si>
  <si>
    <t xml:space="preserve">Verificada la informacion cargada por la dependencia al Sharepoint, se conctata que se aportaron En el primer trimestre del año 26 autos de archivo. La OCI realiza la verificacion de los autos con la relacion de la matriz conststando que existe concordancia entre ellos. </t>
  </si>
  <si>
    <t>Realizada la verificacion de la informacion reportada por la dependencia se tiene que En el primer trimestre del año se ha realizado la actualización de la matriz de acuerdo a las actuaciones administrativas adelantadas para cada solicitud, así como el ingreso de nuevas solicitudes (84), como constancia se aporta Forma 032.</t>
  </si>
  <si>
    <t xml:space="preserve">El soporte determinado para la actividad de la referencia es la matriz de control de calidad. Realizada la verificacion de la informacion cargada por la dependencia en el Sharepoint, se observa matriz del mes de enero, fecbrero, marzo y abril, en la cual se relacionan los casos a los cuales se le realizó control de calidad.  </t>
  </si>
  <si>
    <t>Realizada la verificacion de la informacion suministrada por la dependencia, y cargada al Sharepoint, se puede verificar que la depdencia realizó varias capacitaciones en los meses de febrwro, marzo y abril, dirigida a las demas dependencias de la ANT, y como constancia aportan las actas de asistencia firmadas por los participantes, anexan ademas la presentacion y correos donde se remite la programacion-</t>
  </si>
  <si>
    <t xml:space="preserve">De la informacion cargada por la OCI al Sharepoint se logra constatar los informes realizados durante el primer cuatrimestre del 20221, revisados por la Jefe de la oficina, reportando el cumplimeinto de la obligacion. </t>
  </si>
  <si>
    <t xml:space="preserve">Dentro de la informacion reportada en el Sharepoint, la dependencia aporta constancia de correo electronico en el cual se solicita socialización y sensibilización en temas de Seguridad de la Información y Protección, adicional mente, aporta foto de dicha socializacion, en la cual se obseran los participantes y asistentes de la misma. Lo anterior en cumplimeinto de la actividad preventiva. </t>
  </si>
  <si>
    <t>De la informacion cargada por la OCI al Sharepoint se logra constatar los acuerdos de confidencialidad suscritos por los responsables de la ejecucion de los informes desarrollados. constatandose el cumplimiento de la actividad de control</t>
  </si>
  <si>
    <t xml:space="preserve">De la informacion cargada por la OCI al Sharepoint se logra constatar realizacion de Socializacion de Codigo de Etica y Auditor en el mes de marzo de 2021. Como constancia se aporta evaluacion realizada a los partricipantes. </t>
  </si>
  <si>
    <t xml:space="preserve">Para el primer cuatrimestre del año 2021, la presente actividad no reporta ejecución, sin embargo la misma presenta programación para el segundo semestre de la vigencia. </t>
  </si>
  <si>
    <t xml:space="preserve">Realizada la verificacion de la informacion suministrada, la dependencia manifiesta: "realizó la capacitación en el procedimiento de Adjudicación de Baldíos a Entidades Derecho Público...", siendo así cumplida la actividad en los tiempos establecidos </t>
  </si>
  <si>
    <t>La Oficina de Control Interno, procedio con la revisión de las evidencias suministradas por la dependencia, identificando el cumplimiento de las actividades allí dispuestas.</t>
  </si>
  <si>
    <t>Realizada la verificación de la información reportada por la dependencia en el Sharepoint se observa que durante el primer cuatrimestre han realizado en seis (6) municipios  (Ciénaga, Rioblanco, Valencia, Fuente de Oro, Carmen de Bolívar y Tumaco), se divulgaron mensajes claves de prevención de la corrupción en los espacios de participación ciudadana y de igual forma sobre la gratuidad es los tramites adelantados por la ANT.</t>
  </si>
  <si>
    <t xml:space="preserve">Realizada la verificación de la información reportada por la dependencia en el Sharepoint se observan 19 informes de validación realizados en el primer cuatrimestre del 2021, lo que indica que la actividad fue cumplida. </t>
  </si>
  <si>
    <t>De la informacion cargada al Sharepoint no se observa para el primer cuatrimestre del año no fueron expedidos actos administrativos, sin embargo, de la informacion suministrada por la dependencia se tiene que esta acción se realiza una vez se cuente con POSPR formulado, y asi se ha venido reportado. En el primer cuatrimestre solo se dio inicio al proceso de formulación pero aún no se cuenta con POSPR formulado. Por lo anterior, se tendra la actividad en terminos.</t>
  </si>
  <si>
    <t xml:space="preserve">Se realiza la verificacion de la informacion subida por la dependencia al Sharepoint , observandose que la periodicidad de la presente accion de contro es mensual, sin embargo, no se reporta gestion durante el mes de enero de 2021. Frente a los meses de febrero, marzo y abril, la dependencia aporta formatos ACCTIF- 120 Y Formato 097. No obsntante lo anterior, y atendiendo a que de conformidad a la informacion reportada por la Dependencia, en el mes de enero no hubo revisión e impulso de procesos de revocatoria, debido a que no había personal contratado para tal fin, se tendra por cumplida la actividad atendiendo a que los argumentos son validos.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</si>
</sst>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4" x14ac:knownFonts="1">
    <font>
      <sz val="11"/>
      <color theme="1"/>
      <name val="Calibri"/>
      <family val="2"/>
      <scheme val="minor"/>
    </font>
    <font>
      <sz val="10"/>
      <color theme="1"/>
      <name val="Arial Narrow"/>
      <family val="2"/>
    </font>
    <font>
      <b/>
      <sz val="10"/>
      <color theme="0"/>
      <name val="Arial Narrow"/>
      <family val="2"/>
    </font>
    <font>
      <b/>
      <sz val="10"/>
      <name val="Arial Narrow"/>
      <family val="2"/>
    </font>
    <font>
      <b/>
      <sz val="10"/>
      <color theme="1"/>
      <name val="Arial Narrow"/>
      <family val="2"/>
    </font>
    <font>
      <u/>
      <sz val="11"/>
      <color theme="10"/>
      <name val="Calibri"/>
      <family val="2"/>
      <scheme val="minor"/>
    </font>
    <font>
      <u/>
      <sz val="11"/>
      <color theme="11"/>
      <name val="Calibri"/>
      <family val="2"/>
      <scheme val="minor"/>
    </font>
    <font>
      <b/>
      <sz val="11"/>
      <color theme="1"/>
      <name val="Calibri"/>
      <family val="2"/>
      <scheme val="minor"/>
    </font>
    <font>
      <sz val="10"/>
      <name val="Arial"/>
      <family val="2"/>
    </font>
    <font>
      <b/>
      <sz val="11"/>
      <color theme="0"/>
      <name val="Arial Narrow"/>
      <family val="2"/>
    </font>
    <font>
      <b/>
      <sz val="11"/>
      <color theme="1"/>
      <name val="Arial Narrow"/>
      <family val="2"/>
    </font>
    <font>
      <sz val="10"/>
      <name val="Arial Narrow"/>
      <family val="2"/>
    </font>
    <font>
      <sz val="12"/>
      <color theme="1"/>
      <name val="Calibri"/>
      <family val="2"/>
      <scheme val="minor"/>
    </font>
    <font>
      <sz val="11"/>
      <color theme="1"/>
      <name val="Arial Narrow"/>
      <family val="2"/>
    </font>
    <font>
      <b/>
      <sz val="12"/>
      <color theme="1"/>
      <name val="Arial Narrow"/>
      <family val="2"/>
    </font>
    <font>
      <sz val="11"/>
      <color theme="1"/>
      <name val="Times New Roman"/>
      <family val="1"/>
    </font>
    <font>
      <b/>
      <sz val="11"/>
      <color theme="1"/>
      <name val="Times New Roman"/>
      <family val="1"/>
    </font>
    <font>
      <i/>
      <sz val="12"/>
      <color theme="1"/>
      <name val="Calibri"/>
      <family val="2"/>
      <scheme val="minor"/>
    </font>
    <font>
      <sz val="12"/>
      <color theme="1"/>
      <name val="Times New Roman"/>
      <family val="1"/>
    </font>
    <font>
      <sz val="14"/>
      <color theme="1"/>
      <name val="Times New Roman"/>
      <family val="1"/>
    </font>
    <font>
      <sz val="12"/>
      <color theme="1"/>
      <name val="Arial Narrow"/>
      <family val="2"/>
    </font>
    <font>
      <sz val="14"/>
      <color theme="1"/>
      <name val="Arial Narrow"/>
      <family val="2"/>
    </font>
    <font>
      <u/>
      <sz val="16"/>
      <color theme="10"/>
      <name val="Arial Narrow"/>
      <family val="2"/>
    </font>
    <font>
      <b/>
      <sz val="12"/>
      <color theme="1"/>
      <name val="Times New Roman"/>
      <family val="1"/>
    </font>
    <font>
      <sz val="16"/>
      <color theme="9"/>
      <name val="Arial Narrow"/>
      <family val="2"/>
    </font>
    <font>
      <u/>
      <sz val="16"/>
      <color theme="9"/>
      <name val="Arial Narrow"/>
      <family val="2"/>
    </font>
    <font>
      <b/>
      <sz val="14"/>
      <color theme="1"/>
      <name val="Arial Narrow"/>
      <family val="2"/>
    </font>
    <font>
      <b/>
      <sz val="12"/>
      <color theme="0"/>
      <name val="Times New Roman"/>
      <family val="1"/>
    </font>
    <font>
      <i/>
      <sz val="16"/>
      <color theme="1"/>
      <name val="Calibri"/>
      <family val="2"/>
      <scheme val="minor"/>
    </font>
    <font>
      <b/>
      <i/>
      <sz val="16"/>
      <color theme="1"/>
      <name val="Calibri"/>
      <family val="2"/>
      <scheme val="minor"/>
    </font>
    <font>
      <sz val="16"/>
      <color theme="1"/>
      <name val="Calibri"/>
      <family val="2"/>
      <scheme val="minor"/>
    </font>
    <font>
      <b/>
      <sz val="16"/>
      <color theme="1"/>
      <name val="Arial Narrow"/>
      <family val="2"/>
    </font>
    <font>
      <b/>
      <sz val="18"/>
      <color theme="1"/>
      <name val="Arial Narrow"/>
      <family val="2"/>
    </font>
    <font>
      <sz val="9"/>
      <color indexed="81"/>
      <name val="Tahoma"/>
      <family val="2"/>
    </font>
    <font>
      <b/>
      <sz val="9"/>
      <color indexed="81"/>
      <name val="Tahoma"/>
      <family val="2"/>
    </font>
    <font>
      <i/>
      <sz val="9"/>
      <color indexed="81"/>
      <name val="Tahoma"/>
      <family val="2"/>
    </font>
    <font>
      <b/>
      <sz val="24"/>
      <color theme="1"/>
      <name val="Arial Narrow"/>
      <family val="2"/>
    </font>
    <font>
      <b/>
      <sz val="20"/>
      <color theme="1"/>
      <name val="Arial Narrow"/>
      <family val="2"/>
    </font>
    <font>
      <sz val="16"/>
      <color theme="1"/>
      <name val="Arial Narrow"/>
      <family val="2"/>
    </font>
    <font>
      <sz val="10"/>
      <color rgb="FF000000"/>
      <name val="Arial Narrow"/>
      <family val="2"/>
    </font>
    <font>
      <b/>
      <sz val="14"/>
      <color theme="0"/>
      <name val="Arial Narrow"/>
      <family val="2"/>
    </font>
    <font>
      <b/>
      <sz val="12"/>
      <color theme="0"/>
      <name val="Arial Narrow"/>
      <family val="2"/>
    </font>
    <font>
      <b/>
      <sz val="16"/>
      <color theme="0"/>
      <name val="Arial Narrow"/>
      <family val="2"/>
    </font>
    <font>
      <b/>
      <sz val="18"/>
      <color theme="0"/>
      <name val="Times New Roman"/>
      <family val="1"/>
    </font>
    <font>
      <b/>
      <sz val="22"/>
      <color theme="0"/>
      <name val="Times New Roman"/>
      <family val="1"/>
    </font>
    <font>
      <b/>
      <sz val="18"/>
      <color theme="0"/>
      <name val="Arial Narrow"/>
      <family val="2"/>
    </font>
    <font>
      <b/>
      <sz val="22"/>
      <color theme="1"/>
      <name val="Arial Narrow"/>
      <family val="2"/>
    </font>
    <font>
      <b/>
      <sz val="20"/>
      <name val="Arial Narrow"/>
      <family val="2"/>
    </font>
    <font>
      <b/>
      <sz val="24"/>
      <color theme="0"/>
      <name val="Arial Narrow"/>
      <family val="2"/>
    </font>
    <font>
      <sz val="11"/>
      <color rgb="FF383B37"/>
      <name val="Arial Narrow"/>
      <family val="2"/>
    </font>
    <font>
      <sz val="10"/>
      <color rgb="FF383B37"/>
      <name val="Arial Narrow"/>
      <family val="2"/>
    </font>
    <font>
      <b/>
      <sz val="11"/>
      <color rgb="FF383B37"/>
      <name val="Arial Narrow"/>
      <family val="2"/>
    </font>
    <font>
      <b/>
      <sz val="10"/>
      <color rgb="FF383B37"/>
      <name val="Arial Narrow"/>
      <family val="2"/>
    </font>
    <font>
      <b/>
      <sz val="20"/>
      <color theme="0"/>
      <name val="Arial Narrow"/>
      <family val="2"/>
    </font>
    <font>
      <sz val="11"/>
      <color theme="1"/>
      <name val="Calibri"/>
      <family val="2"/>
      <scheme val="minor"/>
    </font>
    <font>
      <b/>
      <sz val="11"/>
      <name val="Calibri"/>
      <family val="2"/>
      <scheme val="minor"/>
    </font>
    <font>
      <sz val="18"/>
      <color theme="1"/>
      <name val="Arial Narrow"/>
      <family val="2"/>
    </font>
    <font>
      <i/>
      <sz val="14"/>
      <color theme="1"/>
      <name val="Arial Narrow"/>
      <family val="2"/>
    </font>
    <font>
      <b/>
      <i/>
      <sz val="18"/>
      <color theme="1"/>
      <name val="Arial Narrow"/>
      <family val="2"/>
    </font>
    <font>
      <u/>
      <sz val="11"/>
      <color theme="9"/>
      <name val="Calibri"/>
      <family val="2"/>
      <scheme val="minor"/>
    </font>
    <font>
      <u/>
      <sz val="11"/>
      <color theme="9"/>
      <name val="Arial Narrow"/>
      <family val="2"/>
    </font>
    <font>
      <i/>
      <sz val="14"/>
      <color theme="1"/>
      <name val="Times New Roman"/>
      <family val="1"/>
    </font>
    <font>
      <sz val="9"/>
      <color theme="1"/>
      <name val="Arial Narrow"/>
      <family val="2"/>
    </font>
    <font>
      <sz val="9"/>
      <name val="Arial Narrow"/>
      <family val="2"/>
    </font>
  </fonts>
  <fills count="2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00B050"/>
        <bgColor indexed="64"/>
      </patternFill>
    </fill>
    <fill>
      <patternFill patternType="solid">
        <fgColor theme="1" tint="0.499984740745262"/>
        <bgColor indexed="64"/>
      </patternFill>
    </fill>
    <fill>
      <patternFill patternType="solid">
        <fgColor theme="9" tint="-0.499984740745262"/>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rgb="FF92D050"/>
        <bgColor indexed="64"/>
      </patternFill>
    </fill>
    <fill>
      <patternFill patternType="solid">
        <fgColor theme="5" tint="0.59999389629810485"/>
        <bgColor indexed="64"/>
      </patternFill>
    </fill>
  </fills>
  <borders count="1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style="thin">
        <color auto="1"/>
      </top>
      <bottom/>
      <diagonal/>
    </border>
    <border>
      <left style="thick">
        <color auto="1"/>
      </left>
      <right style="thick">
        <color auto="1"/>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diagonal/>
    </border>
    <border>
      <left/>
      <right style="thick">
        <color auto="1"/>
      </right>
      <top style="thick">
        <color auto="1"/>
      </top>
      <bottom/>
      <diagonal/>
    </border>
    <border>
      <left style="thick">
        <color indexed="64"/>
      </left>
      <right style="thin">
        <color auto="1"/>
      </right>
      <top style="thick">
        <color indexed="64"/>
      </top>
      <bottom style="thin">
        <color auto="1"/>
      </bottom>
      <diagonal/>
    </border>
    <border>
      <left style="thin">
        <color auto="1"/>
      </left>
      <right style="thin">
        <color auto="1"/>
      </right>
      <top style="thick">
        <color indexed="64"/>
      </top>
      <bottom style="thin">
        <color auto="1"/>
      </bottom>
      <diagonal/>
    </border>
    <border>
      <left style="thin">
        <color auto="1"/>
      </left>
      <right style="thick">
        <color indexed="64"/>
      </right>
      <top style="thick">
        <color indexed="64"/>
      </top>
      <bottom style="thin">
        <color auto="1"/>
      </bottom>
      <diagonal/>
    </border>
    <border>
      <left style="thick">
        <color indexed="64"/>
      </left>
      <right style="thin">
        <color auto="1"/>
      </right>
      <top style="thin">
        <color auto="1"/>
      </top>
      <bottom style="thin">
        <color auto="1"/>
      </bottom>
      <diagonal/>
    </border>
    <border>
      <left style="thin">
        <color auto="1"/>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style="thick">
        <color indexed="64"/>
      </left>
      <right/>
      <top style="thin">
        <color auto="1"/>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auto="1"/>
      </right>
      <top style="medium">
        <color indexed="64"/>
      </top>
      <bottom/>
      <diagonal/>
    </border>
    <border>
      <left style="thin">
        <color auto="1"/>
      </left>
      <right/>
      <top style="medium">
        <color indexed="64"/>
      </top>
      <bottom style="thin">
        <color auto="1"/>
      </bottom>
      <diagonal/>
    </border>
    <border>
      <left style="medium">
        <color indexed="64"/>
      </left>
      <right/>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right style="thin">
        <color auto="1"/>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ck">
        <color indexed="64"/>
      </left>
      <right style="thin">
        <color auto="1"/>
      </right>
      <top style="thin">
        <color auto="1"/>
      </top>
      <bottom/>
      <diagonal/>
    </border>
    <border>
      <left style="thin">
        <color auto="1"/>
      </left>
      <right style="thin">
        <color auto="1"/>
      </right>
      <top style="medium">
        <color indexed="64"/>
      </top>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bottom style="thin">
        <color auto="1"/>
      </bottom>
      <diagonal/>
    </border>
    <border>
      <left style="thick">
        <color indexed="64"/>
      </left>
      <right/>
      <top style="thin">
        <color auto="1"/>
      </top>
      <bottom style="thin">
        <color auto="1"/>
      </bottom>
      <diagonal/>
    </border>
    <border>
      <left style="medium">
        <color indexed="64"/>
      </left>
      <right style="thin">
        <color auto="1"/>
      </right>
      <top style="medium">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thin">
        <color auto="1"/>
      </right>
      <top style="thick">
        <color indexed="64"/>
      </top>
      <bottom/>
      <diagonal/>
    </border>
    <border>
      <left style="thin">
        <color auto="1"/>
      </left>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auto="1"/>
      </left>
      <right style="thick">
        <color auto="1"/>
      </right>
      <top style="thin">
        <color auto="1"/>
      </top>
      <bottom/>
      <diagonal/>
    </border>
    <border>
      <left style="thick">
        <color auto="1"/>
      </left>
      <right style="thin">
        <color auto="1"/>
      </right>
      <top/>
      <bottom style="medium">
        <color indexed="64"/>
      </bottom>
      <diagonal/>
    </border>
    <border>
      <left style="thin">
        <color auto="1"/>
      </left>
      <right style="thick">
        <color auto="1"/>
      </right>
      <top/>
      <bottom style="medium">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indexed="64"/>
      </left>
      <right/>
      <top style="thick">
        <color indexed="64"/>
      </top>
      <bottom style="thin">
        <color auto="1"/>
      </bottom>
      <diagonal/>
    </border>
    <border>
      <left/>
      <right/>
      <top style="thick">
        <color indexed="64"/>
      </top>
      <bottom style="thin">
        <color auto="1"/>
      </bottom>
      <diagonal/>
    </border>
    <border>
      <left/>
      <right style="thick">
        <color indexed="64"/>
      </right>
      <top style="thick">
        <color indexed="64"/>
      </top>
      <bottom style="thin">
        <color auto="1"/>
      </bottom>
      <diagonal/>
    </border>
    <border>
      <left style="thick">
        <color indexed="64"/>
      </left>
      <right style="thin">
        <color auto="1"/>
      </right>
      <top style="thin">
        <color auto="1"/>
      </top>
      <bottom style="medium">
        <color indexed="64"/>
      </bottom>
      <diagonal/>
    </border>
    <border>
      <left style="thick">
        <color indexed="64"/>
      </left>
      <right style="thick">
        <color indexed="64"/>
      </right>
      <top style="thick">
        <color indexed="64"/>
      </top>
      <bottom style="thin">
        <color auto="1"/>
      </bottom>
      <diagonal/>
    </border>
    <border>
      <left style="thick">
        <color indexed="64"/>
      </left>
      <right style="thick">
        <color indexed="64"/>
      </right>
      <top style="thin">
        <color auto="1"/>
      </top>
      <bottom/>
      <diagonal/>
    </border>
    <border>
      <left style="thick">
        <color indexed="64"/>
      </left>
      <right style="thick">
        <color indexed="64"/>
      </right>
      <top/>
      <bottom style="medium">
        <color indexed="64"/>
      </bottom>
      <diagonal/>
    </border>
    <border>
      <left style="thick">
        <color indexed="64"/>
      </left>
      <right style="thick">
        <color indexed="64"/>
      </right>
      <top/>
      <bottom style="thin">
        <color auto="1"/>
      </bottom>
      <diagonal/>
    </border>
    <border>
      <left style="thin">
        <color auto="1"/>
      </left>
      <right style="thick">
        <color indexed="64"/>
      </right>
      <top style="thin">
        <color auto="1"/>
      </top>
      <bottom style="medium">
        <color indexed="64"/>
      </bottom>
      <diagonal/>
    </border>
    <border>
      <left style="thick">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thin">
        <color auto="1"/>
      </bottom>
      <diagonal/>
    </border>
    <border>
      <left style="thick">
        <color indexed="64"/>
      </left>
      <right style="thick">
        <color indexed="64"/>
      </right>
      <top/>
      <bottom/>
      <diagonal/>
    </border>
    <border>
      <left style="thin">
        <color auto="1"/>
      </left>
      <right/>
      <top style="medium">
        <color indexed="64"/>
      </top>
      <bottom/>
      <diagonal/>
    </border>
    <border>
      <left style="thick">
        <color indexed="64"/>
      </left>
      <right style="thin">
        <color auto="1"/>
      </right>
      <top style="medium">
        <color indexed="64"/>
      </top>
      <bottom/>
      <diagonal/>
    </border>
    <border>
      <left style="thick">
        <color indexed="64"/>
      </left>
      <right style="thick">
        <color auto="1"/>
      </right>
      <top style="medium">
        <color indexed="64"/>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auto="1"/>
      </right>
      <top style="medium">
        <color indexed="64"/>
      </top>
      <bottom style="thick">
        <color indexed="64"/>
      </bottom>
      <diagonal/>
    </border>
    <border>
      <left style="thin">
        <color auto="1"/>
      </left>
      <right/>
      <top style="medium">
        <color indexed="64"/>
      </top>
      <bottom style="thick">
        <color indexed="64"/>
      </bottom>
      <diagonal/>
    </border>
    <border>
      <left/>
      <right style="medium">
        <color indexed="64"/>
      </right>
      <top style="medium">
        <color indexed="64"/>
      </top>
      <bottom style="thick">
        <color indexed="64"/>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8" fillId="0" borderId="0"/>
    <xf numFmtId="0" fontId="5" fillId="0" borderId="0" applyNumberFormat="0" applyFill="0" applyBorder="0" applyAlignment="0" applyProtection="0"/>
    <xf numFmtId="9" fontId="54" fillId="0" borderId="0" applyFont="0" applyFill="0" applyBorder="0" applyAlignment="0" applyProtection="0"/>
    <xf numFmtId="43" fontId="54" fillId="0" borderId="0" applyFont="0" applyFill="0" applyBorder="0" applyAlignment="0" applyProtection="0"/>
  </cellStyleXfs>
  <cellXfs count="694">
    <xf numFmtId="0" fontId="0" fillId="0" borderId="0" xfId="0"/>
    <xf numFmtId="0" fontId="0" fillId="8" borderId="0" xfId="0" applyFill="1" applyProtection="1"/>
    <xf numFmtId="0" fontId="12" fillId="8" borderId="0" xfId="0" applyFont="1" applyFill="1" applyProtection="1"/>
    <xf numFmtId="0" fontId="0" fillId="2" borderId="15" xfId="0" applyFill="1" applyBorder="1" applyProtection="1"/>
    <xf numFmtId="0" fontId="0" fillId="2" borderId="0" xfId="0" applyFill="1" applyBorder="1" applyProtection="1"/>
    <xf numFmtId="0" fontId="0" fillId="2" borderId="16" xfId="0" applyFill="1" applyBorder="1" applyProtection="1"/>
    <xf numFmtId="0" fontId="15" fillId="7" borderId="30" xfId="0" applyFont="1" applyFill="1" applyBorder="1" applyAlignment="1" applyProtection="1">
      <alignment horizontal="center" vertical="center"/>
    </xf>
    <xf numFmtId="0" fontId="0" fillId="3" borderId="31" xfId="0" applyFill="1" applyBorder="1" applyProtection="1"/>
    <xf numFmtId="0" fontId="0" fillId="3" borderId="30" xfId="0" applyFill="1" applyBorder="1" applyProtection="1"/>
    <xf numFmtId="0" fontId="0" fillId="4" borderId="30" xfId="0" applyFill="1" applyBorder="1" applyProtection="1"/>
    <xf numFmtId="0" fontId="0" fillId="9" borderId="31" xfId="0" applyFill="1" applyBorder="1" applyProtection="1"/>
    <xf numFmtId="0" fontId="0" fillId="13" borderId="31" xfId="0" applyFill="1" applyBorder="1" applyProtection="1"/>
    <xf numFmtId="0" fontId="0" fillId="9" borderId="30" xfId="0" applyFill="1" applyBorder="1" applyProtection="1"/>
    <xf numFmtId="0" fontId="0" fillId="13" borderId="30" xfId="0" applyFill="1" applyBorder="1" applyProtection="1"/>
    <xf numFmtId="0" fontId="0" fillId="13" borderId="33" xfId="0" applyFill="1" applyBorder="1" applyProtection="1"/>
    <xf numFmtId="0" fontId="0" fillId="13" borderId="32" xfId="0" applyFill="1" applyBorder="1" applyProtection="1"/>
    <xf numFmtId="0" fontId="0" fillId="9" borderId="32" xfId="0" applyFill="1" applyBorder="1" applyProtection="1"/>
    <xf numFmtId="0" fontId="0" fillId="3" borderId="32" xfId="0" applyFill="1" applyBorder="1" applyProtection="1"/>
    <xf numFmtId="0" fontId="0" fillId="4" borderId="32" xfId="0" applyFill="1" applyBorder="1" applyProtection="1"/>
    <xf numFmtId="0" fontId="16" fillId="2" borderId="0" xfId="0" applyFont="1" applyFill="1" applyBorder="1" applyAlignment="1" applyProtection="1">
      <alignment horizontal="center" vertical="center"/>
    </xf>
    <xf numFmtId="0" fontId="18" fillId="2" borderId="0"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14" fillId="12" borderId="64" xfId="0" applyFont="1" applyFill="1" applyBorder="1" applyAlignment="1" applyProtection="1">
      <alignment horizontal="center" vertical="center" wrapText="1"/>
    </xf>
    <xf numFmtId="0" fontId="14" fillId="12" borderId="65" xfId="0" applyFont="1" applyFill="1" applyBorder="1" applyAlignment="1" applyProtection="1">
      <alignment horizontal="center" vertical="center" wrapText="1"/>
    </xf>
    <xf numFmtId="0" fontId="14" fillId="12" borderId="66" xfId="0" applyFont="1" applyFill="1" applyBorder="1" applyAlignment="1" applyProtection="1">
      <alignment horizontal="center" vertical="center" wrapText="1"/>
    </xf>
    <xf numFmtId="0" fontId="13" fillId="7" borderId="58" xfId="0" applyFont="1" applyFill="1" applyBorder="1" applyAlignment="1" applyProtection="1">
      <alignment horizontal="center" vertical="center" wrapText="1"/>
    </xf>
    <xf numFmtId="0" fontId="26" fillId="7" borderId="4" xfId="0" applyFont="1" applyFill="1" applyBorder="1" applyAlignment="1" applyProtection="1">
      <alignment vertical="center" wrapText="1"/>
    </xf>
    <xf numFmtId="0" fontId="39" fillId="7" borderId="52" xfId="0" applyFont="1" applyFill="1" applyBorder="1" applyAlignment="1" applyProtection="1">
      <alignment vertical="center" wrapText="1"/>
    </xf>
    <xf numFmtId="0" fontId="10" fillId="12" borderId="65" xfId="0" applyFont="1" applyFill="1" applyBorder="1" applyAlignment="1" applyProtection="1">
      <alignment horizontal="center" vertical="center"/>
    </xf>
    <xf numFmtId="0" fontId="10" fillId="12" borderId="66" xfId="0" applyFont="1" applyFill="1" applyBorder="1" applyAlignment="1" applyProtection="1">
      <alignment horizontal="center" vertical="center"/>
    </xf>
    <xf numFmtId="0" fontId="1" fillId="7" borderId="58" xfId="0" applyFont="1" applyFill="1" applyBorder="1" applyAlignment="1" applyProtection="1">
      <alignment horizontal="center" vertical="center" wrapText="1"/>
    </xf>
    <xf numFmtId="0" fontId="13" fillId="7" borderId="4" xfId="0" applyFont="1" applyFill="1" applyBorder="1" applyProtection="1"/>
    <xf numFmtId="0" fontId="13" fillId="7" borderId="52" xfId="0" applyFont="1" applyFill="1" applyBorder="1" applyProtection="1"/>
    <xf numFmtId="0" fontId="1" fillId="7" borderId="25" xfId="0" applyFont="1" applyFill="1" applyBorder="1" applyAlignment="1" applyProtection="1">
      <alignment horizontal="center" vertical="center" wrapText="1"/>
    </xf>
    <xf numFmtId="0" fontId="13" fillId="7" borderId="1" xfId="0" applyFont="1" applyFill="1" applyBorder="1" applyProtection="1"/>
    <xf numFmtId="0" fontId="13" fillId="7" borderId="26" xfId="0" applyFont="1" applyFill="1" applyBorder="1" applyProtection="1"/>
    <xf numFmtId="0" fontId="13" fillId="7" borderId="25" xfId="0" applyFont="1" applyFill="1" applyBorder="1" applyAlignment="1" applyProtection="1">
      <alignment horizontal="center" vertical="center" wrapText="1"/>
    </xf>
    <xf numFmtId="0" fontId="26" fillId="7" borderId="1" xfId="0" applyFont="1" applyFill="1" applyBorder="1" applyAlignment="1" applyProtection="1">
      <alignment vertical="center" wrapText="1"/>
    </xf>
    <xf numFmtId="0" fontId="39" fillId="7" borderId="26" xfId="0" applyFont="1" applyFill="1" applyBorder="1" applyAlignment="1" applyProtection="1">
      <alignment vertical="center" wrapText="1"/>
    </xf>
    <xf numFmtId="0" fontId="13" fillId="7" borderId="64" xfId="0" applyFont="1" applyFill="1" applyBorder="1" applyAlignment="1" applyProtection="1">
      <alignment horizontal="center" vertical="center" wrapText="1"/>
    </xf>
    <xf numFmtId="0" fontId="26" fillId="7" borderId="65" xfId="0" applyFont="1" applyFill="1" applyBorder="1" applyAlignment="1" applyProtection="1">
      <alignment vertical="center" wrapText="1"/>
    </xf>
    <xf numFmtId="0" fontId="39" fillId="7" borderId="66" xfId="0" applyFont="1" applyFill="1" applyBorder="1" applyAlignment="1" applyProtection="1">
      <alignment vertical="center" wrapText="1"/>
    </xf>
    <xf numFmtId="0" fontId="13" fillId="7" borderId="58"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xf>
    <xf numFmtId="0" fontId="10" fillId="7" borderId="1" xfId="0" applyFont="1" applyFill="1" applyBorder="1" applyProtection="1"/>
    <xf numFmtId="0" fontId="10" fillId="7" borderId="26" xfId="0" applyFont="1" applyFill="1" applyBorder="1" applyProtection="1"/>
    <xf numFmtId="0" fontId="26" fillId="7" borderId="25" xfId="0" applyFont="1" applyFill="1" applyBorder="1" applyAlignment="1" applyProtection="1">
      <alignment vertical="center"/>
    </xf>
    <xf numFmtId="0" fontId="26" fillId="7" borderId="64" xfId="0" applyFont="1" applyFill="1" applyBorder="1" applyAlignment="1" applyProtection="1">
      <alignment vertical="center"/>
    </xf>
    <xf numFmtId="0" fontId="14" fillId="2" borderId="0" xfId="0" applyFont="1" applyFill="1" applyBorder="1" applyAlignment="1" applyProtection="1">
      <alignment vertical="center" wrapText="1"/>
    </xf>
    <xf numFmtId="0" fontId="14" fillId="2" borderId="0" xfId="0" applyFont="1" applyFill="1" applyBorder="1" applyAlignment="1" applyProtection="1">
      <alignment horizontal="center" vertical="center" wrapText="1"/>
    </xf>
    <xf numFmtId="0" fontId="10" fillId="12" borderId="64" xfId="0" applyFont="1" applyFill="1" applyBorder="1" applyAlignment="1" applyProtection="1">
      <alignment horizontal="center" vertical="center" wrapText="1"/>
    </xf>
    <xf numFmtId="0" fontId="10" fillId="12" borderId="65" xfId="0" applyFont="1" applyFill="1" applyBorder="1" applyAlignment="1" applyProtection="1">
      <alignment horizontal="center" vertical="center" wrapText="1"/>
    </xf>
    <xf numFmtId="0" fontId="10" fillId="12" borderId="66" xfId="0" applyFont="1" applyFill="1" applyBorder="1" applyAlignment="1" applyProtection="1">
      <alignment horizontal="center" vertical="center" wrapText="1"/>
    </xf>
    <xf numFmtId="0" fontId="26" fillId="7" borderId="58" xfId="0" applyFont="1" applyFill="1" applyBorder="1" applyAlignment="1" applyProtection="1">
      <alignment horizontal="center" vertical="center"/>
    </xf>
    <xf numFmtId="0" fontId="13" fillId="7" borderId="4" xfId="0" applyFont="1" applyFill="1" applyBorder="1" applyAlignment="1" applyProtection="1">
      <alignment horizontal="center" vertical="center" wrapText="1"/>
    </xf>
    <xf numFmtId="0" fontId="13" fillId="7" borderId="52" xfId="0" applyFont="1" applyFill="1" applyBorder="1" applyAlignment="1" applyProtection="1">
      <alignment horizontal="center" vertical="center" wrapText="1"/>
    </xf>
    <xf numFmtId="0" fontId="26" fillId="7" borderId="25" xfId="0" applyFont="1" applyFill="1" applyBorder="1" applyAlignment="1" applyProtection="1">
      <alignment horizontal="center" vertical="center"/>
    </xf>
    <xf numFmtId="0" fontId="13" fillId="7" borderId="1" xfId="0" applyFont="1" applyFill="1" applyBorder="1" applyAlignment="1" applyProtection="1">
      <alignment horizontal="center" vertical="center" wrapText="1"/>
    </xf>
    <xf numFmtId="0" fontId="13" fillId="7" borderId="26" xfId="0" applyFont="1" applyFill="1" applyBorder="1" applyAlignment="1" applyProtection="1">
      <alignment horizontal="center" vertical="center" wrapText="1"/>
    </xf>
    <xf numFmtId="0" fontId="26" fillId="7" borderId="64" xfId="0" applyFont="1" applyFill="1" applyBorder="1" applyAlignment="1" applyProtection="1">
      <alignment horizontal="center" vertical="center"/>
    </xf>
    <xf numFmtId="0" fontId="13" fillId="7" borderId="65" xfId="0" applyFont="1" applyFill="1" applyBorder="1" applyAlignment="1" applyProtection="1">
      <alignment horizontal="center" vertical="center" wrapText="1"/>
    </xf>
    <xf numFmtId="0" fontId="13" fillId="7" borderId="66" xfId="0" applyFont="1" applyFill="1" applyBorder="1" applyAlignment="1" applyProtection="1">
      <alignment horizontal="center" vertical="center" wrapText="1"/>
    </xf>
    <xf numFmtId="0" fontId="26" fillId="7" borderId="63" xfId="0" applyFont="1" applyFill="1" applyBorder="1" applyAlignment="1" applyProtection="1">
      <alignment horizontal="center" vertical="center"/>
    </xf>
    <xf numFmtId="0" fontId="0" fillId="2" borderId="0" xfId="0" applyFill="1" applyBorder="1" applyAlignment="1" applyProtection="1"/>
    <xf numFmtId="0" fontId="14" fillId="12" borderId="25"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wrapText="1"/>
    </xf>
    <xf numFmtId="0" fontId="14" fillId="12" borderId="26" xfId="0" applyFont="1" applyFill="1" applyBorder="1" applyAlignment="1" applyProtection="1">
      <alignment horizontal="center" vertical="center" wrapText="1"/>
    </xf>
    <xf numFmtId="0" fontId="20" fillId="7" borderId="25" xfId="0" applyFont="1" applyFill="1" applyBorder="1" applyAlignment="1" applyProtection="1">
      <alignment horizontal="center" vertical="center"/>
    </xf>
    <xf numFmtId="0" fontId="20" fillId="7" borderId="1" xfId="0" applyFont="1" applyFill="1" applyBorder="1" applyAlignment="1" applyProtection="1">
      <alignment horizontal="center" vertical="center"/>
    </xf>
    <xf numFmtId="0" fontId="26" fillId="7" borderId="26" xfId="0" applyFont="1" applyFill="1" applyBorder="1" applyAlignment="1" applyProtection="1">
      <alignment horizontal="center" vertical="center"/>
    </xf>
    <xf numFmtId="0" fontId="20" fillId="7" borderId="25" xfId="0" applyFont="1" applyFill="1" applyBorder="1" applyAlignment="1" applyProtection="1">
      <alignment horizontal="center" vertical="center" wrapText="1"/>
    </xf>
    <xf numFmtId="0" fontId="20" fillId="7" borderId="1" xfId="0" applyFont="1" applyFill="1" applyBorder="1" applyAlignment="1" applyProtection="1">
      <alignment horizontal="center" vertical="center" wrapText="1"/>
    </xf>
    <xf numFmtId="0" fontId="26" fillId="7" borderId="26" xfId="0" applyFont="1" applyFill="1" applyBorder="1" applyAlignment="1" applyProtection="1">
      <alignment horizontal="center" vertical="center" wrapText="1"/>
    </xf>
    <xf numFmtId="0" fontId="20" fillId="2" borderId="0" xfId="0" applyFont="1" applyFill="1" applyBorder="1" applyAlignment="1" applyProtection="1">
      <alignment vertical="center" wrapText="1"/>
    </xf>
    <xf numFmtId="0" fontId="19" fillId="2" borderId="0" xfId="0" applyFont="1" applyFill="1" applyBorder="1" applyAlignment="1" applyProtection="1">
      <alignment vertical="center"/>
    </xf>
    <xf numFmtId="0" fontId="19" fillId="2" borderId="0" xfId="0" applyFont="1" applyFill="1" applyBorder="1" applyAlignment="1" applyProtection="1">
      <alignment horizontal="center" vertical="center"/>
    </xf>
    <xf numFmtId="0" fontId="20" fillId="7" borderId="64" xfId="0" applyFont="1" applyFill="1" applyBorder="1" applyAlignment="1" applyProtection="1">
      <alignment horizontal="center" vertical="center" wrapText="1"/>
    </xf>
    <xf numFmtId="0" fontId="20" fillId="7" borderId="65" xfId="0" applyFont="1" applyFill="1" applyBorder="1" applyAlignment="1" applyProtection="1">
      <alignment horizontal="center" vertical="center"/>
    </xf>
    <xf numFmtId="0" fontId="26" fillId="7" borderId="66" xfId="0" applyFont="1" applyFill="1" applyBorder="1" applyAlignment="1" applyProtection="1">
      <alignment horizontal="center" vertical="center"/>
    </xf>
    <xf numFmtId="0" fontId="19" fillId="2" borderId="0" xfId="0" applyFont="1" applyFill="1" applyBorder="1" applyAlignment="1" applyProtection="1"/>
    <xf numFmtId="0" fontId="19" fillId="7" borderId="1" xfId="0" applyFont="1" applyFill="1" applyBorder="1" applyAlignment="1" applyProtection="1">
      <alignment vertical="center"/>
    </xf>
    <xf numFmtId="0" fontId="0" fillId="5" borderId="0" xfId="0" applyFill="1" applyBorder="1" applyProtection="1"/>
    <xf numFmtId="0" fontId="18" fillId="7" borderId="0" xfId="0" applyFont="1" applyFill="1" applyBorder="1" applyAlignment="1" applyProtection="1">
      <alignment vertical="center"/>
    </xf>
    <xf numFmtId="0" fontId="0" fillId="7" borderId="0" xfId="0" applyFill="1" applyBorder="1" applyProtection="1"/>
    <xf numFmtId="0" fontId="0" fillId="2" borderId="17" xfId="0" applyFill="1" applyBorder="1" applyProtection="1"/>
    <xf numFmtId="0" fontId="0" fillId="2" borderId="18" xfId="0" applyFill="1" applyBorder="1" applyProtection="1"/>
    <xf numFmtId="0" fontId="0" fillId="2" borderId="19" xfId="0" applyFill="1" applyBorder="1" applyProtection="1"/>
    <xf numFmtId="0" fontId="0" fillId="2" borderId="42" xfId="0" applyFill="1" applyBorder="1" applyProtection="1"/>
    <xf numFmtId="0" fontId="0" fillId="2" borderId="43" xfId="0" applyFill="1" applyBorder="1" applyProtection="1"/>
    <xf numFmtId="0" fontId="22" fillId="2" borderId="42" xfId="6" applyFont="1" applyFill="1" applyBorder="1" applyAlignment="1" applyProtection="1">
      <alignment horizontal="center"/>
    </xf>
    <xf numFmtId="0" fontId="22" fillId="2" borderId="0" xfId="6" applyFont="1" applyFill="1" applyBorder="1" applyAlignment="1" applyProtection="1">
      <alignment horizontal="center"/>
    </xf>
    <xf numFmtId="0" fontId="22" fillId="2" borderId="43" xfId="6" applyFont="1" applyFill="1" applyBorder="1" applyAlignment="1" applyProtection="1">
      <alignment horizontal="center"/>
    </xf>
    <xf numFmtId="0" fontId="0" fillId="2" borderId="44" xfId="0" applyFill="1" applyBorder="1" applyProtection="1"/>
    <xf numFmtId="0" fontId="0" fillId="2" borderId="45" xfId="0" applyFill="1" applyBorder="1" applyProtection="1"/>
    <xf numFmtId="0" fontId="0" fillId="2" borderId="46" xfId="0" applyFill="1" applyBorder="1" applyProtection="1"/>
    <xf numFmtId="0" fontId="11" fillId="0" borderId="24" xfId="5" applyFont="1" applyFill="1" applyBorder="1" applyAlignment="1" applyProtection="1">
      <alignment vertical="center" wrapText="1"/>
    </xf>
    <xf numFmtId="0" fontId="11" fillId="0" borderId="26" xfId="5" applyFont="1" applyFill="1" applyBorder="1" applyAlignment="1" applyProtection="1">
      <alignment vertical="center" wrapText="1"/>
    </xf>
    <xf numFmtId="0" fontId="49" fillId="12" borderId="102" xfId="0" applyFont="1" applyFill="1" applyBorder="1" applyAlignment="1" applyProtection="1">
      <alignment horizontal="center" vertical="center" wrapText="1"/>
    </xf>
    <xf numFmtId="0" fontId="13" fillId="12" borderId="101" xfId="0" applyFont="1" applyFill="1" applyBorder="1" applyAlignment="1" applyProtection="1">
      <alignment horizontal="center" vertical="center" wrapText="1"/>
    </xf>
    <xf numFmtId="0" fontId="0" fillId="2" borderId="15" xfId="0" applyFill="1" applyBorder="1" applyAlignment="1" applyProtection="1"/>
    <xf numFmtId="0" fontId="0" fillId="2" borderId="16" xfId="0" applyFill="1" applyBorder="1" applyAlignment="1" applyProtection="1"/>
    <xf numFmtId="0" fontId="9" fillId="11" borderId="67" xfId="5" applyFont="1" applyFill="1" applyBorder="1" applyAlignment="1" applyProtection="1">
      <alignment horizontal="center" vertical="center" wrapText="1"/>
    </xf>
    <xf numFmtId="0" fontId="10" fillId="12" borderId="26" xfId="0" applyFont="1" applyFill="1" applyBorder="1" applyAlignment="1" applyProtection="1">
      <alignment horizontal="center" vertical="center" wrapText="1"/>
    </xf>
    <xf numFmtId="0" fontId="1" fillId="12" borderId="1" xfId="0" applyFont="1" applyFill="1" applyBorder="1" applyAlignment="1" applyProtection="1">
      <alignment horizontal="center" vertical="center" wrapText="1"/>
    </xf>
    <xf numFmtId="0" fontId="32" fillId="12" borderId="1" xfId="0" applyFont="1" applyFill="1" applyBorder="1" applyAlignment="1" applyProtection="1">
      <alignment horizontal="center" vertical="center" wrapText="1"/>
    </xf>
    <xf numFmtId="0" fontId="31" fillId="0" borderId="5"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xf>
    <xf numFmtId="0" fontId="20" fillId="0" borderId="1" xfId="0" applyFont="1" applyFill="1" applyBorder="1" applyAlignment="1" applyProtection="1">
      <alignment horizontal="center" vertical="center" wrapText="1"/>
    </xf>
    <xf numFmtId="0" fontId="0" fillId="8" borderId="0" xfId="0" applyFill="1" applyAlignment="1" applyProtection="1">
      <alignment horizontal="center"/>
    </xf>
    <xf numFmtId="0" fontId="32" fillId="12" borderId="95" xfId="0" applyFont="1" applyFill="1" applyBorder="1" applyAlignment="1" applyProtection="1">
      <alignment horizontal="center" vertical="center" wrapText="1"/>
    </xf>
    <xf numFmtId="0" fontId="1" fillId="12" borderId="94" xfId="0" applyFont="1" applyFill="1" applyBorder="1" applyAlignment="1" applyProtection="1">
      <alignment horizontal="center" vertical="center" wrapText="1"/>
    </xf>
    <xf numFmtId="0" fontId="1" fillId="12" borderId="65" xfId="0" applyFont="1" applyFill="1" applyBorder="1" applyAlignment="1" applyProtection="1">
      <alignment horizontal="center" vertical="center" wrapText="1"/>
    </xf>
    <xf numFmtId="0" fontId="36" fillId="12" borderId="94" xfId="0" applyFont="1" applyFill="1" applyBorder="1" applyAlignment="1" applyProtection="1">
      <alignment horizontal="center" vertical="center" wrapText="1"/>
    </xf>
    <xf numFmtId="0" fontId="36" fillId="12" borderId="99" xfId="0" applyFont="1" applyFill="1" applyBorder="1" applyAlignment="1" applyProtection="1">
      <alignment horizontal="center" vertical="center" wrapText="1"/>
    </xf>
    <xf numFmtId="0" fontId="36" fillId="12" borderId="67"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37" fillId="0" borderId="90" xfId="0" applyFont="1" applyFill="1" applyBorder="1" applyAlignment="1" applyProtection="1">
      <alignment horizontal="center" vertical="center" wrapText="1"/>
    </xf>
    <xf numFmtId="0" fontId="36" fillId="0" borderId="40" xfId="0" applyFont="1" applyFill="1" applyBorder="1" applyAlignment="1" applyProtection="1">
      <alignment horizontal="center" vertical="center" wrapText="1"/>
    </xf>
    <xf numFmtId="0" fontId="0" fillId="2" borderId="0" xfId="0" applyFill="1" applyBorder="1" applyAlignment="1" applyProtection="1">
      <alignment horizontal="center"/>
    </xf>
    <xf numFmtId="0" fontId="0" fillId="2" borderId="45" xfId="0" applyFill="1" applyBorder="1" applyAlignment="1" applyProtection="1">
      <alignment horizontal="center"/>
    </xf>
    <xf numFmtId="0" fontId="1" fillId="14" borderId="0" xfId="0" applyFont="1" applyFill="1" applyAlignment="1" applyProtection="1">
      <alignment horizontal="center" vertical="center"/>
    </xf>
    <xf numFmtId="0" fontId="2" fillId="5" borderId="64"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3" fillId="6" borderId="51" xfId="0" applyFont="1" applyFill="1" applyBorder="1" applyAlignment="1" applyProtection="1">
      <alignment horizontal="center" vertical="center" wrapText="1"/>
    </xf>
    <xf numFmtId="0" fontId="3" fillId="6" borderId="56" xfId="0" applyNumberFormat="1" applyFont="1" applyFill="1" applyBorder="1" applyAlignment="1" applyProtection="1">
      <alignment horizontal="center" vertical="center" textRotation="90" wrapText="1"/>
    </xf>
    <xf numFmtId="0" fontId="3" fillId="6" borderId="2" xfId="0" applyNumberFormat="1" applyFont="1" applyFill="1" applyBorder="1" applyAlignment="1" applyProtection="1">
      <alignment horizontal="center" vertical="center" textRotation="90" wrapText="1"/>
    </xf>
    <xf numFmtId="0" fontId="3" fillId="6" borderId="51" xfId="0" applyFont="1" applyFill="1" applyBorder="1" applyAlignment="1" applyProtection="1">
      <alignment vertical="center" textRotation="90" wrapText="1"/>
    </xf>
    <xf numFmtId="0" fontId="3" fillId="7" borderId="56" xfId="0" applyFont="1" applyFill="1" applyBorder="1" applyAlignment="1" applyProtection="1">
      <alignment horizontal="center" vertical="center" wrapText="1"/>
    </xf>
    <xf numFmtId="0" fontId="3" fillId="7" borderId="2" xfId="0" applyFont="1" applyFill="1" applyBorder="1" applyAlignment="1" applyProtection="1">
      <alignment horizontal="center" vertical="center" wrapText="1"/>
    </xf>
    <xf numFmtId="0" fontId="3" fillId="7" borderId="51" xfId="0" applyFont="1" applyFill="1" applyBorder="1" applyAlignment="1" applyProtection="1">
      <alignment horizontal="center" vertical="center" wrapText="1"/>
    </xf>
    <xf numFmtId="0" fontId="3" fillId="7" borderId="56" xfId="0" applyNumberFormat="1" applyFont="1" applyFill="1" applyBorder="1" applyAlignment="1" applyProtection="1">
      <alignment horizontal="center" vertical="center" textRotation="90" wrapText="1"/>
    </xf>
    <xf numFmtId="0" fontId="3" fillId="7" borderId="2" xfId="0" applyNumberFormat="1" applyFont="1" applyFill="1" applyBorder="1" applyAlignment="1" applyProtection="1">
      <alignment horizontal="center" vertical="center" textRotation="90" wrapText="1"/>
    </xf>
    <xf numFmtId="0" fontId="3" fillId="7" borderId="51" xfId="0" applyFont="1" applyFill="1" applyBorder="1" applyAlignment="1" applyProtection="1">
      <alignment vertical="center" textRotation="90" wrapText="1"/>
    </xf>
    <xf numFmtId="0" fontId="3" fillId="6" borderId="56" xfId="0" applyFont="1" applyFill="1" applyBorder="1" applyAlignment="1" applyProtection="1">
      <alignment horizontal="center" vertical="center" wrapText="1"/>
    </xf>
    <xf numFmtId="0" fontId="3" fillId="6" borderId="21" xfId="0" applyFont="1" applyFill="1" applyBorder="1" applyAlignment="1" applyProtection="1">
      <alignment horizontal="center" vertical="center" textRotation="90" wrapText="1"/>
    </xf>
    <xf numFmtId="0" fontId="3" fillId="6" borderId="2" xfId="0" applyFont="1" applyFill="1" applyBorder="1" applyAlignment="1" applyProtection="1">
      <alignment horizontal="center" vertical="center" textRotation="90" wrapText="1"/>
    </xf>
    <xf numFmtId="0" fontId="3" fillId="6" borderId="51" xfId="0" applyFont="1" applyFill="1" applyBorder="1" applyAlignment="1" applyProtection="1">
      <alignment horizontal="center" vertical="center" textRotation="90" wrapText="1"/>
    </xf>
    <xf numFmtId="0" fontId="7" fillId="0" borderId="1" xfId="0"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xf>
    <xf numFmtId="0" fontId="1" fillId="2" borderId="15" xfId="0" applyFont="1" applyFill="1" applyBorder="1" applyAlignment="1" applyProtection="1">
      <alignment horizontal="center" vertical="center"/>
    </xf>
    <xf numFmtId="0" fontId="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7" xfId="0" applyFont="1" applyFill="1" applyBorder="1" applyAlignment="1" applyProtection="1">
      <alignment horizontal="center" vertical="center"/>
    </xf>
    <xf numFmtId="0" fontId="1" fillId="2" borderId="18" xfId="0" applyFont="1" applyFill="1" applyBorder="1" applyAlignment="1" applyProtection="1">
      <alignment horizontal="center" vertical="center" wrapText="1"/>
    </xf>
    <xf numFmtId="0" fontId="1" fillId="2" borderId="18" xfId="0" applyFont="1" applyFill="1" applyBorder="1" applyAlignment="1" applyProtection="1">
      <alignment horizontal="center" vertical="center"/>
    </xf>
    <xf numFmtId="0" fontId="1" fillId="2" borderId="19" xfId="0" applyFont="1" applyFill="1" applyBorder="1" applyAlignment="1" applyProtection="1">
      <alignment horizontal="center" vertical="center"/>
    </xf>
    <xf numFmtId="0" fontId="14" fillId="5" borderId="1" xfId="0" applyFont="1" applyFill="1" applyBorder="1" applyAlignment="1" applyProtection="1">
      <alignment horizontal="center" vertical="center" wrapText="1"/>
    </xf>
    <xf numFmtId="0" fontId="1" fillId="14" borderId="0" xfId="0" applyFont="1" applyFill="1" applyAlignment="1" applyProtection="1">
      <alignment horizontal="left" vertical="center"/>
    </xf>
    <xf numFmtId="0" fontId="1" fillId="2" borderId="0" xfId="0" applyFont="1" applyFill="1" applyBorder="1" applyAlignment="1" applyProtection="1">
      <alignment horizontal="left" vertical="center"/>
    </xf>
    <xf numFmtId="0" fontId="1" fillId="2" borderId="18" xfId="0" applyFont="1" applyFill="1" applyBorder="1" applyAlignment="1" applyProtection="1">
      <alignment horizontal="left" vertical="center"/>
    </xf>
    <xf numFmtId="0" fontId="4" fillId="14" borderId="0" xfId="0" applyFont="1" applyFill="1" applyAlignment="1" applyProtection="1">
      <alignment horizontal="left" vertical="center"/>
    </xf>
    <xf numFmtId="0" fontId="4" fillId="2" borderId="0"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9" fillId="11" borderId="1" xfId="5" applyFont="1" applyFill="1" applyBorder="1" applyAlignment="1" applyProtection="1">
      <alignment horizontal="center" vertical="center" wrapText="1"/>
    </xf>
    <xf numFmtId="0" fontId="9" fillId="11" borderId="23" xfId="5"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0" fontId="10" fillId="12" borderId="1" xfId="0" applyFont="1" applyFill="1" applyBorder="1" applyAlignment="1" applyProtection="1">
      <alignment horizontal="center" vertical="center" wrapText="1"/>
    </xf>
    <xf numFmtId="0" fontId="11" fillId="0" borderId="36" xfId="5" applyFont="1" applyFill="1" applyBorder="1" applyAlignment="1" applyProtection="1">
      <alignment horizontal="center" vertical="center" wrapText="1"/>
    </xf>
    <xf numFmtId="0" fontId="11" fillId="0" borderId="38" xfId="5"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9" fillId="11" borderId="48" xfId="5" applyFont="1" applyFill="1" applyBorder="1" applyAlignment="1" applyProtection="1">
      <alignment horizontal="center" vertical="center" wrapText="1"/>
    </xf>
    <xf numFmtId="0" fontId="9" fillId="11" borderId="5" xfId="5" applyFont="1" applyFill="1" applyBorder="1" applyAlignment="1" applyProtection="1">
      <alignment horizontal="center" vertical="center" wrapText="1"/>
    </xf>
    <xf numFmtId="0" fontId="11" fillId="0" borderId="24"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36" fillId="0" borderId="89"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9" fillId="0" borderId="0" xfId="5" applyFont="1" applyFill="1" applyBorder="1" applyAlignment="1" applyProtection="1">
      <alignment horizontal="center" vertical="center" wrapText="1"/>
    </xf>
    <xf numFmtId="0" fontId="49" fillId="7" borderId="101" xfId="0" applyFont="1" applyFill="1" applyBorder="1" applyAlignment="1" applyProtection="1">
      <alignment vertical="center" wrapText="1"/>
    </xf>
    <xf numFmtId="0" fontId="13" fillId="7" borderId="101" xfId="0" applyFont="1" applyFill="1" applyBorder="1" applyAlignment="1" applyProtection="1">
      <alignment wrapText="1"/>
    </xf>
    <xf numFmtId="0" fontId="49" fillId="7" borderId="101" xfId="0" applyFont="1" applyFill="1" applyBorder="1" applyAlignment="1" applyProtection="1">
      <alignment horizontal="center" vertical="center" wrapText="1"/>
    </xf>
    <xf numFmtId="0" fontId="49" fillId="7" borderId="101" xfId="0" applyFont="1" applyFill="1" applyBorder="1" applyAlignment="1" applyProtection="1">
      <alignment horizontal="left" vertical="center" wrapText="1"/>
    </xf>
    <xf numFmtId="0" fontId="31" fillId="7" borderId="5" xfId="0" applyFont="1" applyFill="1" applyBorder="1" applyAlignment="1" applyProtection="1">
      <alignment horizontal="center" vertical="center" wrapText="1"/>
    </xf>
    <xf numFmtId="0" fontId="31" fillId="7" borderId="1" xfId="0" applyFont="1" applyFill="1" applyBorder="1" applyAlignment="1" applyProtection="1">
      <alignment horizontal="center" vertical="center" wrapText="1"/>
    </xf>
    <xf numFmtId="0" fontId="63" fillId="7" borderId="8" xfId="0" applyFont="1" applyFill="1" applyBorder="1" applyAlignment="1" applyProtection="1">
      <alignment horizontal="center" vertical="center" wrapText="1"/>
    </xf>
    <xf numFmtId="0" fontId="63" fillId="7" borderId="4" xfId="0" applyFont="1" applyFill="1" applyBorder="1" applyAlignment="1" applyProtection="1">
      <alignment horizontal="center" vertical="center" wrapText="1"/>
    </xf>
    <xf numFmtId="0" fontId="63" fillId="7" borderId="11" xfId="0" applyFont="1" applyFill="1" applyBorder="1" applyAlignment="1" applyProtection="1">
      <alignment horizontal="center" vertical="center" wrapText="1"/>
    </xf>
    <xf numFmtId="0" fontId="63" fillId="7" borderId="90" xfId="0" applyFont="1" applyFill="1" applyBorder="1" applyAlignment="1" applyProtection="1">
      <alignment horizontal="center" vertical="center" wrapText="1"/>
    </xf>
    <xf numFmtId="0" fontId="11" fillId="7" borderId="89" xfId="0" applyFont="1" applyFill="1" applyBorder="1" applyAlignment="1" applyProtection="1">
      <alignment horizontal="center" vertical="center" wrapText="1"/>
    </xf>
    <xf numFmtId="0" fontId="37" fillId="7" borderId="98" xfId="0" applyFont="1" applyFill="1" applyBorder="1" applyAlignment="1" applyProtection="1">
      <alignment horizontal="center" vertical="center" wrapText="1"/>
    </xf>
    <xf numFmtId="0" fontId="63" fillId="7" borderId="7" xfId="0" applyFont="1" applyFill="1" applyBorder="1" applyAlignment="1" applyProtection="1">
      <alignment horizontal="center" vertical="center" wrapText="1"/>
    </xf>
    <xf numFmtId="0" fontId="63" fillId="7" borderId="11" xfId="0" applyFont="1" applyFill="1" applyBorder="1" applyAlignment="1" applyProtection="1">
      <alignment wrapText="1"/>
    </xf>
    <xf numFmtId="0" fontId="62" fillId="7" borderId="1" xfId="0" applyFont="1" applyFill="1" applyBorder="1" applyAlignment="1" applyProtection="1">
      <alignment vertical="center" wrapText="1"/>
    </xf>
    <xf numFmtId="0" fontId="1" fillId="7" borderId="1" xfId="0" applyFont="1" applyFill="1" applyBorder="1" applyAlignment="1" applyProtection="1">
      <alignment vertical="center" wrapText="1"/>
    </xf>
    <xf numFmtId="0" fontId="1" fillId="7" borderId="1" xfId="0" applyFont="1" applyFill="1" applyBorder="1" applyAlignment="1" applyProtection="1">
      <alignment horizontal="left" vertical="center" wrapText="1"/>
    </xf>
    <xf numFmtId="9" fontId="1" fillId="7" borderId="1" xfId="0" applyNumberFormat="1" applyFont="1" applyFill="1" applyBorder="1" applyAlignment="1" applyProtection="1">
      <alignment horizontal="center" vertical="center" wrapText="1"/>
    </xf>
    <xf numFmtId="0" fontId="11" fillId="7" borderId="1" xfId="0" applyFont="1" applyFill="1" applyBorder="1" applyAlignment="1" applyProtection="1">
      <alignment horizontal="center" vertical="center" wrapText="1"/>
    </xf>
    <xf numFmtId="1" fontId="1" fillId="7" borderId="1" xfId="7" applyNumberFormat="1" applyFont="1" applyFill="1" applyBorder="1" applyAlignment="1" applyProtection="1">
      <alignment horizontal="center" vertical="center" wrapText="1"/>
    </xf>
    <xf numFmtId="0" fontId="12" fillId="7" borderId="1" xfId="0"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 xfId="0" applyFont="1" applyBorder="1" applyAlignment="1">
      <alignment horizontal="center" vertical="center" wrapText="1"/>
    </xf>
    <xf numFmtId="0" fontId="39" fillId="0" borderId="0" xfId="0" applyFont="1" applyAlignment="1">
      <alignmen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41" fillId="15" borderId="63" xfId="0" applyFont="1" applyFill="1" applyBorder="1" applyAlignment="1" applyProtection="1">
      <alignment horizontal="center"/>
    </xf>
    <xf numFmtId="0" fontId="41" fillId="15" borderId="23" xfId="0" applyFont="1" applyFill="1" applyBorder="1" applyAlignment="1" applyProtection="1">
      <alignment horizontal="center"/>
    </xf>
    <xf numFmtId="0" fontId="41" fillId="15" borderId="24" xfId="0" applyFont="1" applyFill="1" applyBorder="1" applyAlignment="1" applyProtection="1">
      <alignment horizontal="center"/>
    </xf>
    <xf numFmtId="0" fontId="13" fillId="7" borderId="4" xfId="0" applyFont="1" applyFill="1" applyBorder="1" applyAlignment="1" applyProtection="1">
      <alignment horizontal="center" wrapText="1"/>
    </xf>
    <xf numFmtId="0" fontId="13" fillId="7" borderId="52" xfId="0" applyFont="1" applyFill="1" applyBorder="1" applyAlignment="1" applyProtection="1">
      <alignment horizontal="center" wrapText="1"/>
    </xf>
    <xf numFmtId="0" fontId="10" fillId="12" borderId="64" xfId="0" applyFont="1" applyFill="1" applyBorder="1" applyAlignment="1" applyProtection="1">
      <alignment horizontal="center" vertical="center" wrapText="1"/>
    </xf>
    <xf numFmtId="0" fontId="10" fillId="12" borderId="65" xfId="0" applyFont="1" applyFill="1" applyBorder="1" applyAlignment="1" applyProtection="1">
      <alignment horizontal="center" vertical="center" wrapText="1"/>
    </xf>
    <xf numFmtId="0" fontId="13" fillId="7" borderId="58"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13" fillId="7" borderId="25"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wrapText="1"/>
    </xf>
    <xf numFmtId="0" fontId="10" fillId="12" borderId="66" xfId="0" applyFont="1" applyFill="1" applyBorder="1" applyAlignment="1" applyProtection="1">
      <alignment horizontal="center" vertical="center" wrapText="1"/>
    </xf>
    <xf numFmtId="0" fontId="13" fillId="7" borderId="1" xfId="0" applyFont="1" applyFill="1" applyBorder="1" applyAlignment="1" applyProtection="1">
      <alignment horizontal="center"/>
    </xf>
    <xf numFmtId="0" fontId="13" fillId="7" borderId="26" xfId="0" applyFont="1" applyFill="1" applyBorder="1" applyAlignment="1" applyProtection="1">
      <alignment horizontal="center"/>
    </xf>
    <xf numFmtId="0" fontId="13" fillId="7" borderId="65" xfId="0" applyFont="1" applyFill="1" applyBorder="1" applyAlignment="1" applyProtection="1">
      <alignment horizontal="center"/>
    </xf>
    <xf numFmtId="0" fontId="13" fillId="7" borderId="66" xfId="0" applyFont="1" applyFill="1" applyBorder="1" applyAlignment="1" applyProtection="1">
      <alignment horizontal="center"/>
    </xf>
    <xf numFmtId="0" fontId="40" fillId="15" borderId="63" xfId="0" applyFont="1" applyFill="1" applyBorder="1" applyAlignment="1" applyProtection="1">
      <alignment horizontal="center" vertical="center" wrapText="1"/>
    </xf>
    <xf numFmtId="0" fontId="40" fillId="15" borderId="23" xfId="0" applyFont="1" applyFill="1" applyBorder="1" applyAlignment="1" applyProtection="1">
      <alignment horizontal="center" vertical="center" wrapText="1"/>
    </xf>
    <xf numFmtId="0" fontId="40" fillId="15" borderId="24" xfId="0" applyFont="1" applyFill="1" applyBorder="1" applyAlignment="1" applyProtection="1">
      <alignment horizontal="center" vertical="center" wrapText="1"/>
    </xf>
    <xf numFmtId="0" fontId="42" fillId="15" borderId="63" xfId="0" applyFont="1" applyFill="1" applyBorder="1" applyAlignment="1" applyProtection="1">
      <alignment horizontal="center" vertical="center" wrapText="1"/>
    </xf>
    <xf numFmtId="0" fontId="42" fillId="15" borderId="23" xfId="0" applyFont="1" applyFill="1" applyBorder="1" applyAlignment="1" applyProtection="1">
      <alignment horizontal="center" vertical="center" wrapText="1"/>
    </xf>
    <xf numFmtId="0" fontId="42" fillId="15" borderId="24" xfId="0" applyFont="1" applyFill="1" applyBorder="1" applyAlignment="1" applyProtection="1">
      <alignment horizontal="center" vertical="center" wrapText="1"/>
    </xf>
    <xf numFmtId="0" fontId="42" fillId="15" borderId="64" xfId="0" applyFont="1" applyFill="1" applyBorder="1" applyAlignment="1" applyProtection="1">
      <alignment horizontal="center" vertical="center" wrapText="1"/>
    </xf>
    <xf numFmtId="0" fontId="42" fillId="15" borderId="65" xfId="0" applyFont="1" applyFill="1" applyBorder="1" applyAlignment="1" applyProtection="1">
      <alignment horizontal="center" vertical="center" wrapText="1"/>
    </xf>
    <xf numFmtId="0" fontId="42" fillId="15" borderId="66" xfId="0" applyFont="1" applyFill="1" applyBorder="1" applyAlignment="1" applyProtection="1">
      <alignment horizontal="center" vertical="center" wrapText="1"/>
    </xf>
    <xf numFmtId="0" fontId="13" fillId="7" borderId="5" xfId="0" applyFont="1" applyFill="1" applyBorder="1" applyAlignment="1" applyProtection="1">
      <alignment horizontal="center"/>
    </xf>
    <xf numFmtId="0" fontId="13" fillId="7" borderId="6" xfId="0" applyFont="1" applyFill="1" applyBorder="1" applyAlignment="1" applyProtection="1">
      <alignment horizontal="center"/>
    </xf>
    <xf numFmtId="0" fontId="13" fillId="7" borderId="50" xfId="0" applyFont="1" applyFill="1" applyBorder="1" applyAlignment="1" applyProtection="1">
      <alignment horizontal="center"/>
    </xf>
    <xf numFmtId="0" fontId="13" fillId="7" borderId="67" xfId="0" applyFont="1" applyFill="1" applyBorder="1" applyAlignment="1" applyProtection="1">
      <alignment horizontal="center"/>
    </xf>
    <xf numFmtId="0" fontId="13" fillId="7" borderId="68" xfId="0" applyFont="1" applyFill="1" applyBorder="1" applyAlignment="1" applyProtection="1">
      <alignment horizontal="center"/>
    </xf>
    <xf numFmtId="0" fontId="13" fillId="7" borderId="70" xfId="0" applyFont="1" applyFill="1" applyBorder="1" applyAlignment="1" applyProtection="1">
      <alignment horizontal="center"/>
    </xf>
    <xf numFmtId="0" fontId="13" fillId="7" borderId="11" xfId="0" applyFont="1" applyFill="1" applyBorder="1" applyAlignment="1" applyProtection="1">
      <alignment horizontal="center"/>
    </xf>
    <xf numFmtId="0" fontId="13" fillId="7" borderId="7" xfId="0" applyFont="1" applyFill="1" applyBorder="1" applyAlignment="1" applyProtection="1">
      <alignment horizontal="center"/>
    </xf>
    <xf numFmtId="0" fontId="13" fillId="7" borderId="28" xfId="0" applyFont="1" applyFill="1" applyBorder="1" applyAlignment="1" applyProtection="1">
      <alignment horizontal="center"/>
    </xf>
    <xf numFmtId="0" fontId="20" fillId="7" borderId="23" xfId="0" applyFont="1" applyFill="1" applyBorder="1" applyAlignment="1" applyProtection="1">
      <alignment horizontal="center"/>
    </xf>
    <xf numFmtId="0" fontId="20" fillId="7" borderId="24" xfId="0" applyFont="1" applyFill="1" applyBorder="1" applyAlignment="1" applyProtection="1">
      <alignment horizontal="center"/>
    </xf>
    <xf numFmtId="0" fontId="20" fillId="7" borderId="1" xfId="0" applyFont="1" applyFill="1" applyBorder="1" applyAlignment="1" applyProtection="1">
      <alignment horizontal="center"/>
    </xf>
    <xf numFmtId="0" fontId="20" fillId="7" borderId="26" xfId="0" applyFont="1" applyFill="1" applyBorder="1" applyAlignment="1" applyProtection="1">
      <alignment horizontal="center"/>
    </xf>
    <xf numFmtId="0" fontId="20" fillId="7" borderId="65" xfId="0" applyFont="1" applyFill="1" applyBorder="1" applyAlignment="1" applyProtection="1">
      <alignment horizontal="center"/>
    </xf>
    <xf numFmtId="0" fontId="20" fillId="7" borderId="66" xfId="0" applyFont="1" applyFill="1" applyBorder="1" applyAlignment="1" applyProtection="1">
      <alignment horizontal="center"/>
    </xf>
    <xf numFmtId="0" fontId="13" fillId="7" borderId="64" xfId="0" applyFont="1" applyFill="1" applyBorder="1" applyAlignment="1" applyProtection="1">
      <alignment horizontal="center" vertical="center" wrapText="1"/>
    </xf>
    <xf numFmtId="0" fontId="13" fillId="7" borderId="65" xfId="0" applyFont="1" applyFill="1" applyBorder="1" applyAlignment="1" applyProtection="1">
      <alignment horizontal="center" vertical="center" wrapText="1"/>
    </xf>
    <xf numFmtId="0" fontId="14" fillId="12" borderId="1" xfId="0" applyFont="1" applyFill="1" applyBorder="1" applyAlignment="1" applyProtection="1">
      <alignment horizontal="center" vertical="center"/>
    </xf>
    <xf numFmtId="0" fontId="14" fillId="12" borderId="26" xfId="0" applyFont="1" applyFill="1" applyBorder="1" applyAlignment="1" applyProtection="1">
      <alignment horizontal="center" vertical="center"/>
    </xf>
    <xf numFmtId="0" fontId="1" fillId="7" borderId="4" xfId="0" applyFont="1" applyFill="1" applyBorder="1" applyAlignment="1" applyProtection="1">
      <alignment horizontal="center" vertical="center" wrapText="1"/>
    </xf>
    <xf numFmtId="0" fontId="1" fillId="7" borderId="1" xfId="0" applyFont="1" applyFill="1" applyBorder="1" applyAlignment="1" applyProtection="1">
      <alignment horizontal="center" vertical="center" wrapText="1"/>
    </xf>
    <xf numFmtId="0" fontId="0" fillId="7" borderId="1" xfId="0" applyFill="1" applyBorder="1" applyAlignment="1" applyProtection="1">
      <alignment horizontal="left" vertical="center"/>
    </xf>
    <xf numFmtId="0" fontId="0" fillId="7" borderId="26" xfId="0" applyFill="1" applyBorder="1" applyAlignment="1" applyProtection="1">
      <alignment horizontal="left" vertical="center"/>
    </xf>
    <xf numFmtId="0" fontId="13" fillId="7" borderId="5" xfId="0" applyFont="1" applyFill="1" applyBorder="1" applyAlignment="1" applyProtection="1">
      <alignment horizontal="center" vertical="center"/>
    </xf>
    <xf numFmtId="0" fontId="13" fillId="7" borderId="6" xfId="0" applyFont="1" applyFill="1" applyBorder="1" applyAlignment="1" applyProtection="1">
      <alignment horizontal="center" vertical="center"/>
    </xf>
    <xf numFmtId="0" fontId="13" fillId="7" borderId="3" xfId="0" applyFont="1" applyFill="1" applyBorder="1" applyAlignment="1" applyProtection="1">
      <alignment horizontal="center" vertical="center"/>
    </xf>
    <xf numFmtId="0" fontId="13" fillId="7" borderId="67" xfId="0" applyFont="1" applyFill="1" applyBorder="1" applyAlignment="1" applyProtection="1">
      <alignment horizontal="center" vertical="center"/>
    </xf>
    <xf numFmtId="0" fontId="13" fillId="7" borderId="68" xfId="0" applyFont="1" applyFill="1" applyBorder="1" applyAlignment="1" applyProtection="1">
      <alignment horizontal="center" vertical="center"/>
    </xf>
    <xf numFmtId="0" fontId="13" fillId="7" borderId="69" xfId="0" applyFont="1" applyFill="1" applyBorder="1" applyAlignment="1" applyProtection="1">
      <alignment horizontal="center" vertical="center"/>
    </xf>
    <xf numFmtId="0" fontId="0" fillId="7" borderId="67" xfId="0" applyFill="1" applyBorder="1" applyAlignment="1" applyProtection="1">
      <alignment horizontal="center"/>
    </xf>
    <xf numFmtId="0" fontId="0" fillId="7" borderId="70" xfId="0" applyFill="1" applyBorder="1" applyAlignment="1" applyProtection="1">
      <alignment horizontal="center"/>
    </xf>
    <xf numFmtId="0" fontId="10" fillId="12" borderId="1" xfId="0" applyFont="1" applyFill="1" applyBorder="1" applyAlignment="1" applyProtection="1">
      <alignment horizontal="center" vertical="center" wrapText="1"/>
    </xf>
    <xf numFmtId="0" fontId="10" fillId="7" borderId="25" xfId="0" applyFont="1" applyFill="1" applyBorder="1" applyAlignment="1" applyProtection="1">
      <alignment horizontal="center"/>
    </xf>
    <xf numFmtId="0" fontId="10" fillId="7" borderId="1" xfId="0" applyFont="1" applyFill="1" applyBorder="1" applyAlignment="1" applyProtection="1">
      <alignment horizontal="center"/>
    </xf>
    <xf numFmtId="0" fontId="1" fillId="7" borderId="25" xfId="0" applyFont="1" applyFill="1" applyBorder="1" applyAlignment="1" applyProtection="1">
      <alignment horizontal="left" vertical="center" wrapText="1"/>
    </xf>
    <xf numFmtId="0" fontId="1" fillId="7" borderId="1" xfId="0" applyFont="1" applyFill="1" applyBorder="1" applyAlignment="1" applyProtection="1">
      <alignment horizontal="left" vertical="center"/>
    </xf>
    <xf numFmtId="0" fontId="10" fillId="12" borderId="25" xfId="0" applyFont="1" applyFill="1" applyBorder="1" applyAlignment="1" applyProtection="1">
      <alignment horizontal="center" vertical="center" wrapText="1"/>
    </xf>
    <xf numFmtId="0" fontId="40" fillId="15" borderId="13" xfId="0" applyFont="1" applyFill="1" applyBorder="1" applyAlignment="1" applyProtection="1">
      <alignment horizontal="center"/>
    </xf>
    <xf numFmtId="0" fontId="40" fillId="15" borderId="14" xfId="0" applyFont="1" applyFill="1" applyBorder="1" applyAlignment="1" applyProtection="1">
      <alignment horizontal="center"/>
    </xf>
    <xf numFmtId="0" fontId="40" fillId="15" borderId="61" xfId="0" applyFont="1" applyFill="1" applyBorder="1" applyAlignment="1" applyProtection="1">
      <alignment horizontal="center"/>
    </xf>
    <xf numFmtId="0" fontId="39" fillId="7" borderId="26" xfId="0" applyFont="1" applyFill="1" applyBorder="1" applyAlignment="1" applyProtection="1">
      <alignment vertical="center" wrapText="1"/>
    </xf>
    <xf numFmtId="0" fontId="40" fillId="15" borderId="63" xfId="0" applyFont="1" applyFill="1" applyBorder="1" applyAlignment="1" applyProtection="1">
      <alignment horizontal="center"/>
    </xf>
    <xf numFmtId="0" fontId="40" fillId="15" borderId="23" xfId="0" applyFont="1" applyFill="1" applyBorder="1" applyAlignment="1" applyProtection="1">
      <alignment horizontal="center"/>
    </xf>
    <xf numFmtId="0" fontId="40" fillId="15" borderId="24" xfId="0" applyFont="1" applyFill="1" applyBorder="1" applyAlignment="1" applyProtection="1">
      <alignment horizontal="center"/>
    </xf>
    <xf numFmtId="0" fontId="14" fillId="12" borderId="67" xfId="0" applyFont="1" applyFill="1" applyBorder="1" applyAlignment="1" applyProtection="1">
      <alignment horizontal="center" vertical="center" wrapText="1"/>
    </xf>
    <xf numFmtId="0" fontId="14" fillId="12" borderId="68" xfId="0" applyFont="1" applyFill="1" applyBorder="1" applyAlignment="1" applyProtection="1">
      <alignment horizontal="center" vertical="center" wrapText="1"/>
    </xf>
    <xf numFmtId="0" fontId="14" fillId="12" borderId="70" xfId="0" applyFont="1" applyFill="1" applyBorder="1" applyAlignment="1" applyProtection="1">
      <alignment horizontal="center" vertical="center" wrapText="1"/>
    </xf>
    <xf numFmtId="0" fontId="1" fillId="7" borderId="108" xfId="0" applyFont="1" applyFill="1" applyBorder="1" applyAlignment="1" applyProtection="1">
      <alignment horizontal="left" vertical="center" wrapText="1"/>
    </xf>
    <xf numFmtId="0" fontId="1" fillId="7" borderId="54" xfId="0" applyFont="1" applyFill="1" applyBorder="1" applyAlignment="1" applyProtection="1">
      <alignment horizontal="left" vertical="center" wrapText="1"/>
    </xf>
    <xf numFmtId="0" fontId="1" fillId="7" borderId="53" xfId="0" applyFont="1" applyFill="1" applyBorder="1" applyAlignment="1" applyProtection="1">
      <alignment horizontal="left" vertical="center" wrapText="1"/>
    </xf>
    <xf numFmtId="0" fontId="1" fillId="7" borderId="5" xfId="0" applyFont="1" applyFill="1" applyBorder="1" applyAlignment="1" applyProtection="1">
      <alignment horizontal="left" vertical="center" wrapText="1"/>
    </xf>
    <xf numFmtId="0" fontId="1" fillId="7" borderId="6" xfId="0" applyFont="1" applyFill="1" applyBorder="1" applyAlignment="1" applyProtection="1">
      <alignment horizontal="left" vertical="center" wrapText="1"/>
    </xf>
    <xf numFmtId="0" fontId="1" fillId="7" borderId="3" xfId="0" applyFont="1" applyFill="1" applyBorder="1" applyAlignment="1" applyProtection="1">
      <alignment horizontal="left" vertical="center" wrapText="1"/>
    </xf>
    <xf numFmtId="0" fontId="14" fillId="12" borderId="65" xfId="0" applyFont="1" applyFill="1" applyBorder="1" applyAlignment="1" applyProtection="1">
      <alignment horizontal="center" vertical="center" wrapText="1"/>
    </xf>
    <xf numFmtId="0" fontId="39" fillId="7" borderId="4" xfId="0" applyFont="1" applyFill="1" applyBorder="1" applyAlignment="1" applyProtection="1">
      <alignment horizontal="center" vertical="center" wrapText="1"/>
    </xf>
    <xf numFmtId="0" fontId="39" fillId="7" borderId="1" xfId="0" applyFont="1" applyFill="1" applyBorder="1" applyAlignment="1" applyProtection="1">
      <alignment horizontal="center" vertical="center" wrapText="1"/>
    </xf>
    <xf numFmtId="0" fontId="39" fillId="7" borderId="65" xfId="0" applyFont="1" applyFill="1" applyBorder="1" applyAlignment="1" applyProtection="1">
      <alignment horizontal="center" vertical="center" wrapText="1"/>
    </xf>
    <xf numFmtId="0" fontId="26" fillId="7" borderId="1" xfId="0" applyFont="1" applyFill="1" applyBorder="1" applyAlignment="1" applyProtection="1">
      <alignment vertical="center" wrapText="1"/>
    </xf>
    <xf numFmtId="0" fontId="1" fillId="7" borderId="50" xfId="0" applyFont="1" applyFill="1" applyBorder="1" applyAlignment="1" applyProtection="1">
      <alignment horizontal="left" vertical="center" wrapText="1"/>
    </xf>
    <xf numFmtId="0" fontId="14" fillId="10" borderId="60" xfId="0" applyFont="1" applyFill="1" applyBorder="1" applyAlignment="1" applyProtection="1">
      <alignment horizontal="center" vertical="center"/>
    </xf>
    <xf numFmtId="0" fontId="14" fillId="10" borderId="62" xfId="0" applyFont="1" applyFill="1" applyBorder="1" applyAlignment="1" applyProtection="1">
      <alignment horizontal="center" vertical="center"/>
    </xf>
    <xf numFmtId="0" fontId="14" fillId="10" borderId="59" xfId="0" applyFont="1" applyFill="1" applyBorder="1" applyAlignment="1" applyProtection="1">
      <alignment horizontal="center" vertical="center"/>
    </xf>
    <xf numFmtId="0" fontId="9" fillId="11" borderId="23" xfId="5" applyFont="1" applyFill="1" applyBorder="1" applyAlignment="1" applyProtection="1">
      <alignment horizontal="center" vertical="center" wrapText="1"/>
    </xf>
    <xf numFmtId="0" fontId="9" fillId="11" borderId="1" xfId="5" applyFont="1" applyFill="1" applyBorder="1" applyAlignment="1" applyProtection="1">
      <alignment horizontal="center" vertical="center" wrapText="1"/>
    </xf>
    <xf numFmtId="0" fontId="9" fillId="11" borderId="2" xfId="5" applyFont="1" applyFill="1" applyBorder="1" applyAlignment="1" applyProtection="1">
      <alignment horizontal="center" vertical="center" wrapText="1"/>
    </xf>
    <xf numFmtId="0" fontId="19" fillId="7" borderId="1" xfId="0" applyFont="1" applyFill="1" applyBorder="1" applyAlignment="1" applyProtection="1">
      <alignment horizontal="center"/>
    </xf>
    <xf numFmtId="0" fontId="19" fillId="7" borderId="1" xfId="0" applyFont="1" applyFill="1" applyBorder="1" applyAlignment="1" applyProtection="1">
      <alignment horizontal="center" vertical="center"/>
    </xf>
    <xf numFmtId="0" fontId="13" fillId="0" borderId="1" xfId="5" applyFont="1" applyFill="1" applyBorder="1" applyAlignment="1" applyProtection="1">
      <alignment horizontal="center" vertical="center" wrapText="1"/>
    </xf>
    <xf numFmtId="0" fontId="13" fillId="0" borderId="2" xfId="5" applyFont="1" applyFill="1" applyBorder="1" applyAlignment="1" applyProtection="1">
      <alignment horizontal="center" vertical="center" wrapText="1"/>
    </xf>
    <xf numFmtId="0" fontId="19" fillId="7" borderId="5" xfId="0" applyFont="1" applyFill="1" applyBorder="1" applyAlignment="1" applyProtection="1">
      <alignment horizontal="center" vertical="center"/>
    </xf>
    <xf numFmtId="0" fontId="19" fillId="7" borderId="3" xfId="0" applyFont="1" applyFill="1" applyBorder="1" applyAlignment="1" applyProtection="1">
      <alignment horizontal="center" vertical="center"/>
    </xf>
    <xf numFmtId="0" fontId="17" fillId="2" borderId="15" xfId="0" applyFont="1" applyFill="1" applyBorder="1" applyAlignment="1" applyProtection="1">
      <alignment horizontal="center" wrapText="1"/>
    </xf>
    <xf numFmtId="0" fontId="17" fillId="2" borderId="0" xfId="0" applyFont="1" applyFill="1" applyBorder="1" applyAlignment="1" applyProtection="1">
      <alignment horizontal="center" wrapText="1"/>
    </xf>
    <xf numFmtId="0" fontId="17" fillId="2" borderId="16" xfId="0" applyFont="1" applyFill="1" applyBorder="1" applyAlignment="1" applyProtection="1">
      <alignment horizontal="center" wrapText="1"/>
    </xf>
    <xf numFmtId="0" fontId="43" fillId="15" borderId="30" xfId="0" applyFont="1" applyFill="1" applyBorder="1" applyAlignment="1" applyProtection="1">
      <alignment horizontal="center" vertical="center" textRotation="90"/>
    </xf>
    <xf numFmtId="0" fontId="44" fillId="15" borderId="30" xfId="0" applyFont="1" applyFill="1" applyBorder="1" applyAlignment="1" applyProtection="1">
      <alignment horizontal="center" vertical="center"/>
    </xf>
    <xf numFmtId="0" fontId="41" fillId="15" borderId="1" xfId="0" applyFont="1" applyFill="1" applyBorder="1" applyAlignment="1" applyProtection="1">
      <alignment horizontal="center" vertical="center" wrapText="1"/>
    </xf>
    <xf numFmtId="0" fontId="41" fillId="15" borderId="5" xfId="0" applyFont="1" applyFill="1" applyBorder="1" applyAlignment="1" applyProtection="1">
      <alignment horizontal="center" vertical="center" wrapText="1"/>
    </xf>
    <xf numFmtId="0" fontId="41" fillId="15" borderId="3" xfId="0" applyFont="1" applyFill="1" applyBorder="1" applyAlignment="1" applyProtection="1">
      <alignment horizontal="center" vertical="center" wrapText="1"/>
    </xf>
    <xf numFmtId="0" fontId="9" fillId="11" borderId="20" xfId="5" applyFont="1" applyFill="1" applyBorder="1" applyAlignment="1" applyProtection="1">
      <alignment horizontal="center" vertical="center" wrapText="1"/>
    </xf>
    <xf numFmtId="0" fontId="9" fillId="11" borderId="21" xfId="5" applyFont="1" applyFill="1" applyBorder="1" applyAlignment="1" applyProtection="1">
      <alignment horizontal="center" vertical="center" wrapText="1"/>
    </xf>
    <xf numFmtId="0" fontId="9" fillId="11" borderId="9" xfId="5" applyFont="1" applyFill="1" applyBorder="1" applyAlignment="1" applyProtection="1">
      <alignment horizontal="center" vertical="center" wrapText="1"/>
    </xf>
    <xf numFmtId="0" fontId="9" fillId="11" borderId="10" xfId="5" applyFont="1" applyFill="1" applyBorder="1" applyAlignment="1" applyProtection="1">
      <alignment horizontal="center" vertical="center" wrapText="1"/>
    </xf>
    <xf numFmtId="0" fontId="11" fillId="0" borderId="20" xfId="5" applyFont="1" applyFill="1" applyBorder="1" applyAlignment="1" applyProtection="1">
      <alignment horizontal="center" vertical="center" wrapText="1"/>
    </xf>
    <xf numFmtId="0" fontId="11" fillId="0" borderId="27" xfId="5" applyFont="1" applyFill="1" applyBorder="1" applyAlignment="1" applyProtection="1">
      <alignment horizontal="center" vertical="center" wrapText="1"/>
    </xf>
    <xf numFmtId="0" fontId="11" fillId="0" borderId="9" xfId="5" applyFont="1" applyFill="1" applyBorder="1" applyAlignment="1" applyProtection="1">
      <alignment horizontal="center" vertical="center" wrapText="1"/>
    </xf>
    <xf numFmtId="0" fontId="11" fillId="0" borderId="16" xfId="5"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56"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18" fillId="7" borderId="5" xfId="0" applyFont="1" applyFill="1" applyBorder="1" applyAlignment="1" applyProtection="1">
      <alignment horizontal="center" vertical="center"/>
    </xf>
    <xf numFmtId="0" fontId="18" fillId="7" borderId="3" xfId="0" applyFont="1" applyFill="1" applyBorder="1" applyAlignment="1" applyProtection="1">
      <alignment horizontal="center" vertical="center"/>
    </xf>
    <xf numFmtId="0" fontId="27" fillId="4" borderId="1" xfId="0" applyFont="1" applyFill="1" applyBorder="1" applyAlignment="1" applyProtection="1">
      <alignment horizontal="center" vertical="center"/>
    </xf>
    <xf numFmtId="0" fontId="23" fillId="3" borderId="1" xfId="0" applyFont="1" applyFill="1" applyBorder="1" applyAlignment="1" applyProtection="1">
      <alignment horizontal="center" vertical="center"/>
    </xf>
    <xf numFmtId="0" fontId="23" fillId="9" borderId="5" xfId="0" applyFont="1" applyFill="1" applyBorder="1" applyAlignment="1" applyProtection="1">
      <alignment horizontal="center" vertical="center"/>
    </xf>
    <xf numFmtId="0" fontId="23" fillId="9" borderId="3" xfId="0" applyFont="1" applyFill="1" applyBorder="1" applyAlignment="1" applyProtection="1">
      <alignment horizontal="center" vertical="center"/>
    </xf>
    <xf numFmtId="0" fontId="23" fillId="13" borderId="1" xfId="0" applyFont="1" applyFill="1" applyBorder="1" applyAlignment="1" applyProtection="1">
      <alignment horizontal="center" vertical="center"/>
    </xf>
    <xf numFmtId="0" fontId="11" fillId="0" borderId="5" xfId="5" applyFont="1" applyFill="1" applyBorder="1" applyAlignment="1" applyProtection="1">
      <alignment horizontal="center" vertical="center" wrapText="1"/>
    </xf>
    <xf numFmtId="0" fontId="11" fillId="0" borderId="50" xfId="5" applyFont="1" applyFill="1" applyBorder="1" applyAlignment="1" applyProtection="1">
      <alignment horizontal="center" vertical="center" wrapText="1"/>
    </xf>
    <xf numFmtId="0" fontId="11" fillId="0" borderId="48" xfId="5" applyFont="1" applyFill="1" applyBorder="1" applyAlignment="1" applyProtection="1">
      <alignment horizontal="center" vertical="center" wrapText="1"/>
    </xf>
    <xf numFmtId="0" fontId="11" fillId="0" borderId="55" xfId="5" applyFont="1" applyFill="1" applyBorder="1" applyAlignment="1" applyProtection="1">
      <alignment horizontal="center" vertical="center" wrapText="1"/>
    </xf>
    <xf numFmtId="0" fontId="41" fillId="15" borderId="5" xfId="0" applyFont="1" applyFill="1" applyBorder="1" applyAlignment="1" applyProtection="1">
      <alignment horizontal="center" vertical="center"/>
    </xf>
    <xf numFmtId="0" fontId="41" fillId="15" borderId="3" xfId="0" applyFont="1" applyFill="1" applyBorder="1" applyAlignment="1" applyProtection="1">
      <alignment horizontal="center" vertical="center"/>
    </xf>
    <xf numFmtId="0" fontId="41" fillId="15" borderId="1" xfId="0" applyFont="1" applyFill="1" applyBorder="1" applyAlignment="1" applyProtection="1">
      <alignment horizontal="center" vertical="center"/>
    </xf>
    <xf numFmtId="0" fontId="10" fillId="0" borderId="48" xfId="5" applyFont="1" applyFill="1" applyBorder="1" applyAlignment="1" applyProtection="1">
      <alignment horizontal="center" vertical="center" wrapText="1"/>
    </xf>
    <xf numFmtId="0" fontId="10" fillId="0" borderId="54" xfId="5" applyFont="1" applyFill="1" applyBorder="1" applyAlignment="1" applyProtection="1">
      <alignment horizontal="center" vertical="center" wrapText="1"/>
    </xf>
    <xf numFmtId="0" fontId="10" fillId="0" borderId="53" xfId="5" applyFont="1" applyFill="1" applyBorder="1" applyAlignment="1" applyProtection="1">
      <alignment horizontal="center" vertical="center" wrapText="1"/>
    </xf>
    <xf numFmtId="0" fontId="13" fillId="0" borderId="5" xfId="5" applyFont="1" applyFill="1" applyBorder="1" applyAlignment="1" applyProtection="1">
      <alignment horizontal="center" vertical="center" wrapText="1"/>
    </xf>
    <xf numFmtId="0" fontId="13" fillId="0" borderId="6" xfId="5" applyFont="1" applyFill="1" applyBorder="1" applyAlignment="1" applyProtection="1">
      <alignment horizontal="center" vertical="center" wrapText="1"/>
    </xf>
    <xf numFmtId="0" fontId="13" fillId="0" borderId="3" xfId="5" applyFont="1" applyFill="1" applyBorder="1" applyAlignment="1" applyProtection="1">
      <alignment horizontal="center" vertical="center" wrapText="1"/>
    </xf>
    <xf numFmtId="0" fontId="46" fillId="10" borderId="60" xfId="0" applyFont="1" applyFill="1" applyBorder="1" applyAlignment="1" applyProtection="1">
      <alignment horizontal="center" vertical="center"/>
    </xf>
    <xf numFmtId="0" fontId="46" fillId="10" borderId="62" xfId="0" applyFont="1" applyFill="1" applyBorder="1" applyAlignment="1" applyProtection="1">
      <alignment horizontal="center" vertical="center"/>
    </xf>
    <xf numFmtId="0" fontId="46" fillId="10" borderId="59" xfId="0" applyFont="1" applyFill="1" applyBorder="1" applyAlignment="1" applyProtection="1">
      <alignment horizontal="center" vertical="center"/>
    </xf>
    <xf numFmtId="0" fontId="8" fillId="0" borderId="34"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8" fillId="0" borderId="71" xfId="0" applyFont="1" applyFill="1" applyBorder="1" applyAlignment="1" applyProtection="1">
      <alignment horizontal="center" vertical="center"/>
    </xf>
    <xf numFmtId="0" fontId="9" fillId="11" borderId="35" xfId="5" applyFont="1" applyFill="1" applyBorder="1" applyAlignment="1" applyProtection="1">
      <alignment horizontal="center" vertical="center" wrapText="1"/>
    </xf>
    <xf numFmtId="0" fontId="10" fillId="0" borderId="35" xfId="5" applyFont="1" applyFill="1" applyBorder="1" applyAlignment="1" applyProtection="1">
      <alignment horizontal="center" vertical="center" wrapText="1"/>
    </xf>
    <xf numFmtId="0" fontId="11" fillId="0" borderId="35" xfId="5" applyFont="1" applyFill="1" applyBorder="1" applyAlignment="1" applyProtection="1">
      <alignment horizontal="center" vertical="center" wrapText="1"/>
    </xf>
    <xf numFmtId="0" fontId="11" fillId="0" borderId="36" xfId="5" applyFont="1" applyFill="1" applyBorder="1" applyAlignment="1" applyProtection="1">
      <alignment horizontal="center" vertical="center" wrapText="1"/>
    </xf>
    <xf numFmtId="0" fontId="11" fillId="0" borderId="1" xfId="5" applyFont="1" applyFill="1" applyBorder="1" applyAlignment="1" applyProtection="1">
      <alignment horizontal="center" vertical="center" wrapText="1"/>
    </xf>
    <xf numFmtId="0" fontId="11" fillId="0" borderId="38" xfId="5" applyFont="1" applyFill="1" applyBorder="1" applyAlignment="1" applyProtection="1">
      <alignment horizontal="center" vertical="center" wrapText="1"/>
    </xf>
    <xf numFmtId="0" fontId="11" fillId="0" borderId="39" xfId="5" applyFont="1" applyFill="1" applyBorder="1" applyAlignment="1" applyProtection="1">
      <alignment horizontal="center" vertical="center" wrapText="1"/>
    </xf>
    <xf numFmtId="0" fontId="11" fillId="0" borderId="43" xfId="5"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38" xfId="0" applyFont="1" applyFill="1" applyBorder="1" applyAlignment="1" applyProtection="1">
      <alignment horizontal="center" vertical="center" wrapText="1"/>
    </xf>
    <xf numFmtId="0" fontId="23" fillId="0" borderId="37"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7" fillId="2" borderId="42" xfId="0" applyFont="1" applyFill="1" applyBorder="1" applyAlignment="1" applyProtection="1">
      <alignment horizontal="center" wrapText="1"/>
    </xf>
    <xf numFmtId="0" fontId="17" fillId="2" borderId="43" xfId="0" applyFont="1" applyFill="1" applyBorder="1" applyAlignment="1" applyProtection="1">
      <alignment horizontal="center" wrapText="1"/>
    </xf>
    <xf numFmtId="0" fontId="24" fillId="2" borderId="42" xfId="0" applyFont="1" applyFill="1" applyBorder="1" applyAlignment="1" applyProtection="1">
      <alignment horizontal="center" vertical="center" wrapText="1"/>
      <protection locked="0"/>
    </xf>
    <xf numFmtId="0" fontId="24" fillId="2" borderId="0" xfId="0" applyFont="1" applyFill="1" applyBorder="1" applyAlignment="1" applyProtection="1">
      <alignment horizontal="center" vertical="center" wrapText="1"/>
      <protection locked="0"/>
    </xf>
    <xf numFmtId="0" fontId="24" fillId="2" borderId="43" xfId="0" applyFont="1" applyFill="1" applyBorder="1" applyAlignment="1" applyProtection="1">
      <alignment horizontal="center" vertical="center" wrapText="1"/>
      <protection locked="0"/>
    </xf>
    <xf numFmtId="0" fontId="60" fillId="2" borderId="42" xfId="6" applyFont="1" applyFill="1" applyBorder="1" applyAlignment="1" applyProtection="1">
      <alignment horizontal="center"/>
      <protection locked="0"/>
    </xf>
    <xf numFmtId="0" fontId="25" fillId="2" borderId="0" xfId="6" applyFont="1" applyFill="1" applyBorder="1" applyAlignment="1" applyProtection="1">
      <alignment horizontal="center"/>
      <protection locked="0"/>
    </xf>
    <xf numFmtId="0" fontId="25" fillId="2" borderId="43" xfId="6" applyFont="1" applyFill="1" applyBorder="1" applyAlignment="1" applyProtection="1">
      <alignment horizontal="center"/>
      <protection locked="0"/>
    </xf>
    <xf numFmtId="0" fontId="23" fillId="12" borderId="37" xfId="0" applyFont="1" applyFill="1" applyBorder="1" applyAlignment="1" applyProtection="1">
      <alignment horizontal="center" vertical="center"/>
    </xf>
    <xf numFmtId="0" fontId="23" fillId="12" borderId="1" xfId="0" applyFont="1" applyFill="1" applyBorder="1" applyAlignment="1" applyProtection="1">
      <alignment horizontal="center" vertical="center"/>
    </xf>
    <xf numFmtId="0" fontId="19" fillId="12" borderId="1" xfId="0" applyFont="1" applyFill="1" applyBorder="1" applyAlignment="1" applyProtection="1">
      <alignment horizontal="center" vertical="center" wrapText="1"/>
    </xf>
    <xf numFmtId="0" fontId="19" fillId="12" borderId="38" xfId="0" applyFont="1" applyFill="1" applyBorder="1" applyAlignment="1" applyProtection="1">
      <alignment horizontal="center" vertical="center" wrapText="1"/>
    </xf>
    <xf numFmtId="0" fontId="23" fillId="0" borderId="37"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19" fillId="0" borderId="38" xfId="0"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38"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5" fillId="0" borderId="38" xfId="0" applyFont="1" applyFill="1" applyBorder="1" applyAlignment="1" applyProtection="1">
      <alignment horizontal="center" vertical="center" wrapText="1"/>
    </xf>
    <xf numFmtId="0" fontId="59" fillId="2" borderId="42" xfId="6" applyFont="1" applyFill="1" applyBorder="1" applyAlignment="1" applyProtection="1">
      <alignment horizontal="center"/>
      <protection locked="0"/>
    </xf>
    <xf numFmtId="0" fontId="51" fillId="12" borderId="62" xfId="0" applyFont="1" applyFill="1" applyBorder="1" applyAlignment="1" applyProtection="1">
      <alignment horizontal="left" vertical="center" wrapText="1"/>
    </xf>
    <xf numFmtId="0" fontId="51" fillId="12" borderId="59" xfId="0" applyFont="1" applyFill="1" applyBorder="1" applyAlignment="1" applyProtection="1">
      <alignment horizontal="left" vertical="center" wrapText="1"/>
    </xf>
    <xf numFmtId="0" fontId="53" fillId="5" borderId="63" xfId="0" applyFont="1" applyFill="1" applyBorder="1" applyAlignment="1" applyProtection="1">
      <alignment horizontal="center" vertical="center" wrapText="1"/>
    </xf>
    <xf numFmtId="0" fontId="53" fillId="5" borderId="23" xfId="0" applyFont="1" applyFill="1" applyBorder="1" applyAlignment="1" applyProtection="1">
      <alignment horizontal="center" vertical="center" wrapText="1"/>
    </xf>
    <xf numFmtId="0" fontId="53" fillId="5" borderId="24" xfId="0" applyFont="1" applyFill="1" applyBorder="1" applyAlignment="1" applyProtection="1">
      <alignment horizontal="center" vertical="center" wrapText="1"/>
    </xf>
    <xf numFmtId="0" fontId="53" fillId="5" borderId="25" xfId="0" applyFont="1" applyFill="1" applyBorder="1" applyAlignment="1" applyProtection="1">
      <alignment horizontal="center" vertical="center" wrapText="1"/>
    </xf>
    <xf numFmtId="0" fontId="53" fillId="5" borderId="1" xfId="0" applyFont="1" applyFill="1" applyBorder="1" applyAlignment="1" applyProtection="1">
      <alignment horizontal="center" vertical="center" wrapText="1"/>
    </xf>
    <xf numFmtId="0" fontId="53" fillId="5" borderId="26" xfId="0" applyFont="1" applyFill="1" applyBorder="1" applyAlignment="1" applyProtection="1">
      <alignment horizontal="center" vertical="center" wrapText="1"/>
    </xf>
    <xf numFmtId="0" fontId="53" fillId="5" borderId="64" xfId="0" applyFont="1" applyFill="1" applyBorder="1" applyAlignment="1" applyProtection="1">
      <alignment horizontal="center" vertical="center" wrapText="1"/>
    </xf>
    <xf numFmtId="0" fontId="53" fillId="5" borderId="65" xfId="0" applyFont="1" applyFill="1" applyBorder="1" applyAlignment="1" applyProtection="1">
      <alignment horizontal="center" vertical="center" wrapText="1"/>
    </xf>
    <xf numFmtId="0" fontId="53" fillId="5" borderId="66" xfId="0" applyFont="1" applyFill="1" applyBorder="1" applyAlignment="1" applyProtection="1">
      <alignment horizontal="center" vertical="center" wrapText="1"/>
    </xf>
    <xf numFmtId="0" fontId="51" fillId="12" borderId="62" xfId="0" applyFont="1" applyFill="1" applyBorder="1" applyAlignment="1" applyProtection="1">
      <alignment horizontal="center" vertical="center" wrapText="1"/>
    </xf>
    <xf numFmtId="0" fontId="51" fillId="12" borderId="59" xfId="0" applyFont="1" applyFill="1" applyBorder="1" applyAlignment="1" applyProtection="1">
      <alignment horizontal="center" vertical="center" wrapText="1"/>
    </xf>
    <xf numFmtId="0" fontId="49" fillId="7" borderId="101" xfId="0" applyFont="1" applyFill="1" applyBorder="1" applyAlignment="1" applyProtection="1">
      <alignment horizontal="left" vertical="center" wrapText="1"/>
    </xf>
    <xf numFmtId="0" fontId="53" fillId="5" borderId="101" xfId="0" applyFont="1" applyFill="1" applyBorder="1" applyAlignment="1" applyProtection="1">
      <alignment horizontal="center" vertical="center" wrapText="1"/>
    </xf>
    <xf numFmtId="0" fontId="53" fillId="5" borderId="116" xfId="0" applyFont="1" applyFill="1" applyBorder="1" applyAlignment="1" applyProtection="1">
      <alignment horizontal="center" vertical="center" wrapText="1"/>
    </xf>
    <xf numFmtId="0" fontId="49" fillId="12" borderId="101" xfId="0" applyFont="1" applyFill="1" applyBorder="1" applyAlignment="1" applyProtection="1">
      <alignment horizontal="left" vertical="center" wrapText="1"/>
    </xf>
    <xf numFmtId="0" fontId="50" fillId="12" borderId="101" xfId="0" applyFont="1" applyFill="1" applyBorder="1" applyAlignment="1" applyProtection="1">
      <alignment horizontal="left" vertical="center" wrapText="1"/>
    </xf>
    <xf numFmtId="0" fontId="48" fillId="5" borderId="60" xfId="0" applyFont="1" applyFill="1" applyBorder="1" applyAlignment="1" applyProtection="1">
      <alignment horizontal="center" vertical="center" wrapText="1"/>
    </xf>
    <xf numFmtId="0" fontId="48" fillId="5" borderId="6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17" fillId="2" borderId="15"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wrapText="1"/>
    </xf>
    <xf numFmtId="0" fontId="11" fillId="0" borderId="19" xfId="5" applyFont="1" applyFill="1" applyBorder="1" applyAlignment="1" applyProtection="1">
      <alignment horizontal="center" vertical="center" wrapText="1"/>
    </xf>
    <xf numFmtId="0" fontId="9" fillId="11" borderId="48" xfId="5" applyFont="1" applyFill="1" applyBorder="1" applyAlignment="1" applyProtection="1">
      <alignment horizontal="center" vertical="center" wrapText="1"/>
    </xf>
    <xf numFmtId="0" fontId="9" fillId="11" borderId="53" xfId="5" applyFont="1" applyFill="1" applyBorder="1" applyAlignment="1" applyProtection="1">
      <alignment horizontal="center" vertical="center" wrapText="1"/>
    </xf>
    <xf numFmtId="0" fontId="9" fillId="11" borderId="5" xfId="5" applyFont="1" applyFill="1" applyBorder="1" applyAlignment="1" applyProtection="1">
      <alignment horizontal="center" vertical="center" wrapText="1"/>
    </xf>
    <xf numFmtId="0" fontId="9" fillId="11" borderId="3" xfId="5" applyFont="1" applyFill="1" applyBorder="1" applyAlignment="1" applyProtection="1">
      <alignment horizontal="center" vertical="center" wrapText="1"/>
    </xf>
    <xf numFmtId="0" fontId="9" fillId="11" borderId="22" xfId="5" applyFont="1" applyFill="1" applyBorder="1" applyAlignment="1" applyProtection="1">
      <alignment horizontal="center" vertical="center" wrapText="1"/>
    </xf>
    <xf numFmtId="0" fontId="9" fillId="11" borderId="81" xfId="5" applyFont="1" applyFill="1" applyBorder="1" applyAlignment="1" applyProtection="1">
      <alignment horizontal="center" vertical="center" wrapText="1"/>
    </xf>
    <xf numFmtId="0" fontId="9" fillId="11" borderId="18" xfId="5" applyFont="1" applyFill="1" applyBorder="1" applyAlignment="1" applyProtection="1">
      <alignment horizontal="center" vertical="center" wrapText="1"/>
    </xf>
    <xf numFmtId="0" fontId="13" fillId="0" borderId="20" xfId="5" applyFont="1" applyFill="1" applyBorder="1" applyAlignment="1" applyProtection="1">
      <alignment horizontal="center" vertical="center" wrapText="1"/>
    </xf>
    <xf numFmtId="0" fontId="13" fillId="0" borderId="22" xfId="5" applyFont="1" applyFill="1" applyBorder="1" applyAlignment="1" applyProtection="1">
      <alignment horizontal="center" vertical="center" wrapText="1"/>
    </xf>
    <xf numFmtId="0" fontId="13" fillId="0" borderId="21" xfId="5" applyFont="1" applyFill="1" applyBorder="1" applyAlignment="1" applyProtection="1">
      <alignment horizontal="center" vertical="center" wrapText="1"/>
    </xf>
    <xf numFmtId="0" fontId="13" fillId="0" borderId="81" xfId="5" applyFont="1" applyFill="1" applyBorder="1" applyAlignment="1" applyProtection="1">
      <alignment horizontal="center" vertical="center" wrapText="1"/>
    </xf>
    <xf numFmtId="0" fontId="13" fillId="0" borderId="18" xfId="5" applyFont="1" applyFill="1" applyBorder="1" applyAlignment="1" applyProtection="1">
      <alignment horizontal="center" vertical="center" wrapText="1"/>
    </xf>
    <xf numFmtId="0" fontId="13" fillId="0" borderId="79" xfId="5" applyFont="1" applyFill="1" applyBorder="1" applyAlignment="1" applyProtection="1">
      <alignment horizontal="center" vertical="center" wrapText="1"/>
    </xf>
    <xf numFmtId="0" fontId="4" fillId="7" borderId="2"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13" fillId="7"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xf>
    <xf numFmtId="0" fontId="14"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1"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10"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4" fillId="0" borderId="8"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13" fillId="0" borderId="4"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49" xfId="0" applyFont="1" applyFill="1" applyBorder="1" applyAlignment="1" applyProtection="1">
      <alignment horizontal="left" vertical="center" wrapText="1"/>
    </xf>
    <xf numFmtId="0" fontId="13" fillId="7" borderId="2" xfId="0" applyFont="1" applyFill="1" applyBorder="1" applyAlignment="1" applyProtection="1">
      <alignment horizontal="center" vertical="center"/>
    </xf>
    <xf numFmtId="0" fontId="13" fillId="7" borderId="4" xfId="0" applyFont="1" applyFill="1" applyBorder="1" applyAlignment="1" applyProtection="1">
      <alignment horizontal="center" vertical="center"/>
    </xf>
    <xf numFmtId="0" fontId="1" fillId="7" borderId="20" xfId="0" applyFont="1" applyFill="1" applyBorder="1" applyAlignment="1" applyProtection="1">
      <alignment horizontal="center" vertical="center" wrapText="1"/>
    </xf>
    <xf numFmtId="0" fontId="1" fillId="7" borderId="21" xfId="0" applyFont="1" applyFill="1" applyBorder="1" applyAlignment="1" applyProtection="1">
      <alignment horizontal="center" vertical="center" wrapText="1"/>
    </xf>
    <xf numFmtId="0" fontId="1" fillId="7" borderId="11" xfId="0" applyFont="1" applyFill="1" applyBorder="1" applyAlignment="1" applyProtection="1">
      <alignment horizontal="center" vertical="center" wrapText="1"/>
    </xf>
    <xf numFmtId="0" fontId="1" fillId="7" borderId="8" xfId="0" applyFont="1" applyFill="1" applyBorder="1" applyAlignment="1" applyProtection="1">
      <alignment horizontal="center" vertical="center" wrapText="1"/>
    </xf>
    <xf numFmtId="0" fontId="13" fillId="0" borderId="20" xfId="0" applyFont="1" applyFill="1" applyBorder="1" applyAlignment="1" applyProtection="1">
      <alignment horizontal="left" vertical="center" wrapText="1"/>
    </xf>
    <xf numFmtId="0" fontId="13" fillId="0" borderId="9" xfId="0" applyFont="1" applyFill="1" applyBorder="1" applyAlignment="1" applyProtection="1">
      <alignment horizontal="left" vertical="center" wrapText="1"/>
    </xf>
    <xf numFmtId="0" fontId="13" fillId="0" borderId="11" xfId="0" applyFont="1" applyFill="1" applyBorder="1" applyAlignment="1" applyProtection="1">
      <alignment horizontal="left" vertical="center" wrapText="1"/>
    </xf>
    <xf numFmtId="0" fontId="4" fillId="7" borderId="1" xfId="0" applyFont="1" applyFill="1" applyBorder="1" applyAlignment="1" applyProtection="1">
      <alignment horizontal="center" vertical="center" wrapText="1"/>
    </xf>
    <xf numFmtId="0" fontId="14" fillId="0" borderId="29"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0" fontId="14" fillId="0" borderId="15"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14" fillId="0" borderId="49" xfId="0" applyFont="1" applyFill="1" applyBorder="1" applyAlignment="1" applyProtection="1">
      <alignment horizontal="left" vertical="center"/>
    </xf>
    <xf numFmtId="0" fontId="14" fillId="0" borderId="8" xfId="0" applyFont="1" applyFill="1" applyBorder="1" applyAlignment="1" applyProtection="1">
      <alignment horizontal="left" vertical="center"/>
    </xf>
    <xf numFmtId="0" fontId="28" fillId="2" borderId="15" xfId="0" applyFont="1" applyFill="1" applyBorder="1" applyAlignment="1" applyProtection="1">
      <alignment horizontal="center" vertical="center" wrapText="1"/>
    </xf>
    <xf numFmtId="0" fontId="28" fillId="2" borderId="0" xfId="0" applyFont="1" applyFill="1" applyBorder="1" applyAlignment="1" applyProtection="1">
      <alignment horizontal="center" vertical="center" wrapText="1"/>
    </xf>
    <xf numFmtId="0" fontId="28" fillId="2" borderId="16" xfId="0" applyFont="1" applyFill="1" applyBorder="1" applyAlignment="1" applyProtection="1">
      <alignment horizontal="center" vertical="center" wrapText="1"/>
    </xf>
    <xf numFmtId="0" fontId="45" fillId="15" borderId="25" xfId="0" applyFont="1" applyFill="1" applyBorder="1" applyAlignment="1" applyProtection="1">
      <alignment horizontal="center" vertical="center"/>
    </xf>
    <xf numFmtId="0" fontId="45" fillId="15" borderId="1" xfId="0" applyFont="1" applyFill="1" applyBorder="1" applyAlignment="1" applyProtection="1">
      <alignment horizontal="center" vertical="center"/>
    </xf>
    <xf numFmtId="0" fontId="45" fillId="15" borderId="26" xfId="0" applyFont="1" applyFill="1" applyBorder="1" applyAlignment="1" applyProtection="1">
      <alignment horizontal="center" vertical="center"/>
    </xf>
    <xf numFmtId="0" fontId="10" fillId="12" borderId="25" xfId="0" applyFont="1" applyFill="1" applyBorder="1" applyAlignment="1" applyProtection="1">
      <alignment horizontal="center" vertical="center"/>
    </xf>
    <xf numFmtId="0" fontId="10" fillId="12" borderId="1" xfId="0" applyFont="1" applyFill="1" applyBorder="1" applyAlignment="1" applyProtection="1">
      <alignment horizontal="center" vertical="center"/>
    </xf>
    <xf numFmtId="0" fontId="13" fillId="12" borderId="20" xfId="0" applyFont="1" applyFill="1" applyBorder="1" applyAlignment="1" applyProtection="1">
      <alignment horizontal="center" vertical="center" wrapText="1"/>
    </xf>
    <xf numFmtId="0" fontId="13" fillId="12" borderId="21" xfId="0" applyFont="1" applyFill="1" applyBorder="1" applyAlignment="1" applyProtection="1">
      <alignment horizontal="center" vertical="center" wrapText="1"/>
    </xf>
    <xf numFmtId="0" fontId="13" fillId="12" borderId="11" xfId="0" applyFont="1" applyFill="1" applyBorder="1" applyAlignment="1" applyProtection="1">
      <alignment horizontal="center" vertical="center" wrapText="1"/>
    </xf>
    <xf numFmtId="0" fontId="13" fillId="12" borderId="8" xfId="0" applyFont="1" applyFill="1" applyBorder="1" applyAlignment="1" applyProtection="1">
      <alignment horizontal="center" vertical="center" wrapText="1"/>
    </xf>
    <xf numFmtId="0" fontId="11" fillId="0" borderId="22" xfId="5" applyFont="1" applyFill="1" applyBorder="1" applyAlignment="1" applyProtection="1">
      <alignment horizontal="center" vertical="center" wrapText="1"/>
    </xf>
    <xf numFmtId="0" fontId="11" fillId="0" borderId="0" xfId="5" applyFont="1" applyFill="1" applyBorder="1" applyAlignment="1" applyProtection="1">
      <alignment horizontal="center" vertical="center" wrapText="1"/>
    </xf>
    <xf numFmtId="0" fontId="8" fillId="0" borderId="13"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8" fillId="0" borderId="15"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7" xfId="0" applyFont="1" applyFill="1" applyBorder="1" applyAlignment="1" applyProtection="1">
      <alignment horizontal="center" vertical="center"/>
    </xf>
    <xf numFmtId="0" fontId="8" fillId="0" borderId="79" xfId="0" applyFont="1" applyFill="1" applyBorder="1" applyAlignment="1" applyProtection="1">
      <alignment horizontal="center" vertical="center"/>
    </xf>
    <xf numFmtId="0" fontId="10" fillId="0" borderId="110" xfId="5" applyFont="1" applyFill="1" applyBorder="1" applyAlignment="1" applyProtection="1">
      <alignment horizontal="center" vertical="center" wrapText="1"/>
    </xf>
    <xf numFmtId="0" fontId="10" fillId="0" borderId="14" xfId="5" applyFont="1" applyFill="1" applyBorder="1" applyAlignment="1" applyProtection="1">
      <alignment horizontal="center" vertical="center" wrapText="1"/>
    </xf>
    <xf numFmtId="0" fontId="10" fillId="0" borderId="47" xfId="5" applyFont="1" applyFill="1" applyBorder="1" applyAlignment="1" applyProtection="1">
      <alignment horizontal="center" vertical="center" wrapText="1"/>
    </xf>
    <xf numFmtId="0" fontId="13" fillId="0" borderId="9" xfId="5" applyFont="1" applyFill="1" applyBorder="1" applyAlignment="1" applyProtection="1">
      <alignment horizontal="center" vertical="center" wrapText="1"/>
    </xf>
    <xf numFmtId="0" fontId="13" fillId="0" borderId="0" xfId="5" applyFont="1" applyFill="1" applyBorder="1" applyAlignment="1" applyProtection="1">
      <alignment horizontal="center" vertical="center" wrapText="1"/>
    </xf>
    <xf numFmtId="0" fontId="13" fillId="0" borderId="10" xfId="5" applyFont="1" applyFill="1" applyBorder="1" applyAlignment="1" applyProtection="1">
      <alignment horizontal="center" vertical="center" wrapText="1"/>
    </xf>
    <xf numFmtId="0" fontId="11" fillId="0" borderId="23" xfId="5" applyFont="1" applyFill="1" applyBorder="1" applyAlignment="1" applyProtection="1">
      <alignment horizontal="center" vertical="center" wrapText="1"/>
    </xf>
    <xf numFmtId="0" fontId="11" fillId="0" borderId="24"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4" fillId="12" borderId="5" xfId="0" applyFont="1" applyFill="1" applyBorder="1" applyAlignment="1" applyProtection="1">
      <alignment horizontal="center" vertical="center" wrapText="1"/>
    </xf>
    <xf numFmtId="0" fontId="14" fillId="12" borderId="6" xfId="0" applyFont="1" applyFill="1" applyBorder="1" applyAlignment="1" applyProtection="1">
      <alignment horizontal="center" vertical="center" wrapText="1"/>
    </xf>
    <xf numFmtId="0" fontId="14" fillId="12" borderId="50" xfId="0" applyFont="1" applyFill="1" applyBorder="1" applyAlignment="1" applyProtection="1">
      <alignment horizontal="center" vertical="center" wrapText="1"/>
    </xf>
    <xf numFmtId="0" fontId="10" fillId="12" borderId="2" xfId="0" applyFont="1" applyFill="1" applyBorder="1" applyAlignment="1" applyProtection="1">
      <alignment horizontal="center" vertical="center" wrapText="1"/>
    </xf>
    <xf numFmtId="0" fontId="10" fillId="12" borderId="4" xfId="0" applyFont="1" applyFill="1" applyBorder="1" applyAlignment="1" applyProtection="1">
      <alignment horizontal="center" vertical="center" wrapText="1"/>
    </xf>
    <xf numFmtId="0" fontId="10" fillId="12" borderId="20" xfId="0" applyFont="1" applyFill="1" applyBorder="1" applyAlignment="1" applyProtection="1">
      <alignment horizontal="center" vertical="center" wrapText="1"/>
    </xf>
    <xf numFmtId="0" fontId="10" fillId="12" borderId="21" xfId="0" applyFont="1" applyFill="1" applyBorder="1" applyAlignment="1" applyProtection="1">
      <alignment horizontal="center" vertical="center" wrapText="1"/>
    </xf>
    <xf numFmtId="0" fontId="10" fillId="12" borderId="11" xfId="0" applyFont="1" applyFill="1" applyBorder="1" applyAlignment="1" applyProtection="1">
      <alignment horizontal="center" vertical="center" wrapText="1"/>
    </xf>
    <xf numFmtId="0" fontId="10" fillId="12" borderId="8"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57" fillId="12" borderId="2" xfId="0" applyFont="1" applyFill="1" applyBorder="1" applyAlignment="1" applyProtection="1">
      <alignment horizontal="center" vertical="center" wrapText="1"/>
    </xf>
    <xf numFmtId="0" fontId="57" fillId="12" borderId="4" xfId="0" applyFont="1" applyFill="1" applyBorder="1" applyAlignment="1" applyProtection="1">
      <alignment horizontal="center" vertical="center" wrapText="1"/>
    </xf>
    <xf numFmtId="0" fontId="8" fillId="0" borderId="14"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32" fillId="12" borderId="25" xfId="0" applyFont="1" applyFill="1" applyBorder="1" applyAlignment="1" applyProtection="1">
      <alignment horizontal="center" vertical="center"/>
    </xf>
    <xf numFmtId="0" fontId="32" fillId="12" borderId="1" xfId="0" applyFont="1" applyFill="1" applyBorder="1" applyAlignment="1" applyProtection="1">
      <alignment horizontal="center" vertical="center"/>
    </xf>
    <xf numFmtId="0" fontId="32" fillId="12" borderId="2" xfId="0" applyFont="1" applyFill="1" applyBorder="1" applyAlignment="1" applyProtection="1">
      <alignment horizontal="center" vertical="center" wrapText="1"/>
    </xf>
    <xf numFmtId="0" fontId="32" fillId="12" borderId="4" xfId="0" applyFont="1" applyFill="1" applyBorder="1" applyAlignment="1" applyProtection="1">
      <alignment horizontal="center" vertical="center" wrapText="1"/>
    </xf>
    <xf numFmtId="0" fontId="32" fillId="12" borderId="20" xfId="0" applyFont="1" applyFill="1" applyBorder="1" applyAlignment="1" applyProtection="1">
      <alignment horizontal="center" vertical="center" wrapText="1"/>
    </xf>
    <xf numFmtId="0" fontId="32" fillId="12" borderId="21" xfId="0" applyFont="1" applyFill="1" applyBorder="1" applyAlignment="1" applyProtection="1">
      <alignment horizontal="center" vertical="center" wrapText="1"/>
    </xf>
    <xf numFmtId="0" fontId="32" fillId="12" borderId="11" xfId="0" applyFont="1" applyFill="1" applyBorder="1" applyAlignment="1" applyProtection="1">
      <alignment horizontal="center" vertical="center" wrapText="1"/>
    </xf>
    <xf numFmtId="0" fontId="32" fillId="12" borderId="8" xfId="0" applyFont="1" applyFill="1" applyBorder="1" applyAlignment="1" applyProtection="1">
      <alignment horizontal="center" vertical="center" wrapText="1"/>
    </xf>
    <xf numFmtId="0" fontId="46" fillId="12" borderId="26" xfId="0" applyFont="1" applyFill="1" applyBorder="1" applyAlignment="1" applyProtection="1">
      <alignment horizontal="center" vertical="center" wrapText="1"/>
    </xf>
    <xf numFmtId="0" fontId="13" fillId="12" borderId="1" xfId="0" applyFont="1" applyFill="1" applyBorder="1" applyAlignment="1" applyProtection="1">
      <alignment horizontal="center" vertical="center" wrapText="1"/>
    </xf>
    <xf numFmtId="0" fontId="46" fillId="12" borderId="1" xfId="0" applyFont="1" applyFill="1" applyBorder="1" applyAlignment="1" applyProtection="1">
      <alignment horizontal="center" vertical="center" wrapText="1"/>
    </xf>
    <xf numFmtId="0" fontId="21" fillId="12" borderId="20" xfId="0" applyFont="1" applyFill="1" applyBorder="1" applyAlignment="1" applyProtection="1">
      <alignment horizontal="center" vertical="center" wrapText="1"/>
    </xf>
    <xf numFmtId="0" fontId="21" fillId="12" borderId="11" xfId="0" applyFont="1" applyFill="1" applyBorder="1" applyAlignment="1" applyProtection="1">
      <alignment horizontal="center" vertical="center" wrapText="1"/>
    </xf>
    <xf numFmtId="0" fontId="1" fillId="0" borderId="2" xfId="0" applyFont="1" applyFill="1" applyBorder="1" applyAlignment="1" applyProtection="1">
      <alignment vertical="center" wrapText="1"/>
    </xf>
    <xf numFmtId="0" fontId="1" fillId="0" borderId="12" xfId="0" applyFont="1" applyFill="1" applyBorder="1" applyAlignment="1" applyProtection="1">
      <alignment vertical="center" wrapText="1"/>
    </xf>
    <xf numFmtId="0" fontId="1" fillId="0" borderId="4" xfId="0" applyFont="1" applyFill="1" applyBorder="1" applyAlignment="1" applyProtection="1">
      <alignment vertical="center" wrapText="1"/>
    </xf>
    <xf numFmtId="0" fontId="1" fillId="0" borderId="2" xfId="0" applyFont="1" applyFill="1" applyBorder="1" applyAlignment="1" applyProtection="1">
      <alignment horizontal="left" vertical="center" wrapText="1"/>
    </xf>
    <xf numFmtId="0" fontId="1" fillId="0" borderId="12" xfId="0" applyFont="1" applyFill="1" applyBorder="1" applyAlignment="1" applyProtection="1">
      <alignment horizontal="left" vertical="center" wrapText="1"/>
    </xf>
    <xf numFmtId="0" fontId="1" fillId="0" borderId="4"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wrapText="1"/>
    </xf>
    <xf numFmtId="0" fontId="14" fillId="0" borderId="29" xfId="0" applyFont="1" applyFill="1" applyBorder="1" applyAlignment="1" applyProtection="1">
      <alignment horizontal="center" vertical="center" wrapText="1"/>
    </xf>
    <xf numFmtId="0" fontId="14" fillId="0" borderId="21"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49"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36" fillId="0" borderId="110" xfId="0"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7" fillId="7"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0" fontId="36" fillId="12" borderId="113" xfId="0" applyFont="1" applyFill="1" applyBorder="1" applyAlignment="1" applyProtection="1">
      <alignment horizontal="center" vertical="center" wrapText="1"/>
    </xf>
    <xf numFmtId="0" fontId="36" fillId="12" borderId="114" xfId="0" applyFont="1" applyFill="1" applyBorder="1" applyAlignment="1" applyProtection="1">
      <alignment horizontal="center" vertical="center" wrapText="1"/>
    </xf>
    <xf numFmtId="0" fontId="37" fillId="0" borderId="2" xfId="0" applyFont="1" applyFill="1" applyBorder="1" applyAlignment="1" applyProtection="1">
      <alignment horizontal="center" vertical="center" wrapText="1"/>
    </xf>
    <xf numFmtId="0" fontId="37" fillId="0" borderId="4" xfId="0" applyFont="1" applyFill="1" applyBorder="1" applyAlignment="1" applyProtection="1">
      <alignment horizontal="center" vertical="center" wrapText="1"/>
    </xf>
    <xf numFmtId="0" fontId="14" fillId="0" borderId="41"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xf>
    <xf numFmtId="0" fontId="14" fillId="0" borderId="76" xfId="0" applyFont="1" applyFill="1" applyBorder="1" applyAlignment="1" applyProtection="1">
      <alignment horizontal="left" vertical="center" wrapText="1"/>
    </xf>
    <xf numFmtId="0" fontId="36" fillId="12" borderId="32" xfId="0" applyFont="1" applyFill="1" applyBorder="1" applyAlignment="1" applyProtection="1">
      <alignment horizontal="center" vertical="center" wrapText="1"/>
    </xf>
    <xf numFmtId="0" fontId="36" fillId="12" borderId="109" xfId="0" applyFont="1" applyFill="1" applyBorder="1" applyAlignment="1" applyProtection="1">
      <alignment horizontal="center" vertical="center" wrapText="1"/>
    </xf>
    <xf numFmtId="0" fontId="36" fillId="12" borderId="97" xfId="0" applyFont="1" applyFill="1" applyBorder="1" applyAlignment="1" applyProtection="1">
      <alignment horizontal="center" vertical="center" wrapText="1"/>
    </xf>
    <xf numFmtId="0" fontId="36" fillId="7" borderId="112" xfId="0" applyFont="1" applyFill="1" applyBorder="1" applyAlignment="1" applyProtection="1">
      <alignment horizontal="center" vertical="center" wrapText="1"/>
    </xf>
    <xf numFmtId="0" fontId="36" fillId="7" borderId="98" xfId="0" applyFont="1" applyFill="1" applyBorder="1" applyAlignment="1" applyProtection="1">
      <alignment horizontal="center" vertical="center" wrapText="1"/>
    </xf>
    <xf numFmtId="0" fontId="36" fillId="12" borderId="105" xfId="0" applyFont="1" applyFill="1" applyBorder="1" applyAlignment="1" applyProtection="1">
      <alignment horizontal="center" vertical="center" wrapText="1"/>
    </xf>
    <xf numFmtId="0" fontId="36" fillId="12" borderId="107" xfId="0" applyFont="1" applyFill="1" applyBorder="1" applyAlignment="1" applyProtection="1">
      <alignment horizontal="center" vertical="center" wrapText="1"/>
    </xf>
    <xf numFmtId="0" fontId="36" fillId="12" borderId="117" xfId="0" applyFont="1" applyFill="1" applyBorder="1" applyAlignment="1" applyProtection="1">
      <alignment horizontal="center" vertical="center" wrapText="1"/>
    </xf>
    <xf numFmtId="0" fontId="36" fillId="0" borderId="111" xfId="0" applyFont="1" applyFill="1" applyBorder="1" applyAlignment="1" applyProtection="1">
      <alignment horizontal="center" vertical="center" wrapText="1"/>
    </xf>
    <xf numFmtId="0" fontId="36" fillId="0" borderId="89"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0" fillId="12" borderId="73" xfId="0" applyFont="1" applyFill="1" applyBorder="1" applyAlignment="1" applyProtection="1">
      <alignment horizontal="center" vertical="center"/>
    </xf>
    <xf numFmtId="0" fontId="10" fillId="12" borderId="42" xfId="0" applyFont="1" applyFill="1" applyBorder="1" applyAlignment="1" applyProtection="1">
      <alignment horizontal="center" vertical="center"/>
    </xf>
    <xf numFmtId="0" fontId="10" fillId="12" borderId="84" xfId="0" applyFont="1" applyFill="1" applyBorder="1" applyAlignment="1" applyProtection="1">
      <alignment horizontal="center" vertical="center"/>
    </xf>
    <xf numFmtId="0" fontId="10" fillId="12" borderId="82" xfId="0" applyFont="1" applyFill="1" applyBorder="1" applyAlignment="1" applyProtection="1">
      <alignment horizontal="center" vertical="center" wrapText="1"/>
    </xf>
    <xf numFmtId="0" fontId="10" fillId="12" borderId="12" xfId="0" applyFont="1" applyFill="1" applyBorder="1" applyAlignment="1" applyProtection="1">
      <alignment horizontal="center" vertical="center" wrapText="1"/>
    </xf>
    <xf numFmtId="0" fontId="10" fillId="12" borderId="80" xfId="0" applyFont="1" applyFill="1" applyBorder="1" applyAlignment="1" applyProtection="1">
      <alignment horizontal="center" vertical="center" wrapText="1"/>
    </xf>
    <xf numFmtId="0" fontId="10" fillId="12" borderId="83" xfId="0" applyFont="1" applyFill="1" applyBorder="1" applyAlignment="1" applyProtection="1">
      <alignment horizontal="center" vertical="center" wrapText="1"/>
    </xf>
    <xf numFmtId="0" fontId="10" fillId="12" borderId="33" xfId="0" applyFont="1" applyFill="1" applyBorder="1" applyAlignment="1" applyProtection="1">
      <alignment horizontal="center" vertical="center" wrapText="1"/>
    </xf>
    <xf numFmtId="0" fontId="10" fillId="12" borderId="9" xfId="0" applyFont="1" applyFill="1" applyBorder="1" applyAlignment="1" applyProtection="1">
      <alignment horizontal="center" vertical="center" wrapText="1"/>
    </xf>
    <xf numFmtId="0" fontId="10" fillId="12" borderId="43" xfId="0" applyFont="1" applyFill="1" applyBorder="1" applyAlignment="1" applyProtection="1">
      <alignment horizontal="center" vertical="center" wrapText="1"/>
    </xf>
    <xf numFmtId="0" fontId="10" fillId="12" borderId="81" xfId="0" applyFont="1" applyFill="1" applyBorder="1" applyAlignment="1" applyProtection="1">
      <alignment horizontal="center" vertical="center" wrapText="1"/>
    </xf>
    <xf numFmtId="0" fontId="10" fillId="12" borderId="85" xfId="0" applyFont="1" applyFill="1" applyBorder="1" applyAlignment="1" applyProtection="1">
      <alignment horizontal="center" vertical="center" wrapText="1"/>
    </xf>
    <xf numFmtId="0" fontId="4" fillId="12" borderId="71" xfId="0" applyFont="1" applyFill="1" applyBorder="1" applyAlignment="1" applyProtection="1">
      <alignment horizontal="center" vertical="center" wrapText="1"/>
    </xf>
    <xf numFmtId="0" fontId="4" fillId="12" borderId="87" xfId="0" applyFont="1" applyFill="1" applyBorder="1" applyAlignment="1" applyProtection="1">
      <alignment horizontal="center" vertical="center" wrapText="1"/>
    </xf>
    <xf numFmtId="0" fontId="14" fillId="12" borderId="2" xfId="0" applyFont="1" applyFill="1" applyBorder="1" applyAlignment="1" applyProtection="1">
      <alignment horizontal="center" vertical="center" wrapText="1"/>
    </xf>
    <xf numFmtId="0" fontId="14" fillId="12" borderId="80" xfId="0" applyFont="1" applyFill="1" applyBorder="1" applyAlignment="1" applyProtection="1">
      <alignment horizontal="center" vertical="center" wrapText="1"/>
    </xf>
    <xf numFmtId="0" fontId="1" fillId="12" borderId="2" xfId="0" applyFont="1" applyFill="1" applyBorder="1" applyAlignment="1" applyProtection="1">
      <alignment horizontal="center" vertical="center" wrapText="1"/>
    </xf>
    <xf numFmtId="0" fontId="1" fillId="12" borderId="80" xfId="0" applyFont="1" applyFill="1" applyBorder="1" applyAlignment="1" applyProtection="1">
      <alignment horizontal="center" vertical="center" wrapText="1"/>
    </xf>
    <xf numFmtId="0" fontId="36" fillId="12" borderId="103" xfId="0" applyFont="1" applyFill="1" applyBorder="1" applyAlignment="1" applyProtection="1">
      <alignment horizontal="center" vertical="center" wrapText="1"/>
    </xf>
    <xf numFmtId="0" fontId="36" fillId="12" borderId="106" xfId="0" applyFont="1" applyFill="1" applyBorder="1" applyAlignment="1" applyProtection="1">
      <alignment horizontal="center" vertical="center" wrapText="1"/>
    </xf>
    <xf numFmtId="0" fontId="36" fillId="12" borderId="115" xfId="0" applyFont="1" applyFill="1" applyBorder="1" applyAlignment="1" applyProtection="1">
      <alignment horizontal="center" vertical="center" wrapText="1"/>
    </xf>
    <xf numFmtId="0" fontId="36" fillId="12" borderId="104" xfId="0" applyFont="1" applyFill="1" applyBorder="1" applyAlignment="1" applyProtection="1">
      <alignment horizontal="center" vertical="center" wrapText="1"/>
    </xf>
    <xf numFmtId="0" fontId="36" fillId="12" borderId="101" xfId="0" applyFont="1" applyFill="1" applyBorder="1" applyAlignment="1" applyProtection="1">
      <alignment horizontal="center" vertical="center" wrapText="1"/>
    </xf>
    <xf numFmtId="0" fontId="36" fillId="12" borderId="116" xfId="0" applyFont="1" applyFill="1" applyBorder="1" applyAlignment="1" applyProtection="1">
      <alignment horizontal="center" vertical="center" wrapText="1"/>
    </xf>
    <xf numFmtId="0" fontId="26" fillId="12" borderId="34" xfId="0" applyFont="1" applyFill="1" applyBorder="1" applyAlignment="1" applyProtection="1">
      <alignment horizontal="center" vertical="center" wrapText="1"/>
    </xf>
    <xf numFmtId="0" fontId="26" fillId="12" borderId="35" xfId="0" applyFont="1" applyFill="1" applyBorder="1" applyAlignment="1" applyProtection="1">
      <alignment horizontal="center" vertical="center" wrapText="1"/>
    </xf>
    <xf numFmtId="0" fontId="26" fillId="12" borderId="36" xfId="0" applyFont="1" applyFill="1" applyBorder="1" applyAlignment="1" applyProtection="1">
      <alignment horizontal="center" vertical="center" wrapText="1"/>
    </xf>
    <xf numFmtId="0" fontId="32" fillId="12" borderId="86" xfId="0" applyFont="1" applyFill="1" applyBorder="1" applyAlignment="1" applyProtection="1">
      <alignment horizontal="center" vertical="center" wrapText="1"/>
    </xf>
    <xf numFmtId="0" fontId="32" fillId="12" borderId="88" xfId="0" applyFont="1" applyFill="1" applyBorder="1" applyAlignment="1" applyProtection="1">
      <alignment horizontal="center" vertical="center" wrapText="1"/>
    </xf>
    <xf numFmtId="0" fontId="14" fillId="0" borderId="111" xfId="0" applyFont="1" applyFill="1" applyBorder="1" applyAlignment="1" applyProtection="1">
      <alignment horizontal="left" vertical="center" wrapText="1"/>
    </xf>
    <xf numFmtId="0" fontId="14" fillId="0" borderId="100" xfId="0" applyFont="1" applyFill="1" applyBorder="1" applyAlignment="1" applyProtection="1">
      <alignment horizontal="left" vertical="center" wrapText="1"/>
    </xf>
    <xf numFmtId="0" fontId="14" fillId="0" borderId="89" xfId="0" applyFont="1" applyFill="1" applyBorder="1" applyAlignment="1" applyProtection="1">
      <alignment horizontal="left" vertical="center" wrapText="1"/>
    </xf>
    <xf numFmtId="0" fontId="13" fillId="0" borderId="72" xfId="0" applyFont="1" applyFill="1" applyBorder="1" applyAlignment="1" applyProtection="1">
      <alignment horizontal="left" vertical="center" wrapText="1"/>
    </xf>
    <xf numFmtId="0" fontId="36" fillId="12" borderId="73" xfId="0" applyFont="1" applyFill="1" applyBorder="1" applyAlignment="1" applyProtection="1">
      <alignment horizontal="center" vertical="center" wrapText="1"/>
    </xf>
    <xf numFmtId="0" fontId="36" fillId="12" borderId="33" xfId="0" applyFont="1" applyFill="1" applyBorder="1" applyAlignment="1" applyProtection="1">
      <alignment horizontal="center" vertical="center" wrapText="1"/>
    </xf>
    <xf numFmtId="0" fontId="36" fillId="12" borderId="76" xfId="0" applyFont="1" applyFill="1" applyBorder="1" applyAlignment="1" applyProtection="1">
      <alignment horizontal="center" vertical="center" wrapText="1"/>
    </xf>
    <xf numFmtId="0" fontId="36" fillId="12" borderId="40" xfId="0" applyFont="1" applyFill="1" applyBorder="1" applyAlignment="1" applyProtection="1">
      <alignment horizontal="center" vertical="center" wrapText="1"/>
    </xf>
    <xf numFmtId="0" fontId="36" fillId="12" borderId="74" xfId="0" applyFont="1" applyFill="1" applyBorder="1" applyAlignment="1" applyProtection="1">
      <alignment horizontal="center" vertical="center" wrapText="1"/>
    </xf>
    <xf numFmtId="0" fontId="36" fillId="12" borderId="7" xfId="0" applyFont="1" applyFill="1" applyBorder="1" applyAlignment="1" applyProtection="1">
      <alignment horizontal="center" vertical="center" wrapText="1"/>
    </xf>
    <xf numFmtId="0" fontId="28" fillId="2" borderId="42" xfId="0" applyFont="1" applyFill="1" applyBorder="1" applyAlignment="1" applyProtection="1">
      <alignment horizontal="center" vertical="center" wrapText="1"/>
    </xf>
    <xf numFmtId="0" fontId="28" fillId="2" borderId="43" xfId="0" applyFont="1" applyFill="1" applyBorder="1" applyAlignment="1" applyProtection="1">
      <alignment horizontal="center" vertical="center" wrapText="1"/>
    </xf>
    <xf numFmtId="0" fontId="8" fillId="0" borderId="73" xfId="0" applyFont="1" applyFill="1" applyBorder="1" applyAlignment="1" applyProtection="1">
      <alignment horizontal="center" vertical="center"/>
    </xf>
    <xf numFmtId="0" fontId="8" fillId="0" borderId="75" xfId="0" applyFont="1" applyFill="1" applyBorder="1" applyAlignment="1" applyProtection="1">
      <alignment horizontal="center" vertical="center"/>
    </xf>
    <xf numFmtId="0" fontId="8" fillId="0" borderId="42" xfId="0" applyFont="1" applyFill="1" applyBorder="1" applyAlignment="1" applyProtection="1">
      <alignment horizontal="center" vertical="center"/>
    </xf>
    <xf numFmtId="0" fontId="32" fillId="12" borderId="91" xfId="0" applyFont="1" applyFill="1" applyBorder="1" applyAlignment="1" applyProtection="1">
      <alignment horizontal="center" vertical="center" wrapText="1"/>
    </xf>
    <xf numFmtId="0" fontId="32" fillId="12" borderId="92" xfId="0" applyFont="1" applyFill="1" applyBorder="1" applyAlignment="1" applyProtection="1">
      <alignment horizontal="center" vertical="center" wrapText="1"/>
    </xf>
    <xf numFmtId="0" fontId="32" fillId="12" borderId="93" xfId="0" applyFont="1" applyFill="1" applyBorder="1" applyAlignment="1" applyProtection="1">
      <alignment horizontal="center" vertical="center" wrapText="1"/>
    </xf>
    <xf numFmtId="0" fontId="38" fillId="12" borderId="96" xfId="0" applyFont="1" applyFill="1" applyBorder="1" applyAlignment="1" applyProtection="1">
      <alignment horizontal="center" vertical="center" wrapText="1"/>
    </xf>
    <xf numFmtId="0" fontId="1" fillId="12" borderId="97" xfId="0" applyFont="1" applyFill="1" applyBorder="1" applyAlignment="1" applyProtection="1">
      <alignment horizontal="center" vertical="center" wrapText="1"/>
    </xf>
    <xf numFmtId="0" fontId="45" fillId="5" borderId="118" xfId="0" applyFont="1" applyFill="1" applyBorder="1" applyAlignment="1" applyProtection="1">
      <alignment horizontal="center" vertical="center"/>
    </xf>
    <xf numFmtId="0" fontId="45" fillId="5" borderId="119" xfId="0" applyFont="1" applyFill="1" applyBorder="1" applyAlignment="1" applyProtection="1">
      <alignment horizontal="center" vertical="center"/>
    </xf>
    <xf numFmtId="0" fontId="45" fillId="5" borderId="120" xfId="0" applyFont="1" applyFill="1" applyBorder="1" applyAlignment="1" applyProtection="1">
      <alignment horizontal="center" vertical="center"/>
    </xf>
    <xf numFmtId="0" fontId="45" fillId="5" borderId="121" xfId="0" applyFont="1" applyFill="1" applyBorder="1" applyAlignment="1" applyProtection="1">
      <alignment horizontal="center" vertical="center"/>
    </xf>
    <xf numFmtId="0" fontId="45" fillId="5" borderId="122" xfId="0" applyFont="1" applyFill="1" applyBorder="1" applyAlignment="1" applyProtection="1">
      <alignment horizontal="center" vertical="center"/>
    </xf>
    <xf numFmtId="0" fontId="1" fillId="12" borderId="77" xfId="0" applyFont="1" applyFill="1" applyBorder="1" applyAlignment="1" applyProtection="1">
      <alignment horizontal="center" vertical="center" wrapText="1"/>
    </xf>
    <xf numFmtId="0" fontId="1" fillId="12" borderId="3" xfId="0" applyFont="1" applyFill="1" applyBorder="1" applyAlignment="1" applyProtection="1">
      <alignment horizontal="center" vertical="center" wrapText="1"/>
    </xf>
    <xf numFmtId="0" fontId="1" fillId="12" borderId="5" xfId="0" applyFont="1" applyFill="1" applyBorder="1" applyAlignment="1" applyProtection="1">
      <alignment horizontal="center" vertical="center" wrapText="1"/>
    </xf>
    <xf numFmtId="0" fontId="1" fillId="12" borderId="6" xfId="0" applyFont="1" applyFill="1" applyBorder="1" applyAlignment="1" applyProtection="1">
      <alignment horizontal="center" vertical="center" wrapText="1"/>
    </xf>
    <xf numFmtId="0" fontId="14" fillId="0" borderId="71" xfId="0" applyFont="1" applyFill="1" applyBorder="1" applyAlignment="1" applyProtection="1">
      <alignment horizontal="left" vertical="center" wrapText="1"/>
    </xf>
    <xf numFmtId="0" fontId="14" fillId="12" borderId="88" xfId="0" applyFont="1" applyFill="1" applyBorder="1" applyAlignment="1" applyProtection="1">
      <alignment horizontal="center" vertical="center" wrapText="1"/>
    </xf>
    <xf numFmtId="0" fontId="13" fillId="0" borderId="2" xfId="0" applyFont="1" applyFill="1" applyBorder="1" applyAlignment="1" applyProtection="1">
      <alignment vertical="center" wrapText="1"/>
    </xf>
    <xf numFmtId="0" fontId="13" fillId="0" borderId="12" xfId="0" applyFont="1" applyFill="1" applyBorder="1" applyAlignment="1" applyProtection="1">
      <alignment vertical="center" wrapText="1"/>
    </xf>
    <xf numFmtId="0" fontId="13" fillId="0" borderId="4" xfId="0" applyFont="1" applyFill="1" applyBorder="1" applyAlignment="1" applyProtection="1">
      <alignment vertical="center" wrapText="1"/>
    </xf>
    <xf numFmtId="0" fontId="36" fillId="0" borderId="100" xfId="0" applyFont="1" applyFill="1" applyBorder="1" applyAlignment="1" applyProtection="1">
      <alignment horizontal="center" vertical="center" wrapText="1"/>
    </xf>
    <xf numFmtId="0" fontId="14" fillId="0" borderId="71" xfId="0" applyFont="1" applyFill="1" applyBorder="1" applyAlignment="1" applyProtection="1">
      <alignment horizontal="center" vertical="center" wrapText="1"/>
    </xf>
    <xf numFmtId="0" fontId="14" fillId="0" borderId="100" xfId="0" applyFont="1" applyFill="1" applyBorder="1" applyAlignment="1" applyProtection="1">
      <alignment horizontal="center" vertical="center" wrapText="1"/>
    </xf>
    <xf numFmtId="0" fontId="14" fillId="0" borderId="89"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 fillId="0" borderId="20" xfId="0" applyFont="1" applyFill="1" applyBorder="1" applyAlignment="1" applyProtection="1">
      <alignment horizontal="center" vertical="center" wrapText="1"/>
    </xf>
    <xf numFmtId="0" fontId="1" fillId="0" borderId="21"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4" fillId="3"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18" borderId="1" xfId="0" applyFont="1" applyFill="1" applyBorder="1" applyAlignment="1">
      <alignment horizontal="center" vertical="center"/>
    </xf>
    <xf numFmtId="0" fontId="4" fillId="19" borderId="1" xfId="0" applyFont="1" applyFill="1" applyBorder="1" applyAlignment="1">
      <alignment horizontal="center" vertical="center"/>
    </xf>
    <xf numFmtId="0" fontId="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4" fillId="16" borderId="1" xfId="0" applyFont="1" applyFill="1" applyBorder="1" applyAlignment="1">
      <alignment horizontal="center" vertical="center"/>
    </xf>
    <xf numFmtId="0" fontId="4" fillId="17" borderId="1" xfId="0" applyFont="1" applyFill="1" applyBorder="1" applyAlignment="1">
      <alignment horizontal="center" vertical="center"/>
    </xf>
    <xf numFmtId="0" fontId="1" fillId="0" borderId="2" xfId="0" applyFont="1" applyBorder="1" applyAlignment="1" applyProtection="1">
      <alignment horizontal="center" vertical="center" textRotation="90" wrapText="1"/>
    </xf>
    <xf numFmtId="0" fontId="1" fillId="0" borderId="4" xfId="0" applyFont="1" applyBorder="1" applyAlignment="1" applyProtection="1">
      <alignment horizontal="center" vertical="center" textRotation="90" wrapText="1"/>
    </xf>
    <xf numFmtId="0" fontId="1" fillId="0" borderId="2" xfId="0" applyFont="1" applyFill="1" applyBorder="1" applyAlignment="1" applyProtection="1">
      <alignment horizontal="center" vertical="center" textRotation="90" wrapText="1"/>
    </xf>
    <xf numFmtId="0" fontId="1" fillId="0" borderId="4" xfId="0" applyFont="1" applyFill="1" applyBorder="1" applyAlignment="1" applyProtection="1">
      <alignment horizontal="center" vertical="center" textRotation="90" wrapText="1"/>
    </xf>
    <xf numFmtId="0" fontId="1" fillId="0" borderId="12" xfId="0" applyFont="1" applyBorder="1" applyAlignment="1" applyProtection="1">
      <alignment horizontal="center" vertical="center" textRotation="90" wrapText="1"/>
    </xf>
    <xf numFmtId="0" fontId="7" fillId="0" borderId="2"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1" fillId="0" borderId="12" xfId="0" applyFont="1" applyFill="1" applyBorder="1" applyAlignment="1" applyProtection="1">
      <alignment horizontal="center" vertical="center" textRotation="90" wrapText="1"/>
    </xf>
    <xf numFmtId="0" fontId="2" fillId="5" borderId="1" xfId="0" applyFont="1" applyFill="1" applyBorder="1" applyAlignment="1" applyProtection="1">
      <alignment horizontal="left" vertical="center" wrapText="1"/>
    </xf>
    <xf numFmtId="0" fontId="2" fillId="5" borderId="25" xfId="0" applyFont="1" applyFill="1" applyBorder="1" applyAlignment="1" applyProtection="1">
      <alignment horizontal="left" vertical="center" wrapText="1"/>
    </xf>
    <xf numFmtId="0" fontId="7" fillId="0" borderId="12" xfId="0" applyFont="1" applyFill="1" applyBorder="1" applyAlignment="1" applyProtection="1">
      <alignment horizontal="left" vertical="center" wrapText="1"/>
    </xf>
    <xf numFmtId="0" fontId="2" fillId="5" borderId="56" xfId="0" applyFont="1" applyFill="1" applyBorder="1" applyAlignment="1" applyProtection="1">
      <alignment horizontal="left" vertical="center" wrapText="1"/>
    </xf>
    <xf numFmtId="0" fontId="2" fillId="5" borderId="57" xfId="0" applyFont="1" applyFill="1" applyBorder="1" applyAlignment="1" applyProtection="1">
      <alignment horizontal="left" vertical="center" wrapText="1"/>
    </xf>
    <xf numFmtId="0" fontId="2" fillId="5" borderId="58" xfId="0" applyFont="1" applyFill="1" applyBorder="1" applyAlignment="1" applyProtection="1">
      <alignment horizontal="left" vertical="center" wrapText="1"/>
    </xf>
    <xf numFmtId="0" fontId="2" fillId="5" borderId="108" xfId="0" applyFont="1" applyFill="1" applyBorder="1" applyAlignment="1" applyProtection="1">
      <alignment horizontal="center" vertical="center" wrapText="1"/>
    </xf>
    <xf numFmtId="0" fontId="2" fillId="5" borderId="54" xfId="0" applyFont="1" applyFill="1" applyBorder="1" applyAlignment="1" applyProtection="1">
      <alignment horizontal="center" vertical="center" wrapText="1"/>
    </xf>
    <xf numFmtId="0" fontId="2" fillId="5" borderId="55"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5" borderId="61" xfId="0" applyFont="1" applyFill="1" applyBorder="1" applyAlignment="1" applyProtection="1">
      <alignment horizontal="center" vertical="center" wrapText="1"/>
    </xf>
    <xf numFmtId="0" fontId="2" fillId="5" borderId="78" xfId="0" applyFont="1" applyFill="1" applyBorder="1" applyAlignment="1" applyProtection="1">
      <alignment horizontal="left" vertical="center" wrapText="1"/>
    </xf>
    <xf numFmtId="0" fontId="9" fillId="0" borderId="54"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wrapText="1"/>
    </xf>
    <xf numFmtId="0" fontId="9" fillId="0" borderId="6" xfId="5" applyFont="1" applyFill="1" applyBorder="1" applyAlignment="1" applyProtection="1">
      <alignment horizontal="center" vertical="center" wrapText="1"/>
    </xf>
    <xf numFmtId="0" fontId="9" fillId="0" borderId="50" xfId="5" applyFont="1" applyFill="1" applyBorder="1" applyAlignment="1" applyProtection="1">
      <alignment horizontal="center" vertical="center" wrapText="1"/>
    </xf>
    <xf numFmtId="0" fontId="9" fillId="0" borderId="22" xfId="5" applyFont="1" applyFill="1" applyBorder="1" applyAlignment="1" applyProtection="1">
      <alignment horizontal="center" vertical="center" wrapText="1"/>
    </xf>
    <xf numFmtId="0" fontId="9" fillId="0" borderId="27" xfId="5" applyFont="1" applyFill="1" applyBorder="1" applyAlignment="1" applyProtection="1">
      <alignment horizontal="center" vertical="center" wrapText="1"/>
    </xf>
    <xf numFmtId="0" fontId="9" fillId="0" borderId="0" xfId="5" applyFont="1" applyFill="1" applyBorder="1" applyAlignment="1" applyProtection="1">
      <alignment horizontal="center" vertical="center" wrapText="1"/>
    </xf>
    <xf numFmtId="0" fontId="36" fillId="10" borderId="60" xfId="0" applyFont="1" applyFill="1" applyBorder="1" applyAlignment="1" applyProtection="1">
      <alignment horizontal="center" vertical="center" wrapText="1"/>
    </xf>
    <xf numFmtId="0" fontId="36" fillId="10" borderId="62" xfId="0" applyFont="1" applyFill="1" applyBorder="1" applyAlignment="1" applyProtection="1">
      <alignment horizontal="center" vertical="center"/>
    </xf>
    <xf numFmtId="0" fontId="36" fillId="10" borderId="59" xfId="0" applyFont="1" applyFill="1" applyBorder="1" applyAlignment="1" applyProtection="1">
      <alignment horizontal="center" vertical="center"/>
    </xf>
    <xf numFmtId="0" fontId="9" fillId="11" borderId="54" xfId="5" applyFont="1" applyFill="1" applyBorder="1" applyAlignment="1" applyProtection="1">
      <alignment horizontal="center" vertical="center" wrapText="1"/>
    </xf>
    <xf numFmtId="0" fontId="9" fillId="11" borderId="6" xfId="5" applyFont="1" applyFill="1" applyBorder="1" applyAlignment="1" applyProtection="1">
      <alignment horizontal="center" vertical="center" wrapText="1"/>
    </xf>
    <xf numFmtId="0" fontId="9" fillId="11" borderId="0" xfId="5"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164" fontId="1" fillId="7" borderId="2" xfId="8" applyNumberFormat="1" applyFont="1" applyFill="1" applyBorder="1" applyAlignment="1" applyProtection="1">
      <alignment horizontal="center" vertical="center" wrapText="1"/>
    </xf>
    <xf numFmtId="164" fontId="1" fillId="7" borderId="4" xfId="8" applyNumberFormat="1" applyFont="1" applyFill="1" applyBorder="1" applyAlignment="1" applyProtection="1">
      <alignment horizontal="center" vertical="center" wrapText="1"/>
    </xf>
    <xf numFmtId="9" fontId="1" fillId="7" borderId="2" xfId="0" applyNumberFormat="1" applyFont="1" applyFill="1" applyBorder="1" applyAlignment="1" applyProtection="1">
      <alignment horizontal="center" vertical="center" wrapText="1"/>
    </xf>
    <xf numFmtId="9" fontId="1" fillId="7" borderId="4" xfId="0" applyNumberFormat="1" applyFont="1" applyFill="1" applyBorder="1" applyAlignment="1" applyProtection="1">
      <alignment horizontal="center" vertical="center" wrapText="1"/>
    </xf>
    <xf numFmtId="0" fontId="1" fillId="7" borderId="12" xfId="0" applyFont="1" applyFill="1" applyBorder="1" applyAlignment="1" applyProtection="1">
      <alignment horizontal="center" vertical="center" wrapText="1"/>
    </xf>
    <xf numFmtId="1" fontId="1" fillId="7" borderId="2" xfId="7" applyNumberFormat="1" applyFont="1" applyFill="1" applyBorder="1" applyAlignment="1" applyProtection="1">
      <alignment horizontal="center" vertical="center" wrapText="1"/>
    </xf>
    <xf numFmtId="1" fontId="1" fillId="7" borderId="4" xfId="7" applyNumberFormat="1" applyFont="1" applyFill="1" applyBorder="1" applyAlignment="1" applyProtection="1">
      <alignment horizontal="center" vertical="center" wrapText="1"/>
    </xf>
    <xf numFmtId="1" fontId="1" fillId="7" borderId="2" xfId="0" applyNumberFormat="1" applyFont="1" applyFill="1" applyBorder="1" applyAlignment="1" applyProtection="1">
      <alignment horizontal="center" vertical="center" wrapText="1"/>
    </xf>
    <xf numFmtId="1" fontId="1" fillId="7" borderId="4" xfId="0" applyNumberFormat="1" applyFont="1" applyFill="1" applyBorder="1" applyAlignment="1" applyProtection="1">
      <alignment horizontal="center" vertical="center" wrapText="1"/>
    </xf>
    <xf numFmtId="0" fontId="55" fillId="0" borderId="2" xfId="0" applyFont="1" applyFill="1" applyBorder="1" applyAlignment="1" applyProtection="1">
      <alignment horizontal="left" vertical="center" wrapText="1"/>
    </xf>
    <xf numFmtId="0" fontId="55" fillId="0" borderId="4" xfId="0" applyFont="1" applyFill="1" applyBorder="1" applyAlignment="1" applyProtection="1">
      <alignment horizontal="left" vertical="center" wrapText="1"/>
    </xf>
    <xf numFmtId="0" fontId="11" fillId="7" borderId="2" xfId="0" applyFont="1" applyFill="1" applyBorder="1" applyAlignment="1" applyProtection="1">
      <alignment horizontal="center" vertical="center" wrapText="1"/>
    </xf>
    <xf numFmtId="0" fontId="11" fillId="7" borderId="4" xfId="0" applyFont="1" applyFill="1" applyBorder="1" applyAlignment="1" applyProtection="1">
      <alignment horizontal="center" vertical="center" wrapText="1"/>
    </xf>
  </cellXfs>
  <cellStyles count="9">
    <cellStyle name="Hipervínculo" xfId="1" builtinId="8" hidden="1"/>
    <cellStyle name="Hipervínculo" xfId="3" builtinId="8" hidden="1"/>
    <cellStyle name="Hipervínculo" xfId="6" builtinId="8"/>
    <cellStyle name="Hipervínculo visitado" xfId="2" builtinId="9" hidden="1"/>
    <cellStyle name="Hipervínculo visitado" xfId="4" builtinId="9" hidden="1"/>
    <cellStyle name="Millares" xfId="8" builtinId="3"/>
    <cellStyle name="Normal" xfId="0" builtinId="0"/>
    <cellStyle name="Normal 2" xfId="5" xr:uid="{00000000-0005-0000-0000-000007000000}"/>
    <cellStyle name="Porcentaje" xfId="7" builtinId="5"/>
  </cellStyles>
  <dxfs count="27">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s>
  <tableStyles count="0" defaultTableStyle="TableStyleMedium2" defaultPivotStyle="PivotStyleLight16"/>
  <colors>
    <mruColors>
      <color rgb="FFCFFD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276225</xdr:colOff>
      <xdr:row>2</xdr:row>
      <xdr:rowOff>442094</xdr:rowOff>
    </xdr:from>
    <xdr:to>
      <xdr:col>2</xdr:col>
      <xdr:colOff>783970</xdr:colOff>
      <xdr:row>5</xdr:row>
      <xdr:rowOff>152399</xdr:rowOff>
    </xdr:to>
    <xdr:pic>
      <xdr:nvPicPr>
        <xdr:cNvPr id="2" name="Imagen 4" descr="Descripción: KAREN:ANT:Documentos:Word:PNG:Word-01.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832619"/>
          <a:ext cx="1450720" cy="9104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9</xdr:row>
      <xdr:rowOff>152400</xdr:rowOff>
    </xdr:from>
    <xdr:to>
      <xdr:col>5</xdr:col>
      <xdr:colOff>876300</xdr:colOff>
      <xdr:row>13</xdr:row>
      <xdr:rowOff>476250</xdr:rowOff>
    </xdr:to>
    <xdr:sp macro="" textlink="">
      <xdr:nvSpPr>
        <xdr:cNvPr id="3" name="Rectángulo 2">
          <a:extLst>
            <a:ext uri="{FF2B5EF4-FFF2-40B4-BE49-F238E27FC236}">
              <a16:creationId xmlns:a16="http://schemas.microsoft.com/office/drawing/2014/main" id="{00000000-0008-0000-0000-000003000000}"/>
            </a:ext>
          </a:extLst>
        </xdr:cNvPr>
        <xdr:cNvSpPr/>
      </xdr:nvSpPr>
      <xdr:spPr>
        <a:xfrm>
          <a:off x="3114675" y="3476625"/>
          <a:ext cx="1676400" cy="2762250"/>
        </a:xfrm>
        <a:prstGeom prst="rect">
          <a:avLst/>
        </a:prstGeom>
        <a:noFill/>
        <a:ln w="762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314325</xdr:colOff>
      <xdr:row>11</xdr:row>
      <xdr:rowOff>552450</xdr:rowOff>
    </xdr:from>
    <xdr:to>
      <xdr:col>5</xdr:col>
      <xdr:colOff>685800</xdr:colOff>
      <xdr:row>13</xdr:row>
      <xdr:rowOff>361950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3362325" y="5095875"/>
          <a:ext cx="12382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600" b="1">
              <a:solidFill>
                <a:schemeClr val="bg1"/>
              </a:solidFill>
              <a:latin typeface="Times New Roman" panose="02020603050405020304" pitchFamily="18" charset="0"/>
              <a:cs typeface="Times New Roman" panose="02020603050405020304" pitchFamily="18" charset="0"/>
            </a:rPr>
            <a:t>No aplica para los riesgos de corrupción</a:t>
          </a:r>
        </a:p>
      </xdr:txBody>
    </xdr:sp>
    <xdr:clientData/>
  </xdr:twoCellAnchor>
  <xdr:twoCellAnchor editAs="oneCell">
    <xdr:from>
      <xdr:col>10</xdr:col>
      <xdr:colOff>609600</xdr:colOff>
      <xdr:row>123</xdr:row>
      <xdr:rowOff>38100</xdr:rowOff>
    </xdr:from>
    <xdr:to>
      <xdr:col>15</xdr:col>
      <xdr:colOff>272143</xdr:colOff>
      <xdr:row>127</xdr:row>
      <xdr:rowOff>149677</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696450" y="39690675"/>
          <a:ext cx="3577318" cy="8735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207169</xdr:colOff>
      <xdr:row>1</xdr:row>
      <xdr:rowOff>442095</xdr:rowOff>
    </xdr:from>
    <xdr:to>
      <xdr:col>2</xdr:col>
      <xdr:colOff>752475</xdr:colOff>
      <xdr:row>4</xdr:row>
      <xdr:rowOff>152401</xdr:rowOff>
    </xdr:to>
    <xdr:pic>
      <xdr:nvPicPr>
        <xdr:cNvPr id="2" name="Imagen 4" descr="Descripción: KAREN:ANT:Documentos:Word:PNG:Word-01.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9169" y="832620"/>
          <a:ext cx="1488281" cy="910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352425</xdr:colOff>
      <xdr:row>25</xdr:row>
      <xdr:rowOff>1114425</xdr:rowOff>
    </xdr:from>
    <xdr:to>
      <xdr:col>14</xdr:col>
      <xdr:colOff>472168</xdr:colOff>
      <xdr:row>29</xdr:row>
      <xdr:rowOff>95250</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39150" y="14782800"/>
          <a:ext cx="3929743" cy="1143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644" y="8897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1452564</xdr:colOff>
      <xdr:row>49</xdr:row>
      <xdr:rowOff>0</xdr:rowOff>
    </xdr:from>
    <xdr:to>
      <xdr:col>12</xdr:col>
      <xdr:colOff>588851</xdr:colOff>
      <xdr:row>53</xdr:row>
      <xdr:rowOff>6801</xdr:rowOff>
    </xdr:to>
    <xdr:pic>
      <xdr:nvPicPr>
        <xdr:cNvPr id="4" name="Imagen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217064" y="46684406"/>
          <a:ext cx="5256100" cy="13045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958144</xdr:colOff>
      <xdr:row>2</xdr:row>
      <xdr:rowOff>328614</xdr:rowOff>
    </xdr:from>
    <xdr:to>
      <xdr:col>2</xdr:col>
      <xdr:colOff>1857375</xdr:colOff>
      <xdr:row>5</xdr:row>
      <xdr:rowOff>130968</xdr:rowOff>
    </xdr:to>
    <xdr:pic>
      <xdr:nvPicPr>
        <xdr:cNvPr id="2" name="Imagen 4" descr="Descripción: KAREN:ANT:Documentos:Word:PNG:Word-01.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4394" y="721520"/>
          <a:ext cx="2077950" cy="1016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500062</xdr:colOff>
      <xdr:row>181</xdr:row>
      <xdr:rowOff>116680</xdr:rowOff>
    </xdr:from>
    <xdr:to>
      <xdr:col>13</xdr:col>
      <xdr:colOff>148319</xdr:colOff>
      <xdr:row>184</xdr:row>
      <xdr:rowOff>7936</xdr:rowOff>
    </xdr:to>
    <xdr:pic>
      <xdr:nvPicPr>
        <xdr:cNvPr id="5" name="Imagen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621750" y="21500305"/>
          <a:ext cx="4136913" cy="11930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64292</xdr:colOff>
      <xdr:row>1</xdr:row>
      <xdr:rowOff>269320</xdr:rowOff>
    </xdr:from>
    <xdr:to>
      <xdr:col>3</xdr:col>
      <xdr:colOff>1143000</xdr:colOff>
      <xdr:row>4</xdr:row>
      <xdr:rowOff>271840</xdr:rowOff>
    </xdr:to>
    <xdr:pic>
      <xdr:nvPicPr>
        <xdr:cNvPr id="2" name="Imagen 4" descr="Descripción: KAREN:ANT:Documentos:Word:PNG:Word-01.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3980" y="412195"/>
          <a:ext cx="2066926" cy="12169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455839</xdr:colOff>
      <xdr:row>94</xdr:row>
      <xdr:rowOff>261938</xdr:rowOff>
    </xdr:from>
    <xdr:to>
      <xdr:col>31</xdr:col>
      <xdr:colOff>205809</xdr:colOff>
      <xdr:row>98</xdr:row>
      <xdr:rowOff>142875</xdr:rowOff>
    </xdr:to>
    <xdr:pic>
      <xdr:nvPicPr>
        <xdr:cNvPr id="5" name="Imagen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146125" y="32483652"/>
          <a:ext cx="4634934" cy="130968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904875</xdr:colOff>
      <xdr:row>1</xdr:row>
      <xdr:rowOff>269320</xdr:rowOff>
    </xdr:from>
    <xdr:to>
      <xdr:col>2</xdr:col>
      <xdr:colOff>738187</xdr:colOff>
      <xdr:row>4</xdr:row>
      <xdr:rowOff>280511</xdr:rowOff>
    </xdr:to>
    <xdr:pic>
      <xdr:nvPicPr>
        <xdr:cNvPr id="2" name="Imagen 4" descr="Descripción: KAREN:ANT:Documentos:Word:PNG:Word-01.png">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0" y="340758"/>
          <a:ext cx="2047875" cy="122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1415144</xdr:colOff>
      <xdr:row>181</xdr:row>
      <xdr:rowOff>58509</xdr:rowOff>
    </xdr:from>
    <xdr:to>
      <xdr:col>44</xdr:col>
      <xdr:colOff>849087</xdr:colOff>
      <xdr:row>183</xdr:row>
      <xdr:rowOff>421821</xdr:rowOff>
    </xdr:to>
    <xdr:pic>
      <xdr:nvPicPr>
        <xdr:cNvPr id="5" name="Imagen 4">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35823" y="66121188"/>
          <a:ext cx="5189765" cy="145188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108857</xdr:colOff>
      <xdr:row>1</xdr:row>
      <xdr:rowOff>269320</xdr:rowOff>
    </xdr:from>
    <xdr:to>
      <xdr:col>3</xdr:col>
      <xdr:colOff>1905000</xdr:colOff>
      <xdr:row>4</xdr:row>
      <xdr:rowOff>252651</xdr:rowOff>
    </xdr:to>
    <xdr:pic>
      <xdr:nvPicPr>
        <xdr:cNvPr id="10" name="Imagen 4" descr="Descripción: KAREN:ANT:Documentos:Word:PNG:Word-01.png">
          <a:extLst>
            <a:ext uri="{FF2B5EF4-FFF2-40B4-BE49-F238E27FC236}">
              <a16:creationId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6464" y="446213"/>
          <a:ext cx="2149929" cy="1344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1755322</xdr:colOff>
      <xdr:row>91</xdr:row>
      <xdr:rowOff>40823</xdr:rowOff>
    </xdr:from>
    <xdr:to>
      <xdr:col>31</xdr:col>
      <xdr:colOff>424997</xdr:colOff>
      <xdr:row>100</xdr:row>
      <xdr:rowOff>40821</xdr:rowOff>
    </xdr:to>
    <xdr:pic>
      <xdr:nvPicPr>
        <xdr:cNvPr id="3" name="Imagen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23465" y="35691537"/>
          <a:ext cx="5625193" cy="148317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197644</xdr:colOff>
      <xdr:row>2</xdr:row>
      <xdr:rowOff>3945</xdr:rowOff>
    </xdr:from>
    <xdr:to>
      <xdr:col>2</xdr:col>
      <xdr:colOff>742950</xdr:colOff>
      <xdr:row>4</xdr:row>
      <xdr:rowOff>123825</xdr:rowOff>
    </xdr:to>
    <xdr:pic>
      <xdr:nvPicPr>
        <xdr:cNvPr id="2" name="Imagen 4" descr="Descripción: KAREN:ANT:Documentos:Word:PNG:Word-01.png">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994" y="623070"/>
          <a:ext cx="1488281" cy="824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1452566</xdr:colOff>
      <xdr:row>19</xdr:row>
      <xdr:rowOff>59531</xdr:rowOff>
    </xdr:from>
    <xdr:to>
      <xdr:col>11</xdr:col>
      <xdr:colOff>255480</xdr:colOff>
      <xdr:row>23</xdr:row>
      <xdr:rowOff>107156</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504" y="6369844"/>
          <a:ext cx="5220382" cy="136921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intranet.agenciadetierras.gov.co/wp-content/uploads/2019/09/DEST-Politica-003-POL%C3%8DTICA-DE-TRANSPARENCIA-Y-ANTICORRUPCI%C3%93N.pdf" TargetMode="External"/><Relationship Id="rId1" Type="http://schemas.openxmlformats.org/officeDocument/2006/relationships/hyperlink" Target="http://www.agenciadetierras.gov.co/wp-content/uploads/2018/04/DEST-PoliItica-001-Riesgos-y-Oportunidades.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128"/>
  <sheetViews>
    <sheetView topLeftCell="A10" zoomScale="60" zoomScaleNormal="60" workbookViewId="0">
      <selection activeCell="S11" sqref="S11"/>
    </sheetView>
  </sheetViews>
  <sheetFormatPr baseColWidth="10" defaultRowHeight="15" x14ac:dyDescent="0.25"/>
  <cols>
    <col min="1" max="1" width="11.42578125" style="1"/>
    <col min="2" max="2" width="14.140625" style="1" customWidth="1"/>
    <col min="3" max="3" width="14.85546875" style="1" customWidth="1"/>
    <col min="4" max="4" width="15" style="1" customWidth="1"/>
    <col min="5" max="5" width="13" style="1" customWidth="1"/>
    <col min="6" max="6" width="14" style="1" customWidth="1"/>
    <col min="7" max="7" width="13.5703125" style="1" customWidth="1"/>
    <col min="8" max="8" width="14.5703125" style="1" customWidth="1"/>
    <col min="9" max="9" width="14.28515625" style="1" customWidth="1"/>
    <col min="10" max="10" width="11.42578125" style="1"/>
    <col min="11" max="11" width="13" style="1" customWidth="1"/>
    <col min="12" max="12" width="11.42578125" style="1" customWidth="1"/>
    <col min="13" max="13" width="11.42578125" style="1"/>
    <col min="14" max="15" width="11.42578125" style="1" customWidth="1"/>
    <col min="16" max="16" width="11.42578125" style="1"/>
    <col min="17" max="17" width="11.42578125" style="1" customWidth="1"/>
    <col min="18" max="16384" width="11.42578125" style="1"/>
  </cols>
  <sheetData>
    <row r="2" spans="2:17" ht="15.75" thickBot="1" x14ac:dyDescent="0.3"/>
    <row r="3" spans="2:17" s="2" customFormat="1" ht="39" customHeight="1" x14ac:dyDescent="0.25">
      <c r="B3" s="316"/>
      <c r="C3" s="317"/>
      <c r="D3" s="291" t="s">
        <v>57</v>
      </c>
      <c r="E3" s="291"/>
      <c r="F3" s="336" t="s">
        <v>64</v>
      </c>
      <c r="G3" s="337"/>
      <c r="H3" s="337"/>
      <c r="I3" s="337"/>
      <c r="J3" s="337"/>
      <c r="K3" s="337"/>
      <c r="L3" s="337"/>
      <c r="M3" s="338"/>
      <c r="N3" s="291" t="s">
        <v>58</v>
      </c>
      <c r="O3" s="291"/>
      <c r="P3" s="331"/>
      <c r="Q3" s="332"/>
    </row>
    <row r="4" spans="2:17" s="2" customFormat="1" ht="27.75" customHeight="1" x14ac:dyDescent="0.25">
      <c r="B4" s="318"/>
      <c r="C4" s="319"/>
      <c r="D4" s="292" t="s">
        <v>59</v>
      </c>
      <c r="E4" s="292"/>
      <c r="F4" s="339" t="s">
        <v>60</v>
      </c>
      <c r="G4" s="340"/>
      <c r="H4" s="340"/>
      <c r="I4" s="340"/>
      <c r="J4" s="340"/>
      <c r="K4" s="340"/>
      <c r="L4" s="340"/>
      <c r="M4" s="341"/>
      <c r="N4" s="292" t="s">
        <v>61</v>
      </c>
      <c r="O4" s="292"/>
      <c r="P4" s="329"/>
      <c r="Q4" s="330"/>
    </row>
    <row r="5" spans="2:17" s="2" customFormat="1" ht="27.75" customHeight="1" x14ac:dyDescent="0.25">
      <c r="B5" s="318"/>
      <c r="C5" s="319"/>
      <c r="D5" s="292" t="s">
        <v>62</v>
      </c>
      <c r="E5" s="292"/>
      <c r="F5" s="296" t="s">
        <v>65</v>
      </c>
      <c r="G5" s="296"/>
      <c r="H5" s="296"/>
      <c r="I5" s="296"/>
      <c r="J5" s="296"/>
      <c r="K5" s="296"/>
      <c r="L5" s="296"/>
      <c r="M5" s="296"/>
      <c r="N5" s="308" t="s">
        <v>63</v>
      </c>
      <c r="O5" s="309"/>
      <c r="P5" s="312"/>
      <c r="Q5" s="313"/>
    </row>
    <row r="6" spans="2:17" s="2" customFormat="1" ht="42" customHeight="1" thickBot="1" x14ac:dyDescent="0.3">
      <c r="B6" s="320"/>
      <c r="C6" s="321"/>
      <c r="D6" s="293" t="s">
        <v>66</v>
      </c>
      <c r="E6" s="293"/>
      <c r="F6" s="297" t="s">
        <v>67</v>
      </c>
      <c r="G6" s="297"/>
      <c r="H6" s="297"/>
      <c r="I6" s="297"/>
      <c r="J6" s="297"/>
      <c r="K6" s="297"/>
      <c r="L6" s="297"/>
      <c r="M6" s="297"/>
      <c r="N6" s="310"/>
      <c r="O6" s="311"/>
      <c r="P6" s="314"/>
      <c r="Q6" s="315"/>
    </row>
    <row r="7" spans="2:17" ht="23.25" customHeight="1" thickBot="1" x14ac:dyDescent="0.3">
      <c r="B7" s="288" t="s">
        <v>81</v>
      </c>
      <c r="C7" s="289"/>
      <c r="D7" s="289"/>
      <c r="E7" s="289"/>
      <c r="F7" s="289"/>
      <c r="G7" s="289"/>
      <c r="H7" s="289"/>
      <c r="I7" s="289"/>
      <c r="J7" s="289"/>
      <c r="K7" s="289"/>
      <c r="L7" s="289"/>
      <c r="M7" s="289"/>
      <c r="N7" s="289"/>
      <c r="O7" s="289"/>
      <c r="P7" s="289"/>
      <c r="Q7" s="290"/>
    </row>
    <row r="8" spans="2:17" ht="35.25" customHeight="1" x14ac:dyDescent="0.25">
      <c r="B8" s="300" t="s">
        <v>72</v>
      </c>
      <c r="C8" s="301"/>
      <c r="D8" s="301"/>
      <c r="E8" s="301"/>
      <c r="F8" s="301"/>
      <c r="G8" s="301"/>
      <c r="H8" s="301"/>
      <c r="I8" s="301"/>
      <c r="J8" s="301"/>
      <c r="K8" s="301"/>
      <c r="L8" s="301"/>
      <c r="M8" s="301"/>
      <c r="N8" s="301"/>
      <c r="O8" s="301"/>
      <c r="P8" s="301"/>
      <c r="Q8" s="302"/>
    </row>
    <row r="9" spans="2:17" ht="27.75" customHeight="1" thickBot="1" x14ac:dyDescent="0.3">
      <c r="B9" s="3"/>
      <c r="C9" s="4"/>
      <c r="D9" s="4"/>
      <c r="E9" s="4"/>
      <c r="F9" s="4"/>
      <c r="G9" s="4"/>
      <c r="H9" s="4"/>
      <c r="I9" s="4"/>
      <c r="J9" s="4"/>
      <c r="K9" s="4"/>
      <c r="L9" s="4"/>
      <c r="M9" s="4"/>
      <c r="N9" s="4"/>
      <c r="O9" s="4"/>
      <c r="P9" s="4"/>
      <c r="Q9" s="5"/>
    </row>
    <row r="10" spans="2:17" ht="48" customHeight="1" thickTop="1" thickBot="1" x14ac:dyDescent="0.3">
      <c r="B10" s="3"/>
      <c r="C10" s="303" t="s">
        <v>68</v>
      </c>
      <c r="D10" s="6" t="s">
        <v>69</v>
      </c>
      <c r="E10" s="7"/>
      <c r="F10" s="8"/>
      <c r="G10" s="9"/>
      <c r="H10" s="9"/>
      <c r="I10" s="9"/>
      <c r="J10" s="4"/>
      <c r="K10" s="333" t="s">
        <v>99</v>
      </c>
      <c r="L10" s="334"/>
      <c r="M10" s="333" t="s">
        <v>98</v>
      </c>
      <c r="N10" s="334"/>
      <c r="O10" s="335" t="s">
        <v>100</v>
      </c>
      <c r="P10" s="335"/>
      <c r="Q10" s="5"/>
    </row>
    <row r="11" spans="2:17" ht="48" customHeight="1" thickTop="1" thickBot="1" x14ac:dyDescent="0.3">
      <c r="B11" s="3"/>
      <c r="C11" s="303"/>
      <c r="D11" s="6" t="s">
        <v>11</v>
      </c>
      <c r="E11" s="10"/>
      <c r="F11" s="8"/>
      <c r="G11" s="8"/>
      <c r="H11" s="9"/>
      <c r="I11" s="9"/>
      <c r="J11" s="4"/>
      <c r="K11" s="322" t="s">
        <v>12</v>
      </c>
      <c r="L11" s="323"/>
      <c r="M11" s="322" t="s">
        <v>19</v>
      </c>
      <c r="N11" s="323"/>
      <c r="O11" s="324" t="s">
        <v>101</v>
      </c>
      <c r="P11" s="324"/>
      <c r="Q11" s="5"/>
    </row>
    <row r="12" spans="2:17" ht="48" customHeight="1" thickTop="1" thickBot="1" x14ac:dyDescent="0.3">
      <c r="B12" s="3"/>
      <c r="C12" s="303"/>
      <c r="D12" s="6" t="s">
        <v>13</v>
      </c>
      <c r="E12" s="11"/>
      <c r="F12" s="12"/>
      <c r="G12" s="8"/>
      <c r="H12" s="9"/>
      <c r="I12" s="9"/>
      <c r="J12" s="4"/>
      <c r="K12" s="322" t="s">
        <v>12</v>
      </c>
      <c r="L12" s="323"/>
      <c r="M12" s="322" t="s">
        <v>11</v>
      </c>
      <c r="N12" s="323"/>
      <c r="O12" s="324" t="s">
        <v>101</v>
      </c>
      <c r="P12" s="324"/>
      <c r="Q12" s="5"/>
    </row>
    <row r="13" spans="2:17" ht="48" customHeight="1" thickTop="1" thickBot="1" x14ac:dyDescent="0.3">
      <c r="B13" s="3"/>
      <c r="C13" s="303"/>
      <c r="D13" s="6" t="s">
        <v>14</v>
      </c>
      <c r="E13" s="11"/>
      <c r="F13" s="13"/>
      <c r="G13" s="12"/>
      <c r="H13" s="8"/>
      <c r="I13" s="9"/>
      <c r="J13" s="4"/>
      <c r="K13" s="322" t="s">
        <v>12</v>
      </c>
      <c r="L13" s="323"/>
      <c r="M13" s="322" t="s">
        <v>13</v>
      </c>
      <c r="N13" s="323"/>
      <c r="O13" s="324" t="s">
        <v>101</v>
      </c>
      <c r="P13" s="324"/>
      <c r="Q13" s="5"/>
    </row>
    <row r="14" spans="2:17" ht="48" customHeight="1" thickTop="1" thickBot="1" x14ac:dyDescent="0.3">
      <c r="B14" s="3"/>
      <c r="C14" s="303"/>
      <c r="D14" s="6" t="s">
        <v>53</v>
      </c>
      <c r="E14" s="14"/>
      <c r="F14" s="15"/>
      <c r="G14" s="16"/>
      <c r="H14" s="17"/>
      <c r="I14" s="18"/>
      <c r="J14" s="4"/>
      <c r="K14" s="322" t="s">
        <v>12</v>
      </c>
      <c r="L14" s="323"/>
      <c r="M14" s="322" t="s">
        <v>14</v>
      </c>
      <c r="N14" s="323"/>
      <c r="O14" s="324" t="s">
        <v>101</v>
      </c>
      <c r="P14" s="324"/>
      <c r="Q14" s="5"/>
    </row>
    <row r="15" spans="2:17" ht="32.25" customHeight="1" thickTop="1" thickBot="1" x14ac:dyDescent="0.3">
      <c r="B15" s="3"/>
      <c r="C15" s="4"/>
      <c r="D15" s="4"/>
      <c r="E15" s="6" t="s">
        <v>70</v>
      </c>
      <c r="F15" s="6" t="s">
        <v>71</v>
      </c>
      <c r="G15" s="6" t="s">
        <v>44</v>
      </c>
      <c r="H15" s="6" t="s">
        <v>15</v>
      </c>
      <c r="I15" s="6" t="s">
        <v>12</v>
      </c>
      <c r="J15" s="4"/>
      <c r="K15" s="322" t="s">
        <v>12</v>
      </c>
      <c r="L15" s="323"/>
      <c r="M15" s="322" t="s">
        <v>53</v>
      </c>
      <c r="N15" s="323"/>
      <c r="O15" s="324" t="s">
        <v>101</v>
      </c>
      <c r="P15" s="324"/>
      <c r="Q15" s="5"/>
    </row>
    <row r="16" spans="2:17" ht="33.75" customHeight="1" thickTop="1" thickBot="1" x14ac:dyDescent="0.3">
      <c r="B16" s="3"/>
      <c r="C16" s="4"/>
      <c r="D16" s="4"/>
      <c r="E16" s="304" t="s">
        <v>6</v>
      </c>
      <c r="F16" s="304"/>
      <c r="G16" s="304"/>
      <c r="H16" s="304"/>
      <c r="I16" s="304"/>
      <c r="J16" s="4"/>
      <c r="K16" s="322" t="s">
        <v>15</v>
      </c>
      <c r="L16" s="323"/>
      <c r="M16" s="322" t="s">
        <v>19</v>
      </c>
      <c r="N16" s="323"/>
      <c r="O16" s="324" t="s">
        <v>101</v>
      </c>
      <c r="P16" s="324"/>
      <c r="Q16" s="5"/>
    </row>
    <row r="17" spans="2:17" ht="33.75" customHeight="1" thickTop="1" x14ac:dyDescent="0.25">
      <c r="B17" s="3"/>
      <c r="C17" s="4"/>
      <c r="D17" s="4"/>
      <c r="E17" s="19"/>
      <c r="F17" s="19"/>
      <c r="G17" s="19"/>
      <c r="H17" s="19"/>
      <c r="I17" s="19"/>
      <c r="J17" s="4"/>
      <c r="K17" s="322" t="s">
        <v>15</v>
      </c>
      <c r="L17" s="323"/>
      <c r="M17" s="322" t="s">
        <v>11</v>
      </c>
      <c r="N17" s="323"/>
      <c r="O17" s="324" t="s">
        <v>101</v>
      </c>
      <c r="P17" s="324"/>
      <c r="Q17" s="5"/>
    </row>
    <row r="18" spans="2:17" ht="33.75" customHeight="1" x14ac:dyDescent="0.25">
      <c r="B18" s="3"/>
      <c r="C18" s="4"/>
      <c r="D18" s="4"/>
      <c r="E18" s="19"/>
      <c r="F18" s="19"/>
      <c r="G18" s="19"/>
      <c r="H18" s="19"/>
      <c r="I18" s="19"/>
      <c r="J18" s="4"/>
      <c r="K18" s="322" t="s">
        <v>15</v>
      </c>
      <c r="L18" s="323"/>
      <c r="M18" s="322" t="s">
        <v>13</v>
      </c>
      <c r="N18" s="323"/>
      <c r="O18" s="324" t="s">
        <v>101</v>
      </c>
      <c r="P18" s="324"/>
      <c r="Q18" s="5"/>
    </row>
    <row r="19" spans="2:17" ht="33.75" customHeight="1" x14ac:dyDescent="0.25">
      <c r="B19" s="3"/>
      <c r="C19" s="4"/>
      <c r="D19" s="4"/>
      <c r="E19" s="19"/>
      <c r="F19" s="19"/>
      <c r="G19" s="19"/>
      <c r="H19" s="19"/>
      <c r="I19" s="19"/>
      <c r="J19" s="4"/>
      <c r="K19" s="322" t="s">
        <v>15</v>
      </c>
      <c r="L19" s="323"/>
      <c r="M19" s="322" t="s">
        <v>14</v>
      </c>
      <c r="N19" s="323"/>
      <c r="O19" s="325" t="s">
        <v>102</v>
      </c>
      <c r="P19" s="325"/>
      <c r="Q19" s="5"/>
    </row>
    <row r="20" spans="2:17" ht="33.75" customHeight="1" x14ac:dyDescent="0.25">
      <c r="B20" s="3"/>
      <c r="C20" s="4"/>
      <c r="D20" s="4"/>
      <c r="E20" s="19"/>
      <c r="F20" s="19"/>
      <c r="G20" s="19"/>
      <c r="H20" s="19"/>
      <c r="I20" s="19"/>
      <c r="J20" s="4"/>
      <c r="K20" s="322" t="s">
        <v>15</v>
      </c>
      <c r="L20" s="323"/>
      <c r="M20" s="322" t="s">
        <v>53</v>
      </c>
      <c r="N20" s="323"/>
      <c r="O20" s="325" t="s">
        <v>102</v>
      </c>
      <c r="P20" s="325"/>
      <c r="Q20" s="5"/>
    </row>
    <row r="21" spans="2:17" ht="33.75" customHeight="1" x14ac:dyDescent="0.25">
      <c r="B21" s="3"/>
      <c r="C21" s="4"/>
      <c r="D21" s="4"/>
      <c r="E21" s="19"/>
      <c r="F21" s="19"/>
      <c r="G21" s="19"/>
      <c r="H21" s="19"/>
      <c r="I21" s="19"/>
      <c r="J21" s="4"/>
      <c r="K21" s="322" t="s">
        <v>44</v>
      </c>
      <c r="L21" s="323"/>
      <c r="M21" s="322" t="s">
        <v>19</v>
      </c>
      <c r="N21" s="323"/>
      <c r="O21" s="324" t="s">
        <v>101</v>
      </c>
      <c r="P21" s="324"/>
      <c r="Q21" s="5"/>
    </row>
    <row r="22" spans="2:17" ht="33.75" customHeight="1" x14ac:dyDescent="0.25">
      <c r="B22" s="3"/>
      <c r="C22" s="4"/>
      <c r="D22" s="4"/>
      <c r="E22" s="19"/>
      <c r="F22" s="19"/>
      <c r="G22" s="19"/>
      <c r="H22" s="19"/>
      <c r="I22" s="19"/>
      <c r="J22" s="4"/>
      <c r="K22" s="322" t="s">
        <v>44</v>
      </c>
      <c r="L22" s="323"/>
      <c r="M22" s="322" t="s">
        <v>11</v>
      </c>
      <c r="N22" s="323"/>
      <c r="O22" s="325" t="s">
        <v>102</v>
      </c>
      <c r="P22" s="325"/>
      <c r="Q22" s="5"/>
    </row>
    <row r="23" spans="2:17" ht="33.75" customHeight="1" x14ac:dyDescent="0.25">
      <c r="B23" s="3"/>
      <c r="C23" s="4"/>
      <c r="D23" s="4"/>
      <c r="E23" s="19"/>
      <c r="F23" s="19"/>
      <c r="G23" s="19"/>
      <c r="H23" s="19"/>
      <c r="I23" s="19"/>
      <c r="J23" s="4"/>
      <c r="K23" s="322" t="s">
        <v>44</v>
      </c>
      <c r="L23" s="323"/>
      <c r="M23" s="322" t="s">
        <v>13</v>
      </c>
      <c r="N23" s="323"/>
      <c r="O23" s="325" t="s">
        <v>102</v>
      </c>
      <c r="P23" s="325"/>
      <c r="Q23" s="5"/>
    </row>
    <row r="24" spans="2:17" ht="33.75" customHeight="1" x14ac:dyDescent="0.25">
      <c r="B24" s="3"/>
      <c r="C24" s="4"/>
      <c r="D24" s="4"/>
      <c r="E24" s="19"/>
      <c r="F24" s="19"/>
      <c r="G24" s="19"/>
      <c r="H24" s="19"/>
      <c r="I24" s="19"/>
      <c r="J24" s="4"/>
      <c r="K24" s="322" t="s">
        <v>44</v>
      </c>
      <c r="L24" s="323"/>
      <c r="M24" s="322" t="s">
        <v>14</v>
      </c>
      <c r="N24" s="323"/>
      <c r="O24" s="326" t="s">
        <v>103</v>
      </c>
      <c r="P24" s="327"/>
      <c r="Q24" s="5"/>
    </row>
    <row r="25" spans="2:17" ht="33.75" customHeight="1" x14ac:dyDescent="0.25">
      <c r="B25" s="3"/>
      <c r="C25" s="4"/>
      <c r="D25" s="4"/>
      <c r="E25" s="19"/>
      <c r="F25" s="19"/>
      <c r="G25" s="19"/>
      <c r="H25" s="19"/>
      <c r="I25" s="19"/>
      <c r="J25" s="4"/>
      <c r="K25" s="322" t="s">
        <v>44</v>
      </c>
      <c r="L25" s="323"/>
      <c r="M25" s="322" t="s">
        <v>53</v>
      </c>
      <c r="N25" s="323"/>
      <c r="O25" s="326" t="s">
        <v>103</v>
      </c>
      <c r="P25" s="327"/>
      <c r="Q25" s="5"/>
    </row>
    <row r="26" spans="2:17" ht="33.75" customHeight="1" x14ac:dyDescent="0.25">
      <c r="B26" s="3"/>
      <c r="C26" s="4"/>
      <c r="D26" s="4"/>
      <c r="E26" s="19"/>
      <c r="F26" s="19"/>
      <c r="G26" s="19"/>
      <c r="H26" s="19"/>
      <c r="I26" s="19"/>
      <c r="J26" s="4"/>
      <c r="K26" s="322" t="s">
        <v>71</v>
      </c>
      <c r="L26" s="323"/>
      <c r="M26" s="322" t="s">
        <v>19</v>
      </c>
      <c r="N26" s="323"/>
      <c r="O26" s="325" t="s">
        <v>102</v>
      </c>
      <c r="P26" s="325"/>
      <c r="Q26" s="5"/>
    </row>
    <row r="27" spans="2:17" ht="33.75" customHeight="1" x14ac:dyDescent="0.25">
      <c r="B27" s="3"/>
      <c r="C27" s="4"/>
      <c r="D27" s="4"/>
      <c r="E27" s="19"/>
      <c r="F27" s="19"/>
      <c r="G27" s="19"/>
      <c r="H27" s="19"/>
      <c r="I27" s="19"/>
      <c r="J27" s="4"/>
      <c r="K27" s="322" t="s">
        <v>71</v>
      </c>
      <c r="L27" s="323"/>
      <c r="M27" s="322" t="s">
        <v>11</v>
      </c>
      <c r="N27" s="323"/>
      <c r="O27" s="325" t="s">
        <v>102</v>
      </c>
      <c r="P27" s="325"/>
      <c r="Q27" s="5"/>
    </row>
    <row r="28" spans="2:17" ht="33.75" customHeight="1" x14ac:dyDescent="0.25">
      <c r="B28" s="3"/>
      <c r="C28" s="4"/>
      <c r="D28" s="4"/>
      <c r="E28" s="19"/>
      <c r="F28" s="19"/>
      <c r="G28" s="19"/>
      <c r="H28" s="19"/>
      <c r="I28" s="19"/>
      <c r="J28" s="4"/>
      <c r="K28" s="322" t="s">
        <v>71</v>
      </c>
      <c r="L28" s="323"/>
      <c r="M28" s="322" t="s">
        <v>13</v>
      </c>
      <c r="N28" s="323"/>
      <c r="O28" s="326" t="s">
        <v>103</v>
      </c>
      <c r="P28" s="327"/>
      <c r="Q28" s="5"/>
    </row>
    <row r="29" spans="2:17" ht="33.75" customHeight="1" x14ac:dyDescent="0.25">
      <c r="B29" s="3"/>
      <c r="C29" s="4"/>
      <c r="D29" s="4"/>
      <c r="E29" s="19"/>
      <c r="F29" s="19"/>
      <c r="G29" s="19"/>
      <c r="H29" s="19"/>
      <c r="I29" s="19"/>
      <c r="J29" s="4"/>
      <c r="K29" s="322" t="s">
        <v>71</v>
      </c>
      <c r="L29" s="323"/>
      <c r="M29" s="322" t="s">
        <v>14</v>
      </c>
      <c r="N29" s="323"/>
      <c r="O29" s="328" t="s">
        <v>104</v>
      </c>
      <c r="P29" s="328"/>
      <c r="Q29" s="5"/>
    </row>
    <row r="30" spans="2:17" ht="33.75" customHeight="1" x14ac:dyDescent="0.25">
      <c r="B30" s="3"/>
      <c r="C30" s="4"/>
      <c r="D30" s="4"/>
      <c r="E30" s="19"/>
      <c r="F30" s="19"/>
      <c r="G30" s="19"/>
      <c r="H30" s="19"/>
      <c r="I30" s="19"/>
      <c r="J30" s="4"/>
      <c r="K30" s="322" t="s">
        <v>71</v>
      </c>
      <c r="L30" s="323"/>
      <c r="M30" s="322" t="s">
        <v>53</v>
      </c>
      <c r="N30" s="323"/>
      <c r="O30" s="328" t="s">
        <v>104</v>
      </c>
      <c r="P30" s="328"/>
      <c r="Q30" s="5"/>
    </row>
    <row r="31" spans="2:17" ht="33.75" customHeight="1" x14ac:dyDescent="0.25">
      <c r="B31" s="3"/>
      <c r="C31" s="4"/>
      <c r="D31" s="4"/>
      <c r="E31" s="19"/>
      <c r="F31" s="19"/>
      <c r="G31" s="19"/>
      <c r="H31" s="19"/>
      <c r="I31" s="19"/>
      <c r="J31" s="4"/>
      <c r="K31" s="322" t="s">
        <v>70</v>
      </c>
      <c r="L31" s="323"/>
      <c r="M31" s="322" t="s">
        <v>19</v>
      </c>
      <c r="N31" s="323"/>
      <c r="O31" s="325" t="s">
        <v>102</v>
      </c>
      <c r="P31" s="325"/>
      <c r="Q31" s="5"/>
    </row>
    <row r="32" spans="2:17" ht="33.75" customHeight="1" x14ac:dyDescent="0.25">
      <c r="B32" s="3"/>
      <c r="C32" s="4"/>
      <c r="D32" s="4"/>
      <c r="E32" s="19"/>
      <c r="F32" s="19"/>
      <c r="G32" s="19"/>
      <c r="H32" s="19"/>
      <c r="I32" s="19"/>
      <c r="J32" s="4"/>
      <c r="K32" s="322" t="s">
        <v>70</v>
      </c>
      <c r="L32" s="323"/>
      <c r="M32" s="322" t="s">
        <v>11</v>
      </c>
      <c r="N32" s="323"/>
      <c r="O32" s="326" t="s">
        <v>103</v>
      </c>
      <c r="P32" s="327"/>
      <c r="Q32" s="5"/>
    </row>
    <row r="33" spans="2:17" ht="33.75" customHeight="1" x14ac:dyDescent="0.25">
      <c r="B33" s="3"/>
      <c r="C33" s="4"/>
      <c r="D33" s="4"/>
      <c r="E33" s="19"/>
      <c r="F33" s="19"/>
      <c r="G33" s="19"/>
      <c r="H33" s="19"/>
      <c r="I33" s="19"/>
      <c r="J33" s="4"/>
      <c r="K33" s="322" t="s">
        <v>70</v>
      </c>
      <c r="L33" s="323"/>
      <c r="M33" s="322" t="s">
        <v>13</v>
      </c>
      <c r="N33" s="323"/>
      <c r="O33" s="328" t="s">
        <v>104</v>
      </c>
      <c r="P33" s="328"/>
      <c r="Q33" s="5"/>
    </row>
    <row r="34" spans="2:17" ht="33.75" customHeight="1" x14ac:dyDescent="0.25">
      <c r="B34" s="3"/>
      <c r="C34" s="4"/>
      <c r="D34" s="4"/>
      <c r="E34" s="19"/>
      <c r="F34" s="19"/>
      <c r="G34" s="19"/>
      <c r="H34" s="19"/>
      <c r="I34" s="19"/>
      <c r="J34" s="4"/>
      <c r="K34" s="322" t="s">
        <v>70</v>
      </c>
      <c r="L34" s="323"/>
      <c r="M34" s="322" t="s">
        <v>14</v>
      </c>
      <c r="N34" s="323"/>
      <c r="O34" s="328" t="s">
        <v>104</v>
      </c>
      <c r="P34" s="328"/>
      <c r="Q34" s="5"/>
    </row>
    <row r="35" spans="2:17" ht="33.75" customHeight="1" x14ac:dyDescent="0.25">
      <c r="B35" s="3"/>
      <c r="C35" s="4"/>
      <c r="D35" s="4"/>
      <c r="E35" s="19"/>
      <c r="F35" s="19"/>
      <c r="G35" s="19"/>
      <c r="H35" s="19"/>
      <c r="I35" s="19"/>
      <c r="J35" s="4"/>
      <c r="K35" s="322" t="s">
        <v>70</v>
      </c>
      <c r="L35" s="323"/>
      <c r="M35" s="322" t="s">
        <v>53</v>
      </c>
      <c r="N35" s="323"/>
      <c r="O35" s="328" t="s">
        <v>104</v>
      </c>
      <c r="P35" s="328"/>
      <c r="Q35" s="5"/>
    </row>
    <row r="36" spans="2:17" ht="33.75" customHeight="1" x14ac:dyDescent="0.25">
      <c r="B36" s="3"/>
      <c r="C36" s="4"/>
      <c r="D36" s="4"/>
      <c r="E36" s="19"/>
      <c r="F36" s="19"/>
      <c r="G36" s="19"/>
      <c r="H36" s="19"/>
      <c r="I36" s="19"/>
      <c r="J36" s="4"/>
      <c r="K36" s="20"/>
      <c r="L36" s="20"/>
      <c r="M36" s="20"/>
      <c r="N36" s="20"/>
      <c r="O36" s="21"/>
      <c r="P36" s="21"/>
      <c r="Q36" s="5"/>
    </row>
    <row r="37" spans="2:17" ht="33.75" customHeight="1" thickBot="1" x14ac:dyDescent="0.3">
      <c r="B37" s="3"/>
      <c r="C37" s="4"/>
      <c r="D37" s="4"/>
      <c r="E37" s="19"/>
      <c r="F37" s="19"/>
      <c r="G37" s="19"/>
      <c r="H37" s="19"/>
      <c r="I37" s="19"/>
      <c r="J37" s="4"/>
      <c r="K37" s="20"/>
      <c r="L37" s="20"/>
      <c r="M37" s="20"/>
      <c r="N37" s="20"/>
      <c r="O37" s="21"/>
      <c r="P37" s="21"/>
      <c r="Q37" s="5"/>
    </row>
    <row r="38" spans="2:17" ht="23.25" customHeight="1" thickBot="1" x14ac:dyDescent="0.3">
      <c r="B38" s="288" t="s">
        <v>207</v>
      </c>
      <c r="C38" s="289"/>
      <c r="D38" s="289"/>
      <c r="E38" s="289"/>
      <c r="F38" s="289"/>
      <c r="G38" s="289"/>
      <c r="H38" s="289"/>
      <c r="I38" s="289"/>
      <c r="J38" s="289"/>
      <c r="K38" s="289"/>
      <c r="L38" s="289"/>
      <c r="M38" s="289"/>
      <c r="N38" s="289"/>
      <c r="O38" s="289"/>
      <c r="P38" s="289"/>
      <c r="Q38" s="290"/>
    </row>
    <row r="39" spans="2:17" ht="15.75" thickBot="1" x14ac:dyDescent="0.3">
      <c r="B39" s="3"/>
      <c r="C39" s="4"/>
      <c r="D39" s="4"/>
      <c r="E39" s="4"/>
      <c r="F39" s="4"/>
      <c r="G39" s="4"/>
      <c r="H39" s="4"/>
      <c r="I39" s="4"/>
      <c r="J39" s="4"/>
      <c r="K39" s="4"/>
      <c r="L39" s="4"/>
      <c r="M39" s="4"/>
      <c r="N39" s="4"/>
      <c r="O39" s="4"/>
      <c r="P39" s="4"/>
      <c r="Q39" s="5"/>
    </row>
    <row r="40" spans="2:17" ht="18.75" customHeight="1" x14ac:dyDescent="0.25">
      <c r="B40" s="3"/>
      <c r="C40" s="270" t="s">
        <v>198</v>
      </c>
      <c r="D40" s="271"/>
      <c r="E40" s="271"/>
      <c r="F40" s="271"/>
      <c r="G40" s="272"/>
      <c r="H40" s="4"/>
      <c r="I40" s="266" t="s">
        <v>204</v>
      </c>
      <c r="J40" s="267"/>
      <c r="K40" s="267"/>
      <c r="L40" s="267"/>
      <c r="M40" s="267"/>
      <c r="N40" s="267"/>
      <c r="O40" s="267"/>
      <c r="P40" s="268"/>
      <c r="Q40" s="5"/>
    </row>
    <row r="41" spans="2:17" ht="17.25" customHeight="1" thickBot="1" x14ac:dyDescent="0.3">
      <c r="B41" s="3"/>
      <c r="C41" s="22" t="s">
        <v>184</v>
      </c>
      <c r="D41" s="23" t="s">
        <v>185</v>
      </c>
      <c r="E41" s="282" t="s">
        <v>186</v>
      </c>
      <c r="F41" s="282"/>
      <c r="G41" s="24" t="s">
        <v>187</v>
      </c>
      <c r="H41" s="4"/>
      <c r="I41" s="265" t="s">
        <v>48</v>
      </c>
      <c r="J41" s="260" t="s">
        <v>203</v>
      </c>
      <c r="K41" s="260"/>
      <c r="L41" s="260"/>
      <c r="M41" s="260"/>
      <c r="N41" s="260"/>
      <c r="O41" s="246" t="s">
        <v>199</v>
      </c>
      <c r="P41" s="247"/>
      <c r="Q41" s="5"/>
    </row>
    <row r="42" spans="2:17" ht="33" customHeight="1" thickBot="1" x14ac:dyDescent="0.3">
      <c r="B42" s="3"/>
      <c r="C42" s="25">
        <v>5</v>
      </c>
      <c r="D42" s="26" t="s">
        <v>19</v>
      </c>
      <c r="E42" s="283" t="s">
        <v>188</v>
      </c>
      <c r="F42" s="283"/>
      <c r="G42" s="27" t="s">
        <v>189</v>
      </c>
      <c r="H42" s="4"/>
      <c r="I42" s="209"/>
      <c r="J42" s="210"/>
      <c r="K42" s="210"/>
      <c r="L42" s="210"/>
      <c r="M42" s="210"/>
      <c r="N42" s="210"/>
      <c r="O42" s="28" t="s">
        <v>114</v>
      </c>
      <c r="P42" s="29" t="s">
        <v>171</v>
      </c>
      <c r="Q42" s="5"/>
    </row>
    <row r="43" spans="2:17" ht="14.25" customHeight="1" x14ac:dyDescent="0.3">
      <c r="B43" s="3"/>
      <c r="C43" s="213">
        <v>4</v>
      </c>
      <c r="D43" s="286" t="s">
        <v>11</v>
      </c>
      <c r="E43" s="284" t="s">
        <v>190</v>
      </c>
      <c r="F43" s="284"/>
      <c r="G43" s="269" t="s">
        <v>191</v>
      </c>
      <c r="H43" s="4"/>
      <c r="I43" s="30">
        <v>1</v>
      </c>
      <c r="J43" s="248" t="s">
        <v>119</v>
      </c>
      <c r="K43" s="248"/>
      <c r="L43" s="248"/>
      <c r="M43" s="248"/>
      <c r="N43" s="248"/>
      <c r="O43" s="31"/>
      <c r="P43" s="32"/>
      <c r="Q43" s="5"/>
    </row>
    <row r="44" spans="2:17" ht="17.25" customHeight="1" x14ac:dyDescent="0.3">
      <c r="B44" s="3"/>
      <c r="C44" s="213"/>
      <c r="D44" s="286"/>
      <c r="E44" s="284"/>
      <c r="F44" s="284"/>
      <c r="G44" s="269"/>
      <c r="H44" s="4"/>
      <c r="I44" s="33">
        <v>2</v>
      </c>
      <c r="J44" s="249" t="s">
        <v>120</v>
      </c>
      <c r="K44" s="249"/>
      <c r="L44" s="249"/>
      <c r="M44" s="249"/>
      <c r="N44" s="249"/>
      <c r="O44" s="34"/>
      <c r="P44" s="35"/>
      <c r="Q44" s="5"/>
    </row>
    <row r="45" spans="2:17" ht="30" customHeight="1" x14ac:dyDescent="0.3">
      <c r="B45" s="3"/>
      <c r="C45" s="36">
        <v>3</v>
      </c>
      <c r="D45" s="37" t="s">
        <v>13</v>
      </c>
      <c r="E45" s="284" t="s">
        <v>192</v>
      </c>
      <c r="F45" s="284"/>
      <c r="G45" s="38" t="s">
        <v>193</v>
      </c>
      <c r="H45" s="4"/>
      <c r="I45" s="33">
        <v>3</v>
      </c>
      <c r="J45" s="249" t="s">
        <v>121</v>
      </c>
      <c r="K45" s="249"/>
      <c r="L45" s="249"/>
      <c r="M45" s="249"/>
      <c r="N45" s="249"/>
      <c r="O45" s="34"/>
      <c r="P45" s="35"/>
      <c r="Q45" s="5"/>
    </row>
    <row r="46" spans="2:17" ht="26.25" customHeight="1" x14ac:dyDescent="0.3">
      <c r="B46" s="3"/>
      <c r="C46" s="36">
        <v>2</v>
      </c>
      <c r="D46" s="37" t="s">
        <v>14</v>
      </c>
      <c r="E46" s="284" t="s">
        <v>194</v>
      </c>
      <c r="F46" s="284"/>
      <c r="G46" s="38" t="s">
        <v>195</v>
      </c>
      <c r="H46" s="4"/>
      <c r="I46" s="33">
        <v>4</v>
      </c>
      <c r="J46" s="249" t="s">
        <v>122</v>
      </c>
      <c r="K46" s="249"/>
      <c r="L46" s="249"/>
      <c r="M46" s="249"/>
      <c r="N46" s="249"/>
      <c r="O46" s="34"/>
      <c r="P46" s="35"/>
      <c r="Q46" s="5"/>
    </row>
    <row r="47" spans="2:17" ht="40.5" customHeight="1" thickBot="1" x14ac:dyDescent="0.35">
      <c r="B47" s="3"/>
      <c r="C47" s="39">
        <v>1</v>
      </c>
      <c r="D47" s="40" t="s">
        <v>53</v>
      </c>
      <c r="E47" s="285" t="s">
        <v>196</v>
      </c>
      <c r="F47" s="285"/>
      <c r="G47" s="41" t="s">
        <v>197</v>
      </c>
      <c r="H47" s="4"/>
      <c r="I47" s="33">
        <v>5</v>
      </c>
      <c r="J47" s="249" t="s">
        <v>123</v>
      </c>
      <c r="K47" s="249"/>
      <c r="L47" s="249"/>
      <c r="M47" s="249"/>
      <c r="N47" s="249"/>
      <c r="O47" s="34"/>
      <c r="P47" s="35"/>
      <c r="Q47" s="5"/>
    </row>
    <row r="48" spans="2:17" ht="17.25" customHeight="1" x14ac:dyDescent="0.3">
      <c r="B48" s="3"/>
      <c r="C48" s="4"/>
      <c r="D48" s="4"/>
      <c r="E48" s="4"/>
      <c r="F48" s="4"/>
      <c r="G48" s="4"/>
      <c r="H48" s="4"/>
      <c r="I48" s="33">
        <v>6</v>
      </c>
      <c r="J48" s="249" t="s">
        <v>124</v>
      </c>
      <c r="K48" s="249"/>
      <c r="L48" s="249"/>
      <c r="M48" s="249"/>
      <c r="N48" s="249"/>
      <c r="O48" s="34"/>
      <c r="P48" s="35"/>
      <c r="Q48" s="5"/>
    </row>
    <row r="49" spans="2:17" ht="16.5" customHeight="1" thickBot="1" x14ac:dyDescent="0.35">
      <c r="B49" s="3"/>
      <c r="C49" s="4"/>
      <c r="D49" s="4"/>
      <c r="E49" s="4"/>
      <c r="F49" s="4"/>
      <c r="G49" s="4"/>
      <c r="H49" s="4"/>
      <c r="I49" s="33">
        <v>7</v>
      </c>
      <c r="J49" s="249" t="s">
        <v>125</v>
      </c>
      <c r="K49" s="249"/>
      <c r="L49" s="249"/>
      <c r="M49" s="249"/>
      <c r="N49" s="249"/>
      <c r="O49" s="34"/>
      <c r="P49" s="35"/>
      <c r="Q49" s="5"/>
    </row>
    <row r="50" spans="2:17" ht="28.5" customHeight="1" x14ac:dyDescent="0.3">
      <c r="B50" s="3"/>
      <c r="C50" s="270" t="s">
        <v>354</v>
      </c>
      <c r="D50" s="271"/>
      <c r="E50" s="271"/>
      <c r="F50" s="271"/>
      <c r="G50" s="272"/>
      <c r="H50" s="4"/>
      <c r="I50" s="33">
        <v>8</v>
      </c>
      <c r="J50" s="249" t="s">
        <v>126</v>
      </c>
      <c r="K50" s="249"/>
      <c r="L50" s="249"/>
      <c r="M50" s="249"/>
      <c r="N50" s="249"/>
      <c r="O50" s="34"/>
      <c r="P50" s="35"/>
      <c r="Q50" s="5"/>
    </row>
    <row r="51" spans="2:17" ht="17.25" customHeight="1" thickBot="1" x14ac:dyDescent="0.35">
      <c r="B51" s="3"/>
      <c r="C51" s="22" t="s">
        <v>355</v>
      </c>
      <c r="D51" s="273" t="s">
        <v>186</v>
      </c>
      <c r="E51" s="274"/>
      <c r="F51" s="274"/>
      <c r="G51" s="275"/>
      <c r="H51" s="4"/>
      <c r="I51" s="33">
        <v>9</v>
      </c>
      <c r="J51" s="249" t="s">
        <v>127</v>
      </c>
      <c r="K51" s="249"/>
      <c r="L51" s="249"/>
      <c r="M51" s="249"/>
      <c r="N51" s="249"/>
      <c r="O51" s="34"/>
      <c r="P51" s="35"/>
      <c r="Q51" s="5"/>
    </row>
    <row r="52" spans="2:17" ht="29.25" customHeight="1" x14ac:dyDescent="0.3">
      <c r="B52" s="3"/>
      <c r="C52" s="42" t="s">
        <v>356</v>
      </c>
      <c r="D52" s="276" t="s">
        <v>359</v>
      </c>
      <c r="E52" s="277"/>
      <c r="F52" s="277"/>
      <c r="G52" s="278"/>
      <c r="H52" s="4"/>
      <c r="I52" s="33">
        <v>10</v>
      </c>
      <c r="J52" s="249" t="s">
        <v>128</v>
      </c>
      <c r="K52" s="249"/>
      <c r="L52" s="249"/>
      <c r="M52" s="249"/>
      <c r="N52" s="249"/>
      <c r="O52" s="34"/>
      <c r="P52" s="35"/>
      <c r="Q52" s="5"/>
    </row>
    <row r="53" spans="2:17" ht="24.75" customHeight="1" x14ac:dyDescent="0.3">
      <c r="B53" s="3"/>
      <c r="C53" s="43" t="s">
        <v>8</v>
      </c>
      <c r="D53" s="279" t="s">
        <v>360</v>
      </c>
      <c r="E53" s="280"/>
      <c r="F53" s="280"/>
      <c r="G53" s="281"/>
      <c r="H53" s="4"/>
      <c r="I53" s="33">
        <v>11</v>
      </c>
      <c r="J53" s="249" t="s">
        <v>129</v>
      </c>
      <c r="K53" s="249"/>
      <c r="L53" s="249"/>
      <c r="M53" s="249"/>
      <c r="N53" s="249"/>
      <c r="O53" s="34"/>
      <c r="P53" s="35"/>
      <c r="Q53" s="5"/>
    </row>
    <row r="54" spans="2:17" ht="27" customHeight="1" x14ac:dyDescent="0.3">
      <c r="B54" s="3"/>
      <c r="C54" s="43" t="s">
        <v>357</v>
      </c>
      <c r="D54" s="279" t="s">
        <v>361</v>
      </c>
      <c r="E54" s="280"/>
      <c r="F54" s="280"/>
      <c r="G54" s="281"/>
      <c r="H54" s="4"/>
      <c r="I54" s="33">
        <v>12</v>
      </c>
      <c r="J54" s="249" t="s">
        <v>130</v>
      </c>
      <c r="K54" s="249"/>
      <c r="L54" s="249"/>
      <c r="M54" s="249"/>
      <c r="N54" s="249"/>
      <c r="O54" s="34"/>
      <c r="P54" s="35"/>
      <c r="Q54" s="5"/>
    </row>
    <row r="55" spans="2:17" ht="35.25" customHeight="1" x14ac:dyDescent="0.3">
      <c r="B55" s="3"/>
      <c r="C55" s="43" t="s">
        <v>358</v>
      </c>
      <c r="D55" s="279" t="s">
        <v>362</v>
      </c>
      <c r="E55" s="280"/>
      <c r="F55" s="280"/>
      <c r="G55" s="287"/>
      <c r="H55" s="4"/>
      <c r="I55" s="33">
        <v>13</v>
      </c>
      <c r="J55" s="249" t="s">
        <v>131</v>
      </c>
      <c r="K55" s="249"/>
      <c r="L55" s="249"/>
      <c r="M55" s="249"/>
      <c r="N55" s="249"/>
      <c r="O55" s="34"/>
      <c r="P55" s="35"/>
      <c r="Q55" s="5"/>
    </row>
    <row r="56" spans="2:17" ht="17.25" customHeight="1" x14ac:dyDescent="0.3">
      <c r="B56" s="3"/>
      <c r="C56" s="4"/>
      <c r="D56" s="4"/>
      <c r="E56" s="4"/>
      <c r="F56" s="4"/>
      <c r="G56" s="4"/>
      <c r="H56" s="4"/>
      <c r="I56" s="33">
        <v>14</v>
      </c>
      <c r="J56" s="249" t="s">
        <v>132</v>
      </c>
      <c r="K56" s="249"/>
      <c r="L56" s="249"/>
      <c r="M56" s="249"/>
      <c r="N56" s="249"/>
      <c r="O56" s="34"/>
      <c r="P56" s="35"/>
      <c r="Q56" s="5"/>
    </row>
    <row r="57" spans="2:17" ht="17.25" customHeight="1" x14ac:dyDescent="0.3">
      <c r="B57" s="3"/>
      <c r="C57" s="4"/>
      <c r="D57" s="4"/>
      <c r="E57" s="4"/>
      <c r="F57" s="4"/>
      <c r="G57" s="4"/>
      <c r="H57" s="4"/>
      <c r="I57" s="33">
        <v>15</v>
      </c>
      <c r="J57" s="249" t="s">
        <v>133</v>
      </c>
      <c r="K57" s="249"/>
      <c r="L57" s="249"/>
      <c r="M57" s="249"/>
      <c r="N57" s="249"/>
      <c r="O57" s="34"/>
      <c r="P57" s="35"/>
      <c r="Q57" s="5"/>
    </row>
    <row r="58" spans="2:17" ht="17.25" customHeight="1" x14ac:dyDescent="0.3">
      <c r="B58" s="3"/>
      <c r="C58" s="4"/>
      <c r="D58" s="4"/>
      <c r="E58" s="4"/>
      <c r="F58" s="4"/>
      <c r="G58" s="4"/>
      <c r="H58" s="4"/>
      <c r="I58" s="33">
        <v>16</v>
      </c>
      <c r="J58" s="249" t="s">
        <v>134</v>
      </c>
      <c r="K58" s="249"/>
      <c r="L58" s="249"/>
      <c r="M58" s="249"/>
      <c r="N58" s="249"/>
      <c r="O58" s="34"/>
      <c r="P58" s="35"/>
      <c r="Q58" s="5"/>
    </row>
    <row r="59" spans="2:17" ht="17.25" customHeight="1" x14ac:dyDescent="0.3">
      <c r="B59" s="3"/>
      <c r="C59" s="4"/>
      <c r="D59" s="4"/>
      <c r="E59" s="4"/>
      <c r="F59" s="4"/>
      <c r="G59" s="4"/>
      <c r="H59" s="4"/>
      <c r="I59" s="33">
        <v>17</v>
      </c>
      <c r="J59" s="249" t="s">
        <v>135</v>
      </c>
      <c r="K59" s="249"/>
      <c r="L59" s="249"/>
      <c r="M59" s="249"/>
      <c r="N59" s="249"/>
      <c r="O59" s="34"/>
      <c r="P59" s="35"/>
      <c r="Q59" s="5"/>
    </row>
    <row r="60" spans="2:17" ht="17.25" customHeight="1" x14ac:dyDescent="0.3">
      <c r="B60" s="3"/>
      <c r="C60" s="4"/>
      <c r="D60" s="4"/>
      <c r="E60" s="4"/>
      <c r="F60" s="4"/>
      <c r="G60" s="4"/>
      <c r="H60" s="4"/>
      <c r="I60" s="33">
        <v>18</v>
      </c>
      <c r="J60" s="249" t="s">
        <v>136</v>
      </c>
      <c r="K60" s="249"/>
      <c r="L60" s="249"/>
      <c r="M60" s="249"/>
      <c r="N60" s="249"/>
      <c r="O60" s="34"/>
      <c r="P60" s="35"/>
      <c r="Q60" s="5"/>
    </row>
    <row r="61" spans="2:17" ht="17.25" customHeight="1" x14ac:dyDescent="0.3">
      <c r="B61" s="3"/>
      <c r="C61" s="4"/>
      <c r="D61" s="4"/>
      <c r="E61" s="4"/>
      <c r="F61" s="4"/>
      <c r="G61" s="4"/>
      <c r="H61" s="4"/>
      <c r="I61" s="33">
        <v>19</v>
      </c>
      <c r="J61" s="249" t="s">
        <v>137</v>
      </c>
      <c r="K61" s="249"/>
      <c r="L61" s="249"/>
      <c r="M61" s="249"/>
      <c r="N61" s="249"/>
      <c r="O61" s="34"/>
      <c r="P61" s="35"/>
      <c r="Q61" s="5"/>
    </row>
    <row r="62" spans="2:17" ht="15" customHeight="1" x14ac:dyDescent="0.3">
      <c r="B62" s="3"/>
      <c r="C62" s="4"/>
      <c r="D62" s="4"/>
      <c r="E62" s="4"/>
      <c r="F62" s="4"/>
      <c r="G62" s="4"/>
      <c r="H62" s="4"/>
      <c r="I62" s="261" t="s">
        <v>205</v>
      </c>
      <c r="J62" s="262"/>
      <c r="K62" s="262"/>
      <c r="L62" s="262"/>
      <c r="M62" s="262"/>
      <c r="N62" s="262"/>
      <c r="O62" s="44"/>
      <c r="P62" s="45"/>
      <c r="Q62" s="5"/>
    </row>
    <row r="63" spans="2:17" ht="57.75" customHeight="1" x14ac:dyDescent="0.3">
      <c r="B63" s="3"/>
      <c r="C63" s="4"/>
      <c r="D63" s="4"/>
      <c r="E63" s="4"/>
      <c r="F63" s="4"/>
      <c r="G63" s="4"/>
      <c r="H63" s="4"/>
      <c r="I63" s="263" t="s">
        <v>206</v>
      </c>
      <c r="J63" s="264"/>
      <c r="K63" s="264"/>
      <c r="L63" s="264"/>
      <c r="M63" s="264"/>
      <c r="N63" s="264"/>
      <c r="O63" s="34"/>
      <c r="P63" s="35"/>
      <c r="Q63" s="5"/>
    </row>
    <row r="64" spans="2:17" ht="15.75" customHeight="1" x14ac:dyDescent="0.25">
      <c r="B64" s="3"/>
      <c r="C64" s="4"/>
      <c r="D64" s="4"/>
      <c r="E64" s="4"/>
      <c r="F64" s="4"/>
      <c r="G64" s="4"/>
      <c r="H64" s="4"/>
      <c r="I64" s="46" t="s">
        <v>44</v>
      </c>
      <c r="J64" s="252" t="s">
        <v>200</v>
      </c>
      <c r="K64" s="253"/>
      <c r="L64" s="253"/>
      <c r="M64" s="253"/>
      <c r="N64" s="254"/>
      <c r="O64" s="250"/>
      <c r="P64" s="251"/>
      <c r="Q64" s="5"/>
    </row>
    <row r="65" spans="2:17" ht="18" x14ac:dyDescent="0.25">
      <c r="B65" s="3"/>
      <c r="C65" s="4"/>
      <c r="D65" s="4"/>
      <c r="E65" s="4"/>
      <c r="F65" s="4"/>
      <c r="G65" s="4"/>
      <c r="H65" s="4"/>
      <c r="I65" s="46" t="s">
        <v>15</v>
      </c>
      <c r="J65" s="252" t="s">
        <v>201</v>
      </c>
      <c r="K65" s="253"/>
      <c r="L65" s="253"/>
      <c r="M65" s="253"/>
      <c r="N65" s="254"/>
      <c r="O65" s="250"/>
      <c r="P65" s="251"/>
      <c r="Q65" s="5"/>
    </row>
    <row r="66" spans="2:17" ht="18.75" thickBot="1" x14ac:dyDescent="0.3">
      <c r="B66" s="3"/>
      <c r="C66" s="4"/>
      <c r="D66" s="4"/>
      <c r="E66" s="4"/>
      <c r="F66" s="4"/>
      <c r="G66" s="4"/>
      <c r="H66" s="4"/>
      <c r="I66" s="47" t="s">
        <v>12</v>
      </c>
      <c r="J66" s="255" t="s">
        <v>202</v>
      </c>
      <c r="K66" s="256"/>
      <c r="L66" s="256"/>
      <c r="M66" s="256"/>
      <c r="N66" s="257"/>
      <c r="O66" s="258"/>
      <c r="P66" s="259"/>
      <c r="Q66" s="5"/>
    </row>
    <row r="67" spans="2:17" ht="16.5" thickBot="1" x14ac:dyDescent="0.3">
      <c r="B67" s="3"/>
      <c r="C67" s="48"/>
      <c r="D67" s="48"/>
      <c r="E67" s="48"/>
      <c r="F67" s="48"/>
      <c r="G67" s="48"/>
      <c r="H67" s="48"/>
      <c r="I67" s="48"/>
      <c r="J67" s="48"/>
      <c r="K67" s="48"/>
      <c r="L67" s="48"/>
      <c r="M67" s="49"/>
      <c r="N67" s="4"/>
      <c r="O67" s="4"/>
      <c r="P67" s="4"/>
      <c r="Q67" s="5"/>
    </row>
    <row r="68" spans="2:17" ht="23.25" customHeight="1" thickBot="1" x14ac:dyDescent="0.3">
      <c r="B68" s="288" t="s">
        <v>208</v>
      </c>
      <c r="C68" s="289"/>
      <c r="D68" s="289"/>
      <c r="E68" s="289"/>
      <c r="F68" s="289"/>
      <c r="G68" s="289"/>
      <c r="H68" s="289"/>
      <c r="I68" s="289"/>
      <c r="J68" s="289"/>
      <c r="K68" s="289"/>
      <c r="L68" s="289"/>
      <c r="M68" s="289"/>
      <c r="N68" s="289"/>
      <c r="O68" s="289"/>
      <c r="P68" s="289"/>
      <c r="Q68" s="290"/>
    </row>
    <row r="69" spans="2:17" ht="15.75" thickBot="1" x14ac:dyDescent="0.3">
      <c r="B69" s="3"/>
      <c r="C69" s="4"/>
      <c r="D69" s="4"/>
      <c r="E69" s="4"/>
      <c r="F69" s="4"/>
      <c r="G69" s="4"/>
      <c r="H69" s="4"/>
      <c r="I69" s="4"/>
      <c r="J69" s="4"/>
      <c r="K69" s="4"/>
      <c r="L69" s="4"/>
      <c r="M69" s="4"/>
      <c r="N69" s="4"/>
      <c r="O69" s="4"/>
      <c r="P69" s="4"/>
      <c r="Q69" s="5"/>
    </row>
    <row r="70" spans="2:17" ht="15.75" x14ac:dyDescent="0.25">
      <c r="B70" s="3"/>
      <c r="C70" s="204" t="s">
        <v>233</v>
      </c>
      <c r="D70" s="205"/>
      <c r="E70" s="205"/>
      <c r="F70" s="205"/>
      <c r="G70" s="206"/>
      <c r="H70" s="4"/>
      <c r="I70" s="204" t="s">
        <v>224</v>
      </c>
      <c r="J70" s="205"/>
      <c r="K70" s="205"/>
      <c r="L70" s="206"/>
      <c r="M70" s="4"/>
      <c r="N70" s="4"/>
      <c r="O70" s="4"/>
      <c r="P70" s="4"/>
      <c r="Q70" s="5"/>
    </row>
    <row r="71" spans="2:17" ht="66.75" thickBot="1" x14ac:dyDescent="0.3">
      <c r="B71" s="3"/>
      <c r="C71" s="50" t="s">
        <v>228</v>
      </c>
      <c r="D71" s="210" t="s">
        <v>229</v>
      </c>
      <c r="E71" s="210"/>
      <c r="F71" s="210"/>
      <c r="G71" s="215"/>
      <c r="H71" s="4"/>
      <c r="I71" s="209" t="s">
        <v>209</v>
      </c>
      <c r="J71" s="210"/>
      <c r="K71" s="51" t="s">
        <v>210</v>
      </c>
      <c r="L71" s="52" t="s">
        <v>211</v>
      </c>
      <c r="M71" s="4"/>
      <c r="N71" s="4"/>
      <c r="O71" s="4"/>
      <c r="P71" s="4"/>
      <c r="Q71" s="5"/>
    </row>
    <row r="72" spans="2:17" ht="32.25" customHeight="1" x14ac:dyDescent="0.3">
      <c r="B72" s="3"/>
      <c r="C72" s="53" t="s">
        <v>50</v>
      </c>
      <c r="D72" s="207" t="s">
        <v>230</v>
      </c>
      <c r="E72" s="207"/>
      <c r="F72" s="207"/>
      <c r="G72" s="208"/>
      <c r="H72" s="4"/>
      <c r="I72" s="211" t="s">
        <v>212</v>
      </c>
      <c r="J72" s="212"/>
      <c r="K72" s="54" t="s">
        <v>172</v>
      </c>
      <c r="L72" s="55">
        <v>15</v>
      </c>
      <c r="M72" s="4"/>
      <c r="N72" s="4"/>
      <c r="O72" s="4"/>
      <c r="P72" s="4"/>
      <c r="Q72" s="5"/>
    </row>
    <row r="73" spans="2:17" ht="18" x14ac:dyDescent="0.3">
      <c r="B73" s="3"/>
      <c r="C73" s="56" t="s">
        <v>44</v>
      </c>
      <c r="D73" s="216" t="s">
        <v>231</v>
      </c>
      <c r="E73" s="216"/>
      <c r="F73" s="216"/>
      <c r="G73" s="217"/>
      <c r="H73" s="4"/>
      <c r="I73" s="213"/>
      <c r="J73" s="214"/>
      <c r="K73" s="57" t="s">
        <v>213</v>
      </c>
      <c r="L73" s="58">
        <v>0</v>
      </c>
      <c r="M73" s="4"/>
      <c r="N73" s="4"/>
      <c r="O73" s="4"/>
      <c r="P73" s="4"/>
      <c r="Q73" s="5"/>
    </row>
    <row r="74" spans="2:17" ht="18.75" thickBot="1" x14ac:dyDescent="0.35">
      <c r="B74" s="3"/>
      <c r="C74" s="59" t="s">
        <v>51</v>
      </c>
      <c r="D74" s="218" t="s">
        <v>232</v>
      </c>
      <c r="E74" s="218"/>
      <c r="F74" s="218"/>
      <c r="G74" s="219"/>
      <c r="H74" s="4"/>
      <c r="I74" s="213" t="s">
        <v>214</v>
      </c>
      <c r="J74" s="214"/>
      <c r="K74" s="57" t="s">
        <v>173</v>
      </c>
      <c r="L74" s="58">
        <v>15</v>
      </c>
      <c r="M74" s="4"/>
      <c r="N74" s="4"/>
      <c r="O74" s="4"/>
      <c r="P74" s="4"/>
      <c r="Q74" s="5"/>
    </row>
    <row r="75" spans="2:17" ht="16.5" x14ac:dyDescent="0.25">
      <c r="B75" s="3"/>
      <c r="C75" s="4"/>
      <c r="D75" s="4"/>
      <c r="E75" s="4"/>
      <c r="F75" s="4"/>
      <c r="G75" s="4"/>
      <c r="H75" s="4"/>
      <c r="I75" s="213"/>
      <c r="J75" s="214"/>
      <c r="K75" s="57" t="s">
        <v>183</v>
      </c>
      <c r="L75" s="58">
        <v>0</v>
      </c>
      <c r="M75" s="4"/>
      <c r="N75" s="4"/>
      <c r="O75" s="4"/>
      <c r="P75" s="4"/>
      <c r="Q75" s="5"/>
    </row>
    <row r="76" spans="2:17" ht="16.5" x14ac:dyDescent="0.25">
      <c r="B76" s="3"/>
      <c r="C76" s="4"/>
      <c r="D76" s="4"/>
      <c r="E76" s="4"/>
      <c r="F76" s="4"/>
      <c r="G76" s="4"/>
      <c r="H76" s="4"/>
      <c r="I76" s="213" t="s">
        <v>215</v>
      </c>
      <c r="J76" s="214"/>
      <c r="K76" s="57" t="s">
        <v>174</v>
      </c>
      <c r="L76" s="58">
        <v>15</v>
      </c>
      <c r="M76" s="4"/>
      <c r="N76" s="4"/>
      <c r="O76" s="4"/>
      <c r="P76" s="4"/>
      <c r="Q76" s="5"/>
    </row>
    <row r="77" spans="2:17" ht="16.5" x14ac:dyDescent="0.25">
      <c r="B77" s="3"/>
      <c r="C77" s="4"/>
      <c r="D77" s="4"/>
      <c r="E77" s="4"/>
      <c r="F77" s="4"/>
      <c r="G77" s="4"/>
      <c r="H77" s="4"/>
      <c r="I77" s="213"/>
      <c r="J77" s="214"/>
      <c r="K77" s="57" t="s">
        <v>216</v>
      </c>
      <c r="L77" s="58">
        <v>0</v>
      </c>
      <c r="M77" s="4"/>
      <c r="N77" s="4"/>
      <c r="O77" s="4"/>
      <c r="P77" s="4"/>
      <c r="Q77" s="5"/>
    </row>
    <row r="78" spans="2:17" ht="16.5" x14ac:dyDescent="0.25">
      <c r="B78" s="3"/>
      <c r="C78" s="4"/>
      <c r="D78" s="4"/>
      <c r="E78" s="4"/>
      <c r="F78" s="4"/>
      <c r="G78" s="4"/>
      <c r="H78" s="4"/>
      <c r="I78" s="213" t="s">
        <v>217</v>
      </c>
      <c r="J78" s="214"/>
      <c r="K78" s="57" t="s">
        <v>47</v>
      </c>
      <c r="L78" s="58">
        <v>15</v>
      </c>
      <c r="M78" s="4"/>
      <c r="N78" s="4"/>
      <c r="O78" s="4"/>
      <c r="P78" s="4"/>
      <c r="Q78" s="5"/>
    </row>
    <row r="79" spans="2:17" ht="16.5" x14ac:dyDescent="0.25">
      <c r="B79" s="3"/>
      <c r="C79" s="4"/>
      <c r="D79" s="4"/>
      <c r="E79" s="4"/>
      <c r="F79" s="4"/>
      <c r="G79" s="4"/>
      <c r="H79" s="4"/>
      <c r="I79" s="213"/>
      <c r="J79" s="214"/>
      <c r="K79" s="57" t="s">
        <v>178</v>
      </c>
      <c r="L79" s="58">
        <v>10</v>
      </c>
      <c r="M79" s="4"/>
      <c r="N79" s="4"/>
      <c r="O79" s="4"/>
      <c r="P79" s="4"/>
      <c r="Q79" s="5"/>
    </row>
    <row r="80" spans="2:17" ht="33" x14ac:dyDescent="0.25">
      <c r="B80" s="3"/>
      <c r="C80" s="4"/>
      <c r="D80" s="4"/>
      <c r="E80" s="4"/>
      <c r="F80" s="4"/>
      <c r="G80" s="4"/>
      <c r="H80" s="4"/>
      <c r="I80" s="213"/>
      <c r="J80" s="214"/>
      <c r="K80" s="57" t="s">
        <v>218</v>
      </c>
      <c r="L80" s="58">
        <v>0</v>
      </c>
      <c r="M80" s="4"/>
      <c r="N80" s="4"/>
      <c r="O80" s="4"/>
      <c r="P80" s="4"/>
      <c r="Q80" s="5"/>
    </row>
    <row r="81" spans="2:17" ht="16.5" x14ac:dyDescent="0.25">
      <c r="B81" s="3"/>
      <c r="C81" s="4"/>
      <c r="D81" s="4"/>
      <c r="E81" s="4"/>
      <c r="F81" s="4"/>
      <c r="G81" s="4"/>
      <c r="H81" s="4"/>
      <c r="I81" s="213" t="s">
        <v>219</v>
      </c>
      <c r="J81" s="214"/>
      <c r="K81" s="57" t="s">
        <v>175</v>
      </c>
      <c r="L81" s="58">
        <v>15</v>
      </c>
      <c r="M81" s="4"/>
      <c r="N81" s="4"/>
      <c r="O81" s="4"/>
      <c r="P81" s="4"/>
      <c r="Q81" s="5"/>
    </row>
    <row r="82" spans="2:17" ht="16.5" x14ac:dyDescent="0.25">
      <c r="B82" s="3"/>
      <c r="C82" s="4"/>
      <c r="D82" s="4"/>
      <c r="E82" s="4"/>
      <c r="F82" s="4"/>
      <c r="G82" s="4"/>
      <c r="H82" s="4"/>
      <c r="I82" s="213"/>
      <c r="J82" s="214"/>
      <c r="K82" s="57" t="s">
        <v>220</v>
      </c>
      <c r="L82" s="58">
        <v>0</v>
      </c>
      <c r="M82" s="4"/>
      <c r="N82" s="4"/>
      <c r="O82" s="4"/>
      <c r="P82" s="4"/>
      <c r="Q82" s="5"/>
    </row>
    <row r="83" spans="2:17" ht="33" x14ac:dyDescent="0.25">
      <c r="B83" s="3"/>
      <c r="C83" s="4"/>
      <c r="D83" s="4"/>
      <c r="E83" s="4"/>
      <c r="F83" s="4"/>
      <c r="G83" s="4"/>
      <c r="H83" s="4"/>
      <c r="I83" s="213" t="s">
        <v>221</v>
      </c>
      <c r="J83" s="214"/>
      <c r="K83" s="57" t="s">
        <v>176</v>
      </c>
      <c r="L83" s="58">
        <v>15</v>
      </c>
      <c r="M83" s="4"/>
      <c r="N83" s="4"/>
      <c r="O83" s="4"/>
      <c r="P83" s="4"/>
      <c r="Q83" s="5"/>
    </row>
    <row r="84" spans="2:17" ht="49.5" x14ac:dyDescent="0.25">
      <c r="B84" s="3"/>
      <c r="C84" s="4"/>
      <c r="D84" s="4"/>
      <c r="E84" s="4"/>
      <c r="F84" s="4"/>
      <c r="G84" s="4"/>
      <c r="H84" s="4"/>
      <c r="I84" s="213"/>
      <c r="J84" s="214"/>
      <c r="K84" s="57" t="s">
        <v>180</v>
      </c>
      <c r="L84" s="58">
        <v>0</v>
      </c>
      <c r="M84" s="4"/>
      <c r="N84" s="4"/>
      <c r="O84" s="4"/>
      <c r="P84" s="4"/>
      <c r="Q84" s="5"/>
    </row>
    <row r="85" spans="2:17" ht="16.5" x14ac:dyDescent="0.25">
      <c r="B85" s="3"/>
      <c r="C85" s="4"/>
      <c r="D85" s="4"/>
      <c r="E85" s="4"/>
      <c r="F85" s="4"/>
      <c r="G85" s="4"/>
      <c r="H85" s="4"/>
      <c r="I85" s="213" t="s">
        <v>222</v>
      </c>
      <c r="J85" s="214"/>
      <c r="K85" s="57" t="s">
        <v>177</v>
      </c>
      <c r="L85" s="58">
        <v>10</v>
      </c>
      <c r="M85" s="4"/>
      <c r="N85" s="4"/>
      <c r="O85" s="4"/>
      <c r="P85" s="4"/>
      <c r="Q85" s="5"/>
    </row>
    <row r="86" spans="2:17" ht="16.5" x14ac:dyDescent="0.25">
      <c r="B86" s="3"/>
      <c r="C86" s="4"/>
      <c r="D86" s="4"/>
      <c r="E86" s="4"/>
      <c r="F86" s="4"/>
      <c r="G86" s="4"/>
      <c r="H86" s="4"/>
      <c r="I86" s="213"/>
      <c r="J86" s="214"/>
      <c r="K86" s="57" t="s">
        <v>179</v>
      </c>
      <c r="L86" s="58">
        <v>5</v>
      </c>
      <c r="M86" s="4"/>
      <c r="N86" s="4"/>
      <c r="O86" s="4"/>
      <c r="P86" s="4"/>
      <c r="Q86" s="5"/>
    </row>
    <row r="87" spans="2:17" ht="17.25" thickBot="1" x14ac:dyDescent="0.3">
      <c r="B87" s="3"/>
      <c r="C87" s="4"/>
      <c r="D87" s="4"/>
      <c r="E87" s="4"/>
      <c r="F87" s="4"/>
      <c r="G87" s="4"/>
      <c r="H87" s="4"/>
      <c r="I87" s="244"/>
      <c r="J87" s="245"/>
      <c r="K87" s="60" t="s">
        <v>223</v>
      </c>
      <c r="L87" s="61">
        <v>0</v>
      </c>
      <c r="M87" s="4"/>
      <c r="N87" s="4"/>
      <c r="O87" s="4"/>
      <c r="P87" s="4"/>
      <c r="Q87" s="5"/>
    </row>
    <row r="88" spans="2:17" ht="18" x14ac:dyDescent="0.25">
      <c r="B88" s="3"/>
      <c r="C88" s="4"/>
      <c r="D88" s="4"/>
      <c r="E88" s="4"/>
      <c r="F88" s="4"/>
      <c r="G88" s="4"/>
      <c r="H88" s="4"/>
      <c r="I88" s="62" t="s">
        <v>50</v>
      </c>
      <c r="J88" s="238" t="s">
        <v>225</v>
      </c>
      <c r="K88" s="238"/>
      <c r="L88" s="239"/>
      <c r="M88" s="4"/>
      <c r="N88" s="4"/>
      <c r="O88" s="4"/>
      <c r="P88" s="4"/>
      <c r="Q88" s="5"/>
    </row>
    <row r="89" spans="2:17" ht="18" x14ac:dyDescent="0.25">
      <c r="B89" s="3"/>
      <c r="C89" s="4"/>
      <c r="D89" s="4"/>
      <c r="E89" s="4"/>
      <c r="F89" s="4"/>
      <c r="G89" s="4"/>
      <c r="H89" s="4"/>
      <c r="I89" s="56" t="s">
        <v>44</v>
      </c>
      <c r="J89" s="240" t="s">
        <v>226</v>
      </c>
      <c r="K89" s="240"/>
      <c r="L89" s="241"/>
      <c r="M89" s="4"/>
      <c r="N89" s="4"/>
      <c r="O89" s="4"/>
      <c r="P89" s="4"/>
      <c r="Q89" s="5"/>
    </row>
    <row r="90" spans="2:17" ht="18.75" thickBot="1" x14ac:dyDescent="0.3">
      <c r="B90" s="3"/>
      <c r="C90" s="4"/>
      <c r="D90" s="4"/>
      <c r="E90" s="4"/>
      <c r="F90" s="4"/>
      <c r="G90" s="4"/>
      <c r="H90" s="4"/>
      <c r="I90" s="59" t="s">
        <v>51</v>
      </c>
      <c r="J90" s="242" t="s">
        <v>227</v>
      </c>
      <c r="K90" s="242"/>
      <c r="L90" s="243"/>
      <c r="M90" s="4"/>
      <c r="N90" s="4"/>
      <c r="O90" s="4"/>
      <c r="P90" s="4"/>
      <c r="Q90" s="5"/>
    </row>
    <row r="91" spans="2:17" ht="15.75" thickBot="1" x14ac:dyDescent="0.3">
      <c r="B91" s="3"/>
      <c r="C91" s="4"/>
      <c r="D91" s="4"/>
      <c r="E91" s="4"/>
      <c r="F91" s="4"/>
      <c r="G91" s="4"/>
      <c r="H91" s="4"/>
      <c r="I91" s="4"/>
      <c r="J91" s="4"/>
      <c r="K91" s="4"/>
      <c r="L91" s="4"/>
      <c r="M91" s="4"/>
      <c r="N91" s="4"/>
      <c r="O91" s="4"/>
      <c r="P91" s="4"/>
      <c r="Q91" s="5"/>
    </row>
    <row r="92" spans="2:17" ht="23.25" customHeight="1" thickBot="1" x14ac:dyDescent="0.3">
      <c r="B92" s="288" t="s">
        <v>234</v>
      </c>
      <c r="C92" s="289"/>
      <c r="D92" s="289"/>
      <c r="E92" s="289"/>
      <c r="F92" s="289"/>
      <c r="G92" s="289"/>
      <c r="H92" s="289"/>
      <c r="I92" s="289"/>
      <c r="J92" s="289"/>
      <c r="K92" s="289"/>
      <c r="L92" s="289"/>
      <c r="M92" s="289"/>
      <c r="N92" s="289"/>
      <c r="O92" s="289"/>
      <c r="P92" s="289"/>
      <c r="Q92" s="290"/>
    </row>
    <row r="93" spans="2:17" ht="15.75" thickBot="1" x14ac:dyDescent="0.3">
      <c r="B93" s="3"/>
      <c r="C93" s="4"/>
      <c r="D93" s="4"/>
      <c r="E93" s="4"/>
      <c r="F93" s="4"/>
      <c r="G93" s="4"/>
      <c r="H93" s="4"/>
      <c r="I93" s="4"/>
      <c r="J93" s="4"/>
      <c r="K93" s="4"/>
      <c r="L93" s="4"/>
      <c r="M93" s="4"/>
      <c r="N93" s="4"/>
      <c r="O93" s="4"/>
      <c r="P93" s="4"/>
      <c r="Q93" s="5"/>
    </row>
    <row r="94" spans="2:17" ht="45" customHeight="1" x14ac:dyDescent="0.25">
      <c r="B94" s="3"/>
      <c r="C94" s="220" t="s">
        <v>235</v>
      </c>
      <c r="D94" s="221"/>
      <c r="E94" s="222"/>
      <c r="F94" s="63"/>
      <c r="G94" s="4"/>
      <c r="H94" s="4"/>
      <c r="I94" s="223" t="s">
        <v>239</v>
      </c>
      <c r="J94" s="224"/>
      <c r="K94" s="224"/>
      <c r="L94" s="224"/>
      <c r="M94" s="224"/>
      <c r="N94" s="224"/>
      <c r="O94" s="224"/>
      <c r="P94" s="225"/>
      <c r="Q94" s="5"/>
    </row>
    <row r="95" spans="2:17" ht="33" customHeight="1" thickBot="1" x14ac:dyDescent="0.3">
      <c r="B95" s="3"/>
      <c r="C95" s="64" t="s">
        <v>236</v>
      </c>
      <c r="D95" s="65" t="s">
        <v>237</v>
      </c>
      <c r="E95" s="66" t="s">
        <v>238</v>
      </c>
      <c r="F95" s="4"/>
      <c r="G95" s="4"/>
      <c r="H95" s="4"/>
      <c r="I95" s="226"/>
      <c r="J95" s="227"/>
      <c r="K95" s="227"/>
      <c r="L95" s="227"/>
      <c r="M95" s="227"/>
      <c r="N95" s="227"/>
      <c r="O95" s="227"/>
      <c r="P95" s="228"/>
      <c r="Q95" s="5"/>
    </row>
    <row r="96" spans="2:17" ht="18" x14ac:dyDescent="0.3">
      <c r="B96" s="3"/>
      <c r="C96" s="67" t="s">
        <v>50</v>
      </c>
      <c r="D96" s="68" t="s">
        <v>50</v>
      </c>
      <c r="E96" s="69" t="s">
        <v>50</v>
      </c>
      <c r="F96" s="4"/>
      <c r="G96" s="4"/>
      <c r="H96" s="4"/>
      <c r="I96" s="53" t="s">
        <v>50</v>
      </c>
      <c r="J96" s="235" t="s">
        <v>240</v>
      </c>
      <c r="K96" s="236"/>
      <c r="L96" s="236"/>
      <c r="M96" s="236"/>
      <c r="N96" s="236"/>
      <c r="O96" s="236"/>
      <c r="P96" s="237"/>
      <c r="Q96" s="5"/>
    </row>
    <row r="97" spans="2:17" ht="18" x14ac:dyDescent="0.3">
      <c r="B97" s="3"/>
      <c r="C97" s="67" t="s">
        <v>50</v>
      </c>
      <c r="D97" s="68" t="s">
        <v>44</v>
      </c>
      <c r="E97" s="69" t="s">
        <v>44</v>
      </c>
      <c r="F97" s="4"/>
      <c r="G97" s="4"/>
      <c r="H97" s="4"/>
      <c r="I97" s="56" t="s">
        <v>44</v>
      </c>
      <c r="J97" s="229" t="s">
        <v>241</v>
      </c>
      <c r="K97" s="230"/>
      <c r="L97" s="230"/>
      <c r="M97" s="230"/>
      <c r="N97" s="230"/>
      <c r="O97" s="230"/>
      <c r="P97" s="231"/>
      <c r="Q97" s="5"/>
    </row>
    <row r="98" spans="2:17" ht="18.75" thickBot="1" x14ac:dyDescent="0.35">
      <c r="B98" s="3"/>
      <c r="C98" s="67" t="s">
        <v>50</v>
      </c>
      <c r="D98" s="68" t="s">
        <v>51</v>
      </c>
      <c r="E98" s="69" t="s">
        <v>51</v>
      </c>
      <c r="F98" s="4"/>
      <c r="G98" s="4"/>
      <c r="H98" s="4"/>
      <c r="I98" s="59" t="s">
        <v>51</v>
      </c>
      <c r="J98" s="232" t="s">
        <v>242</v>
      </c>
      <c r="K98" s="233"/>
      <c r="L98" s="233"/>
      <c r="M98" s="233"/>
      <c r="N98" s="233"/>
      <c r="O98" s="233"/>
      <c r="P98" s="234"/>
      <c r="Q98" s="5"/>
    </row>
    <row r="99" spans="2:17" ht="18" x14ac:dyDescent="0.25">
      <c r="B99" s="3"/>
      <c r="C99" s="67" t="s">
        <v>44</v>
      </c>
      <c r="D99" s="68" t="s">
        <v>50</v>
      </c>
      <c r="E99" s="69" t="s">
        <v>44</v>
      </c>
      <c r="F99" s="4"/>
      <c r="G99" s="4"/>
      <c r="H99" s="4"/>
      <c r="I99" s="4"/>
      <c r="J99" s="4"/>
      <c r="K99" s="4"/>
      <c r="L99" s="4"/>
      <c r="M99" s="4"/>
      <c r="N99" s="4"/>
      <c r="O99" s="4"/>
      <c r="P99" s="4"/>
      <c r="Q99" s="5"/>
    </row>
    <row r="100" spans="2:17" ht="18" x14ac:dyDescent="0.25">
      <c r="B100" s="3"/>
      <c r="C100" s="67" t="s">
        <v>44</v>
      </c>
      <c r="D100" s="68" t="s">
        <v>44</v>
      </c>
      <c r="E100" s="69" t="s">
        <v>44</v>
      </c>
      <c r="F100" s="4"/>
      <c r="G100" s="4"/>
      <c r="H100" s="4"/>
      <c r="I100" s="4" t="s">
        <v>363</v>
      </c>
      <c r="J100" s="4"/>
      <c r="K100" s="4"/>
      <c r="L100" s="4"/>
      <c r="M100" s="4"/>
      <c r="N100" s="4"/>
      <c r="O100" s="4"/>
      <c r="P100" s="4"/>
      <c r="Q100" s="5"/>
    </row>
    <row r="101" spans="2:17" ht="18" x14ac:dyDescent="0.25">
      <c r="B101" s="3"/>
      <c r="C101" s="67" t="s">
        <v>44</v>
      </c>
      <c r="D101" s="68" t="s">
        <v>51</v>
      </c>
      <c r="E101" s="69" t="s">
        <v>51</v>
      </c>
      <c r="F101" s="4"/>
      <c r="G101" s="4"/>
      <c r="H101" s="4"/>
      <c r="I101" s="4">
        <v>0</v>
      </c>
      <c r="J101" s="4"/>
      <c r="K101" s="4"/>
      <c r="L101" s="4"/>
      <c r="M101" s="4"/>
      <c r="N101" s="4"/>
      <c r="O101" s="4"/>
      <c r="P101" s="4"/>
      <c r="Q101" s="5"/>
    </row>
    <row r="102" spans="2:17" ht="18" x14ac:dyDescent="0.25">
      <c r="B102" s="3"/>
      <c r="C102" s="70" t="s">
        <v>51</v>
      </c>
      <c r="D102" s="71" t="s">
        <v>50</v>
      </c>
      <c r="E102" s="72" t="s">
        <v>51</v>
      </c>
      <c r="F102" s="48"/>
      <c r="G102" s="48"/>
      <c r="H102" s="48"/>
      <c r="I102" s="73">
        <v>1</v>
      </c>
      <c r="J102" s="48"/>
      <c r="K102" s="48"/>
      <c r="L102" s="48"/>
      <c r="M102" s="49"/>
      <c r="N102" s="4"/>
      <c r="O102" s="4"/>
      <c r="P102" s="4"/>
      <c r="Q102" s="5"/>
    </row>
    <row r="103" spans="2:17" ht="18.75" x14ac:dyDescent="0.25">
      <c r="B103" s="3"/>
      <c r="C103" s="70" t="s">
        <v>51</v>
      </c>
      <c r="D103" s="68" t="s">
        <v>44</v>
      </c>
      <c r="E103" s="69" t="s">
        <v>51</v>
      </c>
      <c r="F103" s="74"/>
      <c r="G103" s="74"/>
      <c r="H103" s="74"/>
      <c r="I103" s="74">
        <v>2</v>
      </c>
      <c r="J103" s="74"/>
      <c r="K103" s="74"/>
      <c r="L103" s="74"/>
      <c r="M103" s="75"/>
      <c r="N103" s="4"/>
      <c r="O103" s="4"/>
      <c r="P103" s="4"/>
      <c r="Q103" s="5"/>
    </row>
    <row r="104" spans="2:17" ht="19.5" thickBot="1" x14ac:dyDescent="0.3">
      <c r="B104" s="3"/>
      <c r="C104" s="76" t="s">
        <v>51</v>
      </c>
      <c r="D104" s="77" t="s">
        <v>51</v>
      </c>
      <c r="E104" s="78" t="s">
        <v>51</v>
      </c>
      <c r="F104" s="74"/>
      <c r="G104" s="74"/>
      <c r="H104" s="74"/>
      <c r="I104" s="74"/>
      <c r="J104" s="74"/>
      <c r="K104" s="74"/>
      <c r="L104" s="74"/>
      <c r="M104" s="75"/>
      <c r="N104" s="4"/>
      <c r="O104" s="4"/>
      <c r="P104" s="4"/>
      <c r="Q104" s="5"/>
    </row>
    <row r="105" spans="2:17" ht="19.5" thickBot="1" x14ac:dyDescent="0.35">
      <c r="B105" s="3"/>
      <c r="C105" s="79"/>
      <c r="D105" s="79"/>
      <c r="E105" s="74"/>
      <c r="F105" s="74"/>
      <c r="G105" s="74"/>
      <c r="H105" s="74"/>
      <c r="I105" s="74"/>
      <c r="J105" s="74"/>
      <c r="K105" s="74"/>
      <c r="L105" s="74"/>
      <c r="M105" s="75"/>
      <c r="N105" s="4"/>
      <c r="O105" s="4"/>
      <c r="P105" s="4"/>
      <c r="Q105" s="5"/>
    </row>
    <row r="106" spans="2:17" ht="23.25" customHeight="1" thickBot="1" x14ac:dyDescent="0.3">
      <c r="B106" s="288" t="s">
        <v>82</v>
      </c>
      <c r="C106" s="289"/>
      <c r="D106" s="289"/>
      <c r="E106" s="289"/>
      <c r="F106" s="289"/>
      <c r="G106" s="289"/>
      <c r="H106" s="289"/>
      <c r="I106" s="289"/>
      <c r="J106" s="289"/>
      <c r="K106" s="289"/>
      <c r="L106" s="289"/>
      <c r="M106" s="289"/>
      <c r="N106" s="289"/>
      <c r="O106" s="289"/>
      <c r="P106" s="289"/>
      <c r="Q106" s="290"/>
    </row>
    <row r="107" spans="2:17" x14ac:dyDescent="0.25">
      <c r="B107" s="3"/>
      <c r="C107" s="4"/>
      <c r="D107" s="4"/>
      <c r="E107" s="4"/>
      <c r="F107" s="4"/>
      <c r="G107" s="4"/>
      <c r="H107" s="4"/>
      <c r="I107" s="4"/>
      <c r="J107" s="4"/>
      <c r="K107" s="4"/>
      <c r="L107" s="4"/>
      <c r="M107" s="4"/>
      <c r="N107" s="4"/>
      <c r="O107" s="4"/>
      <c r="P107" s="4"/>
      <c r="Q107" s="5"/>
    </row>
    <row r="108" spans="2:17" ht="72.75" customHeight="1" x14ac:dyDescent="0.25">
      <c r="B108" s="3"/>
      <c r="C108" s="305" t="s">
        <v>73</v>
      </c>
      <c r="D108" s="305"/>
      <c r="E108" s="305" t="s">
        <v>74</v>
      </c>
      <c r="F108" s="305"/>
      <c r="G108" s="305" t="s">
        <v>75</v>
      </c>
      <c r="H108" s="305"/>
      <c r="I108" s="305" t="s">
        <v>76</v>
      </c>
      <c r="J108" s="305"/>
      <c r="K108" s="306" t="s">
        <v>77</v>
      </c>
      <c r="L108" s="307"/>
      <c r="M108" s="49"/>
      <c r="N108" s="4"/>
      <c r="O108" s="4"/>
      <c r="P108" s="4"/>
      <c r="Q108" s="5"/>
    </row>
    <row r="109" spans="2:17" ht="18.75" x14ac:dyDescent="0.3">
      <c r="B109" s="3"/>
      <c r="C109" s="294" t="s">
        <v>50</v>
      </c>
      <c r="D109" s="294"/>
      <c r="E109" s="295" t="s">
        <v>78</v>
      </c>
      <c r="F109" s="295"/>
      <c r="G109" s="295" t="s">
        <v>78</v>
      </c>
      <c r="H109" s="295"/>
      <c r="I109" s="295">
        <v>2</v>
      </c>
      <c r="J109" s="295"/>
      <c r="K109" s="298">
        <v>2</v>
      </c>
      <c r="L109" s="299"/>
      <c r="M109" s="75"/>
      <c r="N109" s="4"/>
      <c r="O109" s="4"/>
      <c r="P109" s="4"/>
      <c r="Q109" s="5"/>
    </row>
    <row r="110" spans="2:17" ht="18.75" x14ac:dyDescent="0.3">
      <c r="B110" s="3"/>
      <c r="C110" s="294" t="s">
        <v>50</v>
      </c>
      <c r="D110" s="294"/>
      <c r="E110" s="295" t="s">
        <v>78</v>
      </c>
      <c r="F110" s="295"/>
      <c r="G110" s="295" t="s">
        <v>79</v>
      </c>
      <c r="H110" s="295"/>
      <c r="I110" s="295">
        <v>2</v>
      </c>
      <c r="J110" s="295"/>
      <c r="K110" s="298">
        <v>1</v>
      </c>
      <c r="L110" s="299"/>
      <c r="M110" s="75"/>
      <c r="N110" s="80" t="s">
        <v>78</v>
      </c>
      <c r="O110" s="80"/>
      <c r="P110" s="4"/>
      <c r="Q110" s="5"/>
    </row>
    <row r="111" spans="2:17" ht="18.75" x14ac:dyDescent="0.3">
      <c r="B111" s="3"/>
      <c r="C111" s="294" t="s">
        <v>50</v>
      </c>
      <c r="D111" s="294"/>
      <c r="E111" s="295" t="s">
        <v>78</v>
      </c>
      <c r="F111" s="295"/>
      <c r="G111" s="295" t="s">
        <v>80</v>
      </c>
      <c r="H111" s="295"/>
      <c r="I111" s="295">
        <v>2</v>
      </c>
      <c r="J111" s="295"/>
      <c r="K111" s="298">
        <v>0</v>
      </c>
      <c r="L111" s="299"/>
      <c r="M111" s="75"/>
      <c r="N111" s="80" t="s">
        <v>80</v>
      </c>
      <c r="O111" s="80"/>
      <c r="P111" s="4"/>
      <c r="Q111" s="5"/>
    </row>
    <row r="112" spans="2:17" ht="18.75" x14ac:dyDescent="0.3">
      <c r="B112" s="3"/>
      <c r="C112" s="294" t="s">
        <v>50</v>
      </c>
      <c r="D112" s="294"/>
      <c r="E112" s="295" t="s">
        <v>80</v>
      </c>
      <c r="F112" s="295"/>
      <c r="G112" s="295" t="s">
        <v>78</v>
      </c>
      <c r="H112" s="295"/>
      <c r="I112" s="295">
        <v>0</v>
      </c>
      <c r="J112" s="295"/>
      <c r="K112" s="298">
        <v>2</v>
      </c>
      <c r="L112" s="299"/>
      <c r="M112" s="75"/>
      <c r="N112" s="4"/>
      <c r="O112" s="4"/>
      <c r="P112" s="4"/>
      <c r="Q112" s="5"/>
    </row>
    <row r="113" spans="2:17" ht="18.75" x14ac:dyDescent="0.3">
      <c r="B113" s="3"/>
      <c r="C113" s="294" t="s">
        <v>44</v>
      </c>
      <c r="D113" s="294"/>
      <c r="E113" s="295" t="s">
        <v>78</v>
      </c>
      <c r="F113" s="295"/>
      <c r="G113" s="295" t="s">
        <v>78</v>
      </c>
      <c r="H113" s="295"/>
      <c r="I113" s="295">
        <v>1</v>
      </c>
      <c r="J113" s="295"/>
      <c r="K113" s="298">
        <v>1</v>
      </c>
      <c r="L113" s="299"/>
      <c r="M113" s="75"/>
      <c r="N113" s="80" t="s">
        <v>78</v>
      </c>
      <c r="O113" s="80"/>
      <c r="P113" s="4"/>
      <c r="Q113" s="5"/>
    </row>
    <row r="114" spans="2:17" ht="18.75" x14ac:dyDescent="0.3">
      <c r="B114" s="3"/>
      <c r="C114" s="294" t="s">
        <v>44</v>
      </c>
      <c r="D114" s="294"/>
      <c r="E114" s="295" t="s">
        <v>78</v>
      </c>
      <c r="F114" s="295"/>
      <c r="G114" s="295" t="s">
        <v>79</v>
      </c>
      <c r="H114" s="295"/>
      <c r="I114" s="295">
        <v>1</v>
      </c>
      <c r="J114" s="295"/>
      <c r="K114" s="298">
        <v>0</v>
      </c>
      <c r="L114" s="299"/>
      <c r="M114" s="75"/>
      <c r="N114" s="80" t="s">
        <v>79</v>
      </c>
      <c r="O114" s="80"/>
      <c r="P114" s="4"/>
      <c r="Q114" s="5"/>
    </row>
    <row r="115" spans="2:17" ht="18.75" x14ac:dyDescent="0.3">
      <c r="B115" s="3"/>
      <c r="C115" s="294" t="s">
        <v>44</v>
      </c>
      <c r="D115" s="294"/>
      <c r="E115" s="295" t="s">
        <v>78</v>
      </c>
      <c r="F115" s="295"/>
      <c r="G115" s="295" t="s">
        <v>80</v>
      </c>
      <c r="H115" s="295"/>
      <c r="I115" s="295">
        <v>1</v>
      </c>
      <c r="J115" s="295"/>
      <c r="K115" s="298">
        <v>0</v>
      </c>
      <c r="L115" s="299"/>
      <c r="M115" s="75"/>
      <c r="N115" s="80" t="s">
        <v>80</v>
      </c>
      <c r="O115" s="80"/>
      <c r="P115" s="4"/>
      <c r="Q115" s="5"/>
    </row>
    <row r="116" spans="2:17" ht="18.75" x14ac:dyDescent="0.3">
      <c r="B116" s="3"/>
      <c r="C116" s="294" t="s">
        <v>44</v>
      </c>
      <c r="D116" s="294"/>
      <c r="E116" s="295" t="s">
        <v>80</v>
      </c>
      <c r="F116" s="295"/>
      <c r="G116" s="295" t="s">
        <v>78</v>
      </c>
      <c r="H116" s="295"/>
      <c r="I116" s="295">
        <v>0</v>
      </c>
      <c r="J116" s="295"/>
      <c r="K116" s="298">
        <v>1</v>
      </c>
      <c r="L116" s="299"/>
      <c r="M116" s="75"/>
      <c r="N116" s="4"/>
      <c r="O116" s="4"/>
      <c r="P116" s="4"/>
      <c r="Q116" s="5"/>
    </row>
    <row r="117" spans="2:17" x14ac:dyDescent="0.25">
      <c r="B117" s="3"/>
      <c r="C117" s="4"/>
      <c r="D117" s="4"/>
      <c r="E117" s="4"/>
      <c r="F117" s="4"/>
      <c r="G117" s="4"/>
      <c r="H117" s="4"/>
      <c r="I117" s="4"/>
      <c r="J117" s="4"/>
      <c r="K117" s="4"/>
      <c r="L117" s="4"/>
      <c r="M117" s="4"/>
      <c r="N117" s="4"/>
      <c r="O117" s="4"/>
      <c r="P117" s="4"/>
      <c r="Q117" s="5"/>
    </row>
    <row r="118" spans="2:17" x14ac:dyDescent="0.25">
      <c r="B118" s="3"/>
      <c r="C118" s="4"/>
      <c r="D118" s="4"/>
      <c r="E118" s="81" t="s">
        <v>370</v>
      </c>
      <c r="F118" s="81"/>
      <c r="G118" s="81"/>
      <c r="H118" s="4"/>
      <c r="I118" s="4"/>
      <c r="J118" s="4"/>
      <c r="K118" s="4"/>
      <c r="L118" s="4"/>
      <c r="M118" s="4"/>
      <c r="N118" s="4"/>
      <c r="O118" s="4"/>
      <c r="P118" s="4"/>
      <c r="Q118" s="5"/>
    </row>
    <row r="119" spans="2:17" ht="15.75" x14ac:dyDescent="0.25">
      <c r="B119" s="3"/>
      <c r="C119" s="4"/>
      <c r="D119" s="4"/>
      <c r="E119" s="82" t="s">
        <v>279</v>
      </c>
      <c r="F119" s="83"/>
      <c r="G119" s="83"/>
      <c r="H119" s="4"/>
      <c r="I119" s="4"/>
      <c r="J119" s="4"/>
      <c r="K119" s="4"/>
      <c r="L119" s="4"/>
      <c r="M119" s="4"/>
      <c r="N119" s="4"/>
      <c r="O119" s="4"/>
      <c r="P119" s="4"/>
      <c r="Q119" s="5"/>
    </row>
    <row r="120" spans="2:17" ht="15.75" x14ac:dyDescent="0.25">
      <c r="B120" s="3"/>
      <c r="C120" s="4"/>
      <c r="D120" s="4"/>
      <c r="E120" s="82" t="s">
        <v>280</v>
      </c>
      <c r="F120" s="83"/>
      <c r="G120" s="83"/>
      <c r="H120" s="4"/>
      <c r="I120" s="4"/>
      <c r="J120" s="4"/>
      <c r="K120" s="4"/>
      <c r="L120" s="4"/>
      <c r="M120" s="4"/>
      <c r="N120" s="4"/>
      <c r="O120" s="4"/>
      <c r="P120" s="4"/>
      <c r="Q120" s="5"/>
    </row>
    <row r="121" spans="2:17" ht="15.75" x14ac:dyDescent="0.25">
      <c r="B121" s="3"/>
      <c r="C121" s="4"/>
      <c r="D121" s="4"/>
      <c r="E121" s="82" t="s">
        <v>281</v>
      </c>
      <c r="F121" s="83"/>
      <c r="G121" s="83"/>
      <c r="H121" s="4"/>
      <c r="I121" s="4"/>
      <c r="J121" s="4"/>
      <c r="K121" s="4"/>
      <c r="L121" s="4"/>
      <c r="M121" s="4"/>
      <c r="N121" s="4"/>
      <c r="O121" s="4"/>
      <c r="P121" s="4"/>
      <c r="Q121" s="5"/>
    </row>
    <row r="122" spans="2:17" x14ac:dyDescent="0.25">
      <c r="B122" s="3"/>
      <c r="C122" s="4"/>
      <c r="D122" s="4"/>
      <c r="E122" s="4"/>
      <c r="F122" s="4"/>
      <c r="G122" s="4"/>
      <c r="H122" s="4"/>
      <c r="I122" s="4"/>
      <c r="J122" s="4"/>
      <c r="K122" s="4"/>
      <c r="L122" s="4"/>
      <c r="M122" s="4"/>
      <c r="N122" s="4"/>
      <c r="O122" s="4"/>
      <c r="P122" s="4"/>
      <c r="Q122" s="5"/>
    </row>
    <row r="123" spans="2:17" x14ac:dyDescent="0.25">
      <c r="B123" s="3"/>
      <c r="C123" s="4"/>
      <c r="D123" s="4"/>
      <c r="E123" s="4"/>
      <c r="F123" s="4"/>
      <c r="G123" s="4"/>
      <c r="H123" s="4"/>
      <c r="I123" s="4"/>
      <c r="J123" s="4"/>
      <c r="K123" s="4"/>
      <c r="L123" s="4"/>
      <c r="M123" s="4"/>
      <c r="N123" s="4"/>
      <c r="O123" s="4"/>
      <c r="P123" s="4"/>
      <c r="Q123" s="5"/>
    </row>
    <row r="124" spans="2:17" x14ac:dyDescent="0.25">
      <c r="B124" s="3"/>
      <c r="C124" s="4"/>
      <c r="D124" s="4"/>
      <c r="E124" s="4"/>
      <c r="F124" s="4"/>
      <c r="G124" s="4"/>
      <c r="H124" s="4"/>
      <c r="I124" s="4"/>
      <c r="J124" s="4"/>
      <c r="K124" s="4"/>
      <c r="L124" s="4"/>
      <c r="M124" s="4"/>
      <c r="N124" s="4"/>
      <c r="O124" s="4"/>
      <c r="P124" s="4"/>
      <c r="Q124" s="5"/>
    </row>
    <row r="125" spans="2:17" x14ac:dyDescent="0.25">
      <c r="B125" s="3"/>
      <c r="C125" s="4"/>
      <c r="D125" s="4"/>
      <c r="E125" s="4"/>
      <c r="F125" s="4"/>
      <c r="G125" s="4"/>
      <c r="H125" s="4"/>
      <c r="I125" s="4"/>
      <c r="J125" s="4"/>
      <c r="K125" s="4"/>
      <c r="L125" s="4"/>
      <c r="M125" s="4"/>
      <c r="N125" s="4"/>
      <c r="O125" s="4"/>
      <c r="P125" s="4"/>
      <c r="Q125" s="5"/>
    </row>
    <row r="126" spans="2:17" x14ac:dyDescent="0.25">
      <c r="B126" s="3"/>
      <c r="C126" s="4"/>
      <c r="D126" s="4"/>
      <c r="E126" s="4"/>
      <c r="F126" s="4"/>
      <c r="G126" s="4"/>
      <c r="H126" s="4"/>
      <c r="I126" s="4"/>
      <c r="J126" s="4"/>
      <c r="K126" s="4"/>
      <c r="L126" s="4"/>
      <c r="M126" s="4"/>
      <c r="N126" s="4"/>
      <c r="O126" s="4"/>
      <c r="P126" s="4"/>
      <c r="Q126" s="5"/>
    </row>
    <row r="127" spans="2:17" x14ac:dyDescent="0.25">
      <c r="B127" s="3"/>
      <c r="C127" s="4"/>
      <c r="D127" s="4"/>
      <c r="E127" s="4"/>
      <c r="F127" s="4"/>
      <c r="G127" s="4"/>
      <c r="H127" s="4"/>
      <c r="I127" s="4"/>
      <c r="J127" s="4"/>
      <c r="K127" s="4"/>
      <c r="L127" s="4"/>
      <c r="M127" s="4"/>
      <c r="N127" s="4"/>
      <c r="O127" s="4"/>
      <c r="P127" s="4"/>
      <c r="Q127" s="5"/>
    </row>
    <row r="128" spans="2:17" ht="15.75" thickBot="1" x14ac:dyDescent="0.3">
      <c r="B128" s="84"/>
      <c r="C128" s="85"/>
      <c r="D128" s="85"/>
      <c r="E128" s="85"/>
      <c r="F128" s="85"/>
      <c r="G128" s="85"/>
      <c r="H128" s="85"/>
      <c r="I128" s="85"/>
      <c r="J128" s="85"/>
      <c r="K128" s="85"/>
      <c r="L128" s="85"/>
      <c r="M128" s="85"/>
      <c r="N128" s="85"/>
      <c r="O128" s="85"/>
      <c r="P128" s="85"/>
      <c r="Q128" s="86"/>
    </row>
  </sheetData>
  <sheetProtection algorithmName="SHA-512" hashValue="hE+V2GkCEPH3WwWPexQlixcAGLBjtYBW9mBlAC8D/xu5KOqe9K7PpDT8iSaD+sz1CM3TWT/8405OGPVdUoUP7w==" saltValue="FsJfR+z0CXyEALhFxDa6nA==" spinCount="100000" sheet="1" objects="1" scenarios="1" selectLockedCells="1"/>
  <mergeCells count="215">
    <mergeCell ref="K10:L10"/>
    <mergeCell ref="K11:L11"/>
    <mergeCell ref="K28:L28"/>
    <mergeCell ref="K27:L27"/>
    <mergeCell ref="K26:L26"/>
    <mergeCell ref="K25:L25"/>
    <mergeCell ref="K24:L24"/>
    <mergeCell ref="K23:L23"/>
    <mergeCell ref="K116:L116"/>
    <mergeCell ref="K33:L33"/>
    <mergeCell ref="K34:L34"/>
    <mergeCell ref="K35:L35"/>
    <mergeCell ref="K29:L29"/>
    <mergeCell ref="K30:L30"/>
    <mergeCell ref="K31:L31"/>
    <mergeCell ref="K32:L32"/>
    <mergeCell ref="B92:Q92"/>
    <mergeCell ref="M24:N24"/>
    <mergeCell ref="M25:N25"/>
    <mergeCell ref="M26:N26"/>
    <mergeCell ref="M27:N27"/>
    <mergeCell ref="M28:N28"/>
    <mergeCell ref="O24:P24"/>
    <mergeCell ref="O25:P25"/>
    <mergeCell ref="P4:Q4"/>
    <mergeCell ref="P3:Q3"/>
    <mergeCell ref="M10:N10"/>
    <mergeCell ref="M13:N13"/>
    <mergeCell ref="M12:N12"/>
    <mergeCell ref="M11:N11"/>
    <mergeCell ref="M23:N23"/>
    <mergeCell ref="K13:L13"/>
    <mergeCell ref="K12:L12"/>
    <mergeCell ref="K21:L21"/>
    <mergeCell ref="K22:L22"/>
    <mergeCell ref="K20:L20"/>
    <mergeCell ref="K14:L14"/>
    <mergeCell ref="K15:L15"/>
    <mergeCell ref="K16:L16"/>
    <mergeCell ref="K17:L17"/>
    <mergeCell ref="K18:L18"/>
    <mergeCell ref="K19:L19"/>
    <mergeCell ref="O10:P10"/>
    <mergeCell ref="O11:P11"/>
    <mergeCell ref="O12:P12"/>
    <mergeCell ref="O13:P13"/>
    <mergeCell ref="F3:M3"/>
    <mergeCell ref="F4:M4"/>
    <mergeCell ref="O26:P26"/>
    <mergeCell ref="O27:P27"/>
    <mergeCell ref="O28:P28"/>
    <mergeCell ref="O34:P34"/>
    <mergeCell ref="O35:P35"/>
    <mergeCell ref="O23:P23"/>
    <mergeCell ref="O22:P22"/>
    <mergeCell ref="O29:P29"/>
    <mergeCell ref="O30:P30"/>
    <mergeCell ref="O31:P31"/>
    <mergeCell ref="O32:P32"/>
    <mergeCell ref="O33:P33"/>
    <mergeCell ref="M34:N34"/>
    <mergeCell ref="M35:N35"/>
    <mergeCell ref="O14:P14"/>
    <mergeCell ref="O15:P15"/>
    <mergeCell ref="O16:P16"/>
    <mergeCell ref="O17:P17"/>
    <mergeCell ref="O18:P18"/>
    <mergeCell ref="O19:P19"/>
    <mergeCell ref="O20:P20"/>
    <mergeCell ref="O21:P21"/>
    <mergeCell ref="M21:N21"/>
    <mergeCell ref="M22:N22"/>
    <mergeCell ref="M29:N29"/>
    <mergeCell ref="M30:N30"/>
    <mergeCell ref="M31:N31"/>
    <mergeCell ref="M32:N32"/>
    <mergeCell ref="M33:N33"/>
    <mergeCell ref="M14:N14"/>
    <mergeCell ref="M15:N15"/>
    <mergeCell ref="M16:N16"/>
    <mergeCell ref="M17:N17"/>
    <mergeCell ref="M18:N18"/>
    <mergeCell ref="M19:N19"/>
    <mergeCell ref="M20:N20"/>
    <mergeCell ref="F5:M5"/>
    <mergeCell ref="F6:M6"/>
    <mergeCell ref="K115:L115"/>
    <mergeCell ref="K109:L109"/>
    <mergeCell ref="K110:L110"/>
    <mergeCell ref="K111:L111"/>
    <mergeCell ref="K112:L112"/>
    <mergeCell ref="K113:L113"/>
    <mergeCell ref="K114:L114"/>
    <mergeCell ref="G115:H115"/>
    <mergeCell ref="B7:Q7"/>
    <mergeCell ref="B8:Q8"/>
    <mergeCell ref="C10:C14"/>
    <mergeCell ref="E16:I16"/>
    <mergeCell ref="B106:Q106"/>
    <mergeCell ref="C108:D108"/>
    <mergeCell ref="E108:F108"/>
    <mergeCell ref="G108:H108"/>
    <mergeCell ref="I108:J108"/>
    <mergeCell ref="K108:L108"/>
    <mergeCell ref="D5:E5"/>
    <mergeCell ref="N5:O6"/>
    <mergeCell ref="P5:Q6"/>
    <mergeCell ref="B3:C6"/>
    <mergeCell ref="I109:J109"/>
    <mergeCell ref="I110:J110"/>
    <mergeCell ref="I111:J111"/>
    <mergeCell ref="I112:J112"/>
    <mergeCell ref="I113:J113"/>
    <mergeCell ref="I114:J114"/>
    <mergeCell ref="I115:J115"/>
    <mergeCell ref="I116:J116"/>
    <mergeCell ref="G109:H109"/>
    <mergeCell ref="G110:H110"/>
    <mergeCell ref="G111:H111"/>
    <mergeCell ref="G112:H112"/>
    <mergeCell ref="G113:H113"/>
    <mergeCell ref="G114:H114"/>
    <mergeCell ref="B38:Q38"/>
    <mergeCell ref="B68:Q68"/>
    <mergeCell ref="D3:E3"/>
    <mergeCell ref="N3:O3"/>
    <mergeCell ref="D4:E4"/>
    <mergeCell ref="N4:O4"/>
    <mergeCell ref="D6:E6"/>
    <mergeCell ref="C115:D115"/>
    <mergeCell ref="C116:D116"/>
    <mergeCell ref="E109:F109"/>
    <mergeCell ref="E110:F110"/>
    <mergeCell ref="E111:F111"/>
    <mergeCell ref="E112:F112"/>
    <mergeCell ref="E113:F113"/>
    <mergeCell ref="E114:F114"/>
    <mergeCell ref="E115:F115"/>
    <mergeCell ref="E116:F116"/>
    <mergeCell ref="C109:D109"/>
    <mergeCell ref="C110:D110"/>
    <mergeCell ref="C111:D111"/>
    <mergeCell ref="C112:D112"/>
    <mergeCell ref="C113:D113"/>
    <mergeCell ref="C114:D114"/>
    <mergeCell ref="G116:H116"/>
    <mergeCell ref="J61:N61"/>
    <mergeCell ref="I62:N62"/>
    <mergeCell ref="I63:N63"/>
    <mergeCell ref="J58:N58"/>
    <mergeCell ref="J59:N59"/>
    <mergeCell ref="I41:I42"/>
    <mergeCell ref="I40:P40"/>
    <mergeCell ref="G43:G44"/>
    <mergeCell ref="C50:G50"/>
    <mergeCell ref="D51:G51"/>
    <mergeCell ref="D52:G52"/>
    <mergeCell ref="D53:G53"/>
    <mergeCell ref="D54:G54"/>
    <mergeCell ref="E41:F41"/>
    <mergeCell ref="E42:F42"/>
    <mergeCell ref="E43:F44"/>
    <mergeCell ref="E45:F45"/>
    <mergeCell ref="E46:F46"/>
    <mergeCell ref="E47:F47"/>
    <mergeCell ref="C40:G40"/>
    <mergeCell ref="C43:C44"/>
    <mergeCell ref="D43:D44"/>
    <mergeCell ref="D55:G55"/>
    <mergeCell ref="J50:N50"/>
    <mergeCell ref="O41:P41"/>
    <mergeCell ref="J43:N43"/>
    <mergeCell ref="J44:N44"/>
    <mergeCell ref="J45:N45"/>
    <mergeCell ref="J46:N46"/>
    <mergeCell ref="J47:N47"/>
    <mergeCell ref="J48:N48"/>
    <mergeCell ref="J49:N49"/>
    <mergeCell ref="I81:J82"/>
    <mergeCell ref="O64:P64"/>
    <mergeCell ref="O65:P65"/>
    <mergeCell ref="J64:N64"/>
    <mergeCell ref="J65:N65"/>
    <mergeCell ref="J66:N66"/>
    <mergeCell ref="O66:P66"/>
    <mergeCell ref="J51:N51"/>
    <mergeCell ref="J52:N52"/>
    <mergeCell ref="J53:N53"/>
    <mergeCell ref="J54:N54"/>
    <mergeCell ref="J55:N55"/>
    <mergeCell ref="J56:N56"/>
    <mergeCell ref="J57:N57"/>
    <mergeCell ref="J60:N60"/>
    <mergeCell ref="J41:N42"/>
    <mergeCell ref="I83:J84"/>
    <mergeCell ref="C94:E94"/>
    <mergeCell ref="I94:P95"/>
    <mergeCell ref="J97:P97"/>
    <mergeCell ref="J98:P98"/>
    <mergeCell ref="J96:P96"/>
    <mergeCell ref="J88:L88"/>
    <mergeCell ref="J89:L89"/>
    <mergeCell ref="J90:L90"/>
    <mergeCell ref="I85:J87"/>
    <mergeCell ref="C70:G70"/>
    <mergeCell ref="D72:G72"/>
    <mergeCell ref="I71:J71"/>
    <mergeCell ref="I72:J73"/>
    <mergeCell ref="I74:J75"/>
    <mergeCell ref="I76:J77"/>
    <mergeCell ref="I78:J80"/>
    <mergeCell ref="D71:G71"/>
    <mergeCell ref="D73:G73"/>
    <mergeCell ref="D74:G74"/>
    <mergeCell ref="I70:L70"/>
  </mergeCells>
  <pageMargins left="0.7" right="0.7" top="0.75" bottom="0.75" header="0.3" footer="0.3"/>
  <pageSetup paperSize="1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30"/>
  <sheetViews>
    <sheetView zoomScale="60" zoomScaleNormal="60" workbookViewId="0">
      <selection activeCell="B6" sqref="B6:P16"/>
    </sheetView>
  </sheetViews>
  <sheetFormatPr baseColWidth="10" defaultRowHeight="15" x14ac:dyDescent="0.25"/>
  <cols>
    <col min="1" max="1" width="11.42578125" style="1"/>
    <col min="2" max="2" width="14.140625" style="1" customWidth="1"/>
    <col min="3" max="3" width="14.85546875" style="1" customWidth="1"/>
    <col min="4" max="4" width="11.42578125" style="1"/>
    <col min="5" max="5" width="13" style="1" customWidth="1"/>
    <col min="6" max="6" width="14" style="1" customWidth="1"/>
    <col min="7" max="7" width="13.5703125" style="1" customWidth="1"/>
    <col min="8" max="8" width="14.5703125" style="1" customWidth="1"/>
    <col min="9" max="9" width="14.28515625" style="1" customWidth="1"/>
    <col min="10" max="16384" width="11.42578125" style="1"/>
  </cols>
  <sheetData>
    <row r="1" spans="2:16" ht="7.5" customHeight="1" thickBot="1" x14ac:dyDescent="0.3"/>
    <row r="2" spans="2:16" s="2" customFormat="1" ht="39" customHeight="1" thickTop="1" x14ac:dyDescent="0.25">
      <c r="B2" s="345"/>
      <c r="C2" s="346"/>
      <c r="D2" s="349" t="s">
        <v>57</v>
      </c>
      <c r="E2" s="349"/>
      <c r="F2" s="350" t="s">
        <v>64</v>
      </c>
      <c r="G2" s="350"/>
      <c r="H2" s="350"/>
      <c r="I2" s="350"/>
      <c r="J2" s="350"/>
      <c r="K2" s="350"/>
      <c r="L2" s="350"/>
      <c r="M2" s="349" t="s">
        <v>58</v>
      </c>
      <c r="N2" s="349"/>
      <c r="O2" s="351"/>
      <c r="P2" s="352"/>
    </row>
    <row r="3" spans="2:16" s="2" customFormat="1" ht="27.75" customHeight="1" x14ac:dyDescent="0.25">
      <c r="B3" s="347"/>
      <c r="C3" s="319"/>
      <c r="D3" s="292" t="s">
        <v>59</v>
      </c>
      <c r="E3" s="292"/>
      <c r="F3" s="296" t="s">
        <v>60</v>
      </c>
      <c r="G3" s="296"/>
      <c r="H3" s="296"/>
      <c r="I3" s="296"/>
      <c r="J3" s="296"/>
      <c r="K3" s="296"/>
      <c r="L3" s="296"/>
      <c r="M3" s="292" t="s">
        <v>61</v>
      </c>
      <c r="N3" s="292"/>
      <c r="O3" s="353"/>
      <c r="P3" s="354"/>
    </row>
    <row r="4" spans="2:16" s="2" customFormat="1" ht="27.75" customHeight="1" x14ac:dyDescent="0.25">
      <c r="B4" s="347"/>
      <c r="C4" s="319"/>
      <c r="D4" s="292" t="s">
        <v>62</v>
      </c>
      <c r="E4" s="292"/>
      <c r="F4" s="296" t="s">
        <v>65</v>
      </c>
      <c r="G4" s="296"/>
      <c r="H4" s="296"/>
      <c r="I4" s="296"/>
      <c r="J4" s="296"/>
      <c r="K4" s="296"/>
      <c r="L4" s="296"/>
      <c r="M4" s="308" t="s">
        <v>63</v>
      </c>
      <c r="N4" s="309"/>
      <c r="O4" s="312"/>
      <c r="P4" s="355"/>
    </row>
    <row r="5" spans="2:16" s="2" customFormat="1" ht="42" customHeight="1" thickBot="1" x14ac:dyDescent="0.3">
      <c r="B5" s="348"/>
      <c r="C5" s="321"/>
      <c r="D5" s="293" t="s">
        <v>66</v>
      </c>
      <c r="E5" s="293"/>
      <c r="F5" s="297" t="s">
        <v>67</v>
      </c>
      <c r="G5" s="297"/>
      <c r="H5" s="297"/>
      <c r="I5" s="297"/>
      <c r="J5" s="297"/>
      <c r="K5" s="297"/>
      <c r="L5" s="297"/>
      <c r="M5" s="310"/>
      <c r="N5" s="311"/>
      <c r="O5" s="314"/>
      <c r="P5" s="356"/>
    </row>
    <row r="6" spans="2:16" ht="27.75" customHeight="1" thickBot="1" x14ac:dyDescent="0.3">
      <c r="B6" s="342" t="s">
        <v>83</v>
      </c>
      <c r="C6" s="343"/>
      <c r="D6" s="343"/>
      <c r="E6" s="343"/>
      <c r="F6" s="343"/>
      <c r="G6" s="343"/>
      <c r="H6" s="343"/>
      <c r="I6" s="343"/>
      <c r="J6" s="343"/>
      <c r="K6" s="343"/>
      <c r="L6" s="343"/>
      <c r="M6" s="343"/>
      <c r="N6" s="343"/>
      <c r="O6" s="343"/>
      <c r="P6" s="344"/>
    </row>
    <row r="7" spans="2:16" ht="60" customHeight="1" x14ac:dyDescent="0.25">
      <c r="B7" s="361" t="s">
        <v>84</v>
      </c>
      <c r="C7" s="301"/>
      <c r="D7" s="301"/>
      <c r="E7" s="301"/>
      <c r="F7" s="301"/>
      <c r="G7" s="301"/>
      <c r="H7" s="301"/>
      <c r="I7" s="301"/>
      <c r="J7" s="301"/>
      <c r="K7" s="301"/>
      <c r="L7" s="301"/>
      <c r="M7" s="301"/>
      <c r="N7" s="301"/>
      <c r="O7" s="301"/>
      <c r="P7" s="362"/>
    </row>
    <row r="8" spans="2:16" ht="9.75" customHeight="1" x14ac:dyDescent="0.25">
      <c r="B8" s="87"/>
      <c r="C8" s="4"/>
      <c r="D8" s="4"/>
      <c r="E8" s="4"/>
      <c r="F8" s="4"/>
      <c r="G8" s="4"/>
      <c r="H8" s="4"/>
      <c r="I8" s="4"/>
      <c r="J8" s="4"/>
      <c r="K8" s="4"/>
      <c r="L8" s="4"/>
      <c r="M8" s="4"/>
      <c r="N8" s="4"/>
      <c r="O8" s="4"/>
      <c r="P8" s="88"/>
    </row>
    <row r="9" spans="2:16" ht="21.75" customHeight="1" x14ac:dyDescent="0.25">
      <c r="B9" s="363" t="s">
        <v>85</v>
      </c>
      <c r="C9" s="364"/>
      <c r="D9" s="364"/>
      <c r="E9" s="364"/>
      <c r="F9" s="364"/>
      <c r="G9" s="364"/>
      <c r="H9" s="364"/>
      <c r="I9" s="364"/>
      <c r="J9" s="364"/>
      <c r="K9" s="364"/>
      <c r="L9" s="364"/>
      <c r="M9" s="364"/>
      <c r="N9" s="364"/>
      <c r="O9" s="364"/>
      <c r="P9" s="365"/>
    </row>
    <row r="10" spans="2:16" ht="18.75" customHeight="1" x14ac:dyDescent="0.3">
      <c r="B10" s="366" t="s">
        <v>407</v>
      </c>
      <c r="C10" s="367"/>
      <c r="D10" s="367"/>
      <c r="E10" s="367"/>
      <c r="F10" s="367"/>
      <c r="G10" s="367"/>
      <c r="H10" s="367"/>
      <c r="I10" s="367"/>
      <c r="J10" s="367"/>
      <c r="K10" s="367"/>
      <c r="L10" s="367"/>
      <c r="M10" s="367"/>
      <c r="N10" s="367"/>
      <c r="O10" s="367"/>
      <c r="P10" s="368"/>
    </row>
    <row r="11" spans="2:16" ht="18.75" customHeight="1" x14ac:dyDescent="0.3">
      <c r="B11" s="89"/>
      <c r="C11" s="90"/>
      <c r="D11" s="90"/>
      <c r="E11" s="90"/>
      <c r="F11" s="90"/>
      <c r="G11" s="90"/>
      <c r="H11" s="90"/>
      <c r="I11" s="90"/>
      <c r="J11" s="90"/>
      <c r="K11" s="90"/>
      <c r="L11" s="90"/>
      <c r="M11" s="90"/>
      <c r="N11" s="90"/>
      <c r="O11" s="90"/>
      <c r="P11" s="91"/>
    </row>
    <row r="12" spans="2:16" ht="59.25" customHeight="1" x14ac:dyDescent="0.25">
      <c r="B12" s="369" t="s">
        <v>86</v>
      </c>
      <c r="C12" s="370"/>
      <c r="D12" s="371" t="s">
        <v>87</v>
      </c>
      <c r="E12" s="371"/>
      <c r="F12" s="371"/>
      <c r="G12" s="371"/>
      <c r="H12" s="371"/>
      <c r="I12" s="371"/>
      <c r="J12" s="371"/>
      <c r="K12" s="371"/>
      <c r="L12" s="371"/>
      <c r="M12" s="371"/>
      <c r="N12" s="371"/>
      <c r="O12" s="371"/>
      <c r="P12" s="372"/>
    </row>
    <row r="13" spans="2:16" ht="48" customHeight="1" x14ac:dyDescent="0.25">
      <c r="B13" s="373" t="s">
        <v>88</v>
      </c>
      <c r="C13" s="374"/>
      <c r="D13" s="375" t="s">
        <v>89</v>
      </c>
      <c r="E13" s="375"/>
      <c r="F13" s="375"/>
      <c r="G13" s="375"/>
      <c r="H13" s="375"/>
      <c r="I13" s="375"/>
      <c r="J13" s="375"/>
      <c r="K13" s="375"/>
      <c r="L13" s="375"/>
      <c r="M13" s="375"/>
      <c r="N13" s="375"/>
      <c r="O13" s="375"/>
      <c r="P13" s="376"/>
    </row>
    <row r="14" spans="2:16" ht="192" customHeight="1" x14ac:dyDescent="0.25">
      <c r="B14" s="373" t="s">
        <v>90</v>
      </c>
      <c r="C14" s="374"/>
      <c r="D14" s="377" t="s">
        <v>91</v>
      </c>
      <c r="E14" s="377"/>
      <c r="F14" s="377"/>
      <c r="G14" s="377"/>
      <c r="H14" s="377"/>
      <c r="I14" s="377"/>
      <c r="J14" s="377"/>
      <c r="K14" s="377"/>
      <c r="L14" s="377"/>
      <c r="M14" s="377"/>
      <c r="N14" s="377"/>
      <c r="O14" s="377"/>
      <c r="P14" s="378"/>
    </row>
    <row r="15" spans="2:16" ht="69" customHeight="1" x14ac:dyDescent="0.25">
      <c r="B15" s="359" t="s">
        <v>93</v>
      </c>
      <c r="C15" s="360"/>
      <c r="D15" s="379" t="s">
        <v>92</v>
      </c>
      <c r="E15" s="379"/>
      <c r="F15" s="379"/>
      <c r="G15" s="379"/>
      <c r="H15" s="379"/>
      <c r="I15" s="379"/>
      <c r="J15" s="379"/>
      <c r="K15" s="379"/>
      <c r="L15" s="379"/>
      <c r="M15" s="379"/>
      <c r="N15" s="379"/>
      <c r="O15" s="379"/>
      <c r="P15" s="380"/>
    </row>
    <row r="16" spans="2:16" ht="33.75" customHeight="1" thickBot="1" x14ac:dyDescent="0.3">
      <c r="B16" s="359" t="s">
        <v>94</v>
      </c>
      <c r="C16" s="360"/>
      <c r="D16" s="357" t="s">
        <v>95</v>
      </c>
      <c r="E16" s="357"/>
      <c r="F16" s="357"/>
      <c r="G16" s="357"/>
      <c r="H16" s="357"/>
      <c r="I16" s="357"/>
      <c r="J16" s="357"/>
      <c r="K16" s="357"/>
      <c r="L16" s="357"/>
      <c r="M16" s="357"/>
      <c r="N16" s="357"/>
      <c r="O16" s="357"/>
      <c r="P16" s="358"/>
    </row>
    <row r="17" spans="2:16" ht="36.75" customHeight="1" thickBot="1" x14ac:dyDescent="0.3">
      <c r="B17" s="342" t="s">
        <v>401</v>
      </c>
      <c r="C17" s="343"/>
      <c r="D17" s="343"/>
      <c r="E17" s="343"/>
      <c r="F17" s="343"/>
      <c r="G17" s="343"/>
      <c r="H17" s="343"/>
      <c r="I17" s="343"/>
      <c r="J17" s="343"/>
      <c r="K17" s="343"/>
      <c r="L17" s="343"/>
      <c r="M17" s="343"/>
      <c r="N17" s="343"/>
      <c r="O17" s="343"/>
      <c r="P17" s="344"/>
    </row>
    <row r="18" spans="2:16" ht="9.75" customHeight="1" x14ac:dyDescent="0.25">
      <c r="B18" s="87"/>
      <c r="C18" s="4"/>
      <c r="D18" s="4"/>
      <c r="E18" s="4"/>
      <c r="F18" s="4"/>
      <c r="G18" s="4"/>
      <c r="H18" s="4"/>
      <c r="I18" s="4"/>
      <c r="J18" s="4"/>
      <c r="K18" s="4"/>
      <c r="L18" s="4"/>
      <c r="M18" s="4"/>
      <c r="N18" s="4"/>
      <c r="O18" s="4"/>
      <c r="P18" s="88"/>
    </row>
    <row r="19" spans="2:16" ht="21.75" customHeight="1" x14ac:dyDescent="0.25">
      <c r="B19" s="363" t="s">
        <v>402</v>
      </c>
      <c r="C19" s="364"/>
      <c r="D19" s="364"/>
      <c r="E19" s="364"/>
      <c r="F19" s="364"/>
      <c r="G19" s="364"/>
      <c r="H19" s="364"/>
      <c r="I19" s="364"/>
      <c r="J19" s="364"/>
      <c r="K19" s="364"/>
      <c r="L19" s="364"/>
      <c r="M19" s="364"/>
      <c r="N19" s="364"/>
      <c r="O19" s="364"/>
      <c r="P19" s="365"/>
    </row>
    <row r="20" spans="2:16" ht="18.75" customHeight="1" x14ac:dyDescent="0.3">
      <c r="B20" s="381" t="s">
        <v>408</v>
      </c>
      <c r="C20" s="367"/>
      <c r="D20" s="367"/>
      <c r="E20" s="367"/>
      <c r="F20" s="367"/>
      <c r="G20" s="367"/>
      <c r="H20" s="367"/>
      <c r="I20" s="367"/>
      <c r="J20" s="367"/>
      <c r="K20" s="367"/>
      <c r="L20" s="367"/>
      <c r="M20" s="367"/>
      <c r="N20" s="367"/>
      <c r="O20" s="367"/>
      <c r="P20" s="368"/>
    </row>
    <row r="21" spans="2:16" ht="18.75" customHeight="1" x14ac:dyDescent="0.3">
      <c r="B21" s="89"/>
      <c r="C21" s="90"/>
      <c r="D21" s="90"/>
      <c r="E21" s="90"/>
      <c r="F21" s="90"/>
      <c r="G21" s="90"/>
      <c r="H21" s="90"/>
      <c r="I21" s="90"/>
      <c r="J21" s="90"/>
      <c r="K21" s="90"/>
      <c r="L21" s="90"/>
      <c r="M21" s="90"/>
      <c r="N21" s="90"/>
      <c r="O21" s="90"/>
      <c r="P21" s="91"/>
    </row>
    <row r="22" spans="2:16" ht="59.25" customHeight="1" x14ac:dyDescent="0.25">
      <c r="B22" s="369" t="s">
        <v>86</v>
      </c>
      <c r="C22" s="370"/>
      <c r="D22" s="371" t="s">
        <v>404</v>
      </c>
      <c r="E22" s="371"/>
      <c r="F22" s="371"/>
      <c r="G22" s="371"/>
      <c r="H22" s="371"/>
      <c r="I22" s="371"/>
      <c r="J22" s="371"/>
      <c r="K22" s="371"/>
      <c r="L22" s="371"/>
      <c r="M22" s="371"/>
      <c r="N22" s="371"/>
      <c r="O22" s="371"/>
      <c r="P22" s="372"/>
    </row>
    <row r="23" spans="2:16" ht="56.25" customHeight="1" x14ac:dyDescent="0.25">
      <c r="B23" s="373" t="s">
        <v>88</v>
      </c>
      <c r="C23" s="374"/>
      <c r="D23" s="375" t="s">
        <v>403</v>
      </c>
      <c r="E23" s="375"/>
      <c r="F23" s="375"/>
      <c r="G23" s="375"/>
      <c r="H23" s="375"/>
      <c r="I23" s="375"/>
      <c r="J23" s="375"/>
      <c r="K23" s="375"/>
      <c r="L23" s="375"/>
      <c r="M23" s="375"/>
      <c r="N23" s="375"/>
      <c r="O23" s="375"/>
      <c r="P23" s="376"/>
    </row>
    <row r="24" spans="2:16" ht="91.5" customHeight="1" x14ac:dyDescent="0.25">
      <c r="B24" s="373" t="s">
        <v>90</v>
      </c>
      <c r="C24" s="374"/>
      <c r="D24" s="375" t="s">
        <v>405</v>
      </c>
      <c r="E24" s="375"/>
      <c r="F24" s="375"/>
      <c r="G24" s="375"/>
      <c r="H24" s="375"/>
      <c r="I24" s="375"/>
      <c r="J24" s="375"/>
      <c r="K24" s="375"/>
      <c r="L24" s="375"/>
      <c r="M24" s="375"/>
      <c r="N24" s="375"/>
      <c r="O24" s="375"/>
      <c r="P24" s="376"/>
    </row>
    <row r="25" spans="2:16" ht="81.75" customHeight="1" x14ac:dyDescent="0.25">
      <c r="B25" s="359" t="s">
        <v>93</v>
      </c>
      <c r="C25" s="360"/>
      <c r="D25" s="375" t="s">
        <v>405</v>
      </c>
      <c r="E25" s="375"/>
      <c r="F25" s="375"/>
      <c r="G25" s="375"/>
      <c r="H25" s="375"/>
      <c r="I25" s="375"/>
      <c r="J25" s="375"/>
      <c r="K25" s="375"/>
      <c r="L25" s="375"/>
      <c r="M25" s="375"/>
      <c r="N25" s="375"/>
      <c r="O25" s="375"/>
      <c r="P25" s="376"/>
    </row>
    <row r="26" spans="2:16" ht="97.5" customHeight="1" x14ac:dyDescent="0.25">
      <c r="B26" s="359" t="s">
        <v>94</v>
      </c>
      <c r="C26" s="360"/>
      <c r="D26" s="375" t="s">
        <v>406</v>
      </c>
      <c r="E26" s="375"/>
      <c r="F26" s="375"/>
      <c r="G26" s="375"/>
      <c r="H26" s="375"/>
      <c r="I26" s="375"/>
      <c r="J26" s="375"/>
      <c r="K26" s="375"/>
      <c r="L26" s="375"/>
      <c r="M26" s="375"/>
      <c r="N26" s="375"/>
      <c r="O26" s="375"/>
      <c r="P26" s="376"/>
    </row>
    <row r="27" spans="2:16" ht="42" customHeight="1" x14ac:dyDescent="0.25">
      <c r="B27" s="87"/>
      <c r="C27" s="4"/>
      <c r="D27" s="4"/>
      <c r="E27" s="4"/>
      <c r="F27" s="4"/>
      <c r="G27" s="4"/>
      <c r="H27" s="4"/>
      <c r="I27" s="4"/>
      <c r="J27" s="4"/>
      <c r="K27" s="4"/>
      <c r="L27" s="4"/>
      <c r="M27" s="4"/>
      <c r="N27" s="4"/>
      <c r="O27" s="4"/>
      <c r="P27" s="88"/>
    </row>
    <row r="28" spans="2:16" x14ac:dyDescent="0.25">
      <c r="B28" s="87"/>
      <c r="C28" s="4"/>
      <c r="D28" s="4"/>
      <c r="E28" s="4"/>
      <c r="F28" s="4"/>
      <c r="G28" s="4"/>
      <c r="H28" s="4"/>
      <c r="I28" s="4"/>
      <c r="J28" s="4"/>
      <c r="K28" s="4"/>
      <c r="L28" s="4"/>
      <c r="M28" s="4"/>
      <c r="N28" s="4"/>
      <c r="O28" s="4"/>
      <c r="P28" s="88"/>
    </row>
    <row r="29" spans="2:16" ht="15.75" thickBot="1" x14ac:dyDescent="0.3">
      <c r="B29" s="92"/>
      <c r="C29" s="93"/>
      <c r="D29" s="93"/>
      <c r="E29" s="93"/>
      <c r="F29" s="93"/>
      <c r="G29" s="93"/>
      <c r="H29" s="93"/>
      <c r="I29" s="93"/>
      <c r="J29" s="93"/>
      <c r="K29" s="93"/>
      <c r="L29" s="93"/>
      <c r="M29" s="93"/>
      <c r="N29" s="93"/>
      <c r="O29" s="93"/>
      <c r="P29" s="94"/>
    </row>
    <row r="30" spans="2:16" ht="15.75" thickTop="1" x14ac:dyDescent="0.25"/>
  </sheetData>
  <sheetProtection algorithmName="SHA-512" hashValue="9SDNN91m9kLm065+gNryy3wLBhAR0j/7UJ3odHXLruxcXO/EhYSpSorVmNHPBgplU/iq7WyztGDyk53JDiuOHg==" saltValue="yxNHUJjS2ph1I7dMKQ5s6w==" spinCount="100000" sheet="1" objects="1" scenarios="1"/>
  <mergeCells count="42">
    <mergeCell ref="B26:C26"/>
    <mergeCell ref="D26:P26"/>
    <mergeCell ref="B23:C23"/>
    <mergeCell ref="D23:P23"/>
    <mergeCell ref="B24:C24"/>
    <mergeCell ref="D24:P24"/>
    <mergeCell ref="B25:C25"/>
    <mergeCell ref="D25:P25"/>
    <mergeCell ref="B17:P17"/>
    <mergeCell ref="B19:P19"/>
    <mergeCell ref="B20:P20"/>
    <mergeCell ref="B22:C22"/>
    <mergeCell ref="D22:P22"/>
    <mergeCell ref="D16:P16"/>
    <mergeCell ref="B15:C15"/>
    <mergeCell ref="B16:C16"/>
    <mergeCell ref="B7:P7"/>
    <mergeCell ref="B9:P9"/>
    <mergeCell ref="B10:P10"/>
    <mergeCell ref="B12:C12"/>
    <mergeCell ref="D12:P12"/>
    <mergeCell ref="B13:C13"/>
    <mergeCell ref="D13:P13"/>
    <mergeCell ref="B14:C14"/>
    <mergeCell ref="D14:P14"/>
    <mergeCell ref="D15:P15"/>
    <mergeCell ref="B6:P6"/>
    <mergeCell ref="B2:C5"/>
    <mergeCell ref="D2:E2"/>
    <mergeCell ref="F2:L2"/>
    <mergeCell ref="M2:N2"/>
    <mergeCell ref="O2:P2"/>
    <mergeCell ref="D3:E3"/>
    <mergeCell ref="F3:L3"/>
    <mergeCell ref="M3:N3"/>
    <mergeCell ref="O3:P3"/>
    <mergeCell ref="D4:E4"/>
    <mergeCell ref="F4:L4"/>
    <mergeCell ref="M4:N5"/>
    <mergeCell ref="O4:P5"/>
    <mergeCell ref="D5:E5"/>
    <mergeCell ref="F5:L5"/>
  </mergeCells>
  <hyperlinks>
    <hyperlink ref="B10" r:id="rId1" xr:uid="{00000000-0004-0000-0100-000000000000}"/>
    <hyperlink ref="B20" r:id="rId2" xr:uid="{00000000-0004-0000-0100-000001000000}"/>
  </hyperlinks>
  <pageMargins left="0.7" right="0.7" top="0.75" bottom="0.75" header="0.3" footer="0.3"/>
  <pageSetup paperSize="14"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53"/>
  <sheetViews>
    <sheetView zoomScale="60" zoomScaleNormal="60" workbookViewId="0">
      <selection activeCell="G11" sqref="G11:M12"/>
    </sheetView>
  </sheetViews>
  <sheetFormatPr baseColWidth="10" defaultRowHeight="15" x14ac:dyDescent="0.25"/>
  <cols>
    <col min="1" max="1" width="2" style="1" customWidth="1"/>
    <col min="2" max="2" width="14.140625" style="1" customWidth="1"/>
    <col min="3" max="3" width="14.85546875" style="1" customWidth="1"/>
    <col min="4" max="4" width="11.42578125" style="1"/>
    <col min="5" max="5" width="13" style="1" customWidth="1"/>
    <col min="6" max="6" width="18.85546875" style="1" customWidth="1"/>
    <col min="7" max="7" width="73" style="1" customWidth="1"/>
    <col min="8" max="8" width="39" style="1" customWidth="1"/>
    <col min="9" max="9" width="30.5703125" style="1" customWidth="1"/>
    <col min="10" max="10" width="94.7109375" style="1" customWidth="1"/>
    <col min="11" max="11" width="54.85546875" style="1" customWidth="1"/>
    <col min="12" max="12" width="37" style="1" customWidth="1"/>
    <col min="13" max="13" width="41.85546875" style="1" customWidth="1"/>
    <col min="14" max="16384" width="11.42578125" style="1"/>
  </cols>
  <sheetData>
    <row r="1" spans="2:13" ht="9.75" customHeight="1" thickBot="1" x14ac:dyDescent="0.3"/>
    <row r="2" spans="2:13" s="2" customFormat="1" ht="39" customHeight="1" x14ac:dyDescent="0.25">
      <c r="B2" s="316"/>
      <c r="C2" s="317"/>
      <c r="D2" s="291" t="s">
        <v>57</v>
      </c>
      <c r="E2" s="291"/>
      <c r="F2" s="336" t="s">
        <v>64</v>
      </c>
      <c r="G2" s="337"/>
      <c r="H2" s="337"/>
      <c r="I2" s="337"/>
      <c r="J2" s="338"/>
      <c r="K2" s="407" t="s">
        <v>58</v>
      </c>
      <c r="L2" s="408"/>
      <c r="M2" s="95"/>
    </row>
    <row r="3" spans="2:13" s="2" customFormat="1" ht="27.75" customHeight="1" x14ac:dyDescent="0.25">
      <c r="B3" s="318"/>
      <c r="C3" s="319"/>
      <c r="D3" s="292" t="s">
        <v>59</v>
      </c>
      <c r="E3" s="292"/>
      <c r="F3" s="339" t="s">
        <v>60</v>
      </c>
      <c r="G3" s="340"/>
      <c r="H3" s="340"/>
      <c r="I3" s="340"/>
      <c r="J3" s="341"/>
      <c r="K3" s="409" t="s">
        <v>61</v>
      </c>
      <c r="L3" s="410"/>
      <c r="M3" s="96"/>
    </row>
    <row r="4" spans="2:13" s="2" customFormat="1" ht="27.75" customHeight="1" x14ac:dyDescent="0.25">
      <c r="B4" s="318"/>
      <c r="C4" s="319"/>
      <c r="D4" s="292" t="s">
        <v>62</v>
      </c>
      <c r="E4" s="292"/>
      <c r="F4" s="414" t="s">
        <v>65</v>
      </c>
      <c r="G4" s="415"/>
      <c r="H4" s="415"/>
      <c r="I4" s="415"/>
      <c r="J4" s="416"/>
      <c r="K4" s="308" t="s">
        <v>63</v>
      </c>
      <c r="L4" s="411"/>
      <c r="M4" s="313"/>
    </row>
    <row r="5" spans="2:13" s="2" customFormat="1" ht="42" customHeight="1" thickBot="1" x14ac:dyDescent="0.3">
      <c r="B5" s="320"/>
      <c r="C5" s="321"/>
      <c r="D5" s="293" t="s">
        <v>66</v>
      </c>
      <c r="E5" s="293"/>
      <c r="F5" s="417" t="s">
        <v>67</v>
      </c>
      <c r="G5" s="418"/>
      <c r="H5" s="418"/>
      <c r="I5" s="418"/>
      <c r="J5" s="419"/>
      <c r="K5" s="412"/>
      <c r="L5" s="413"/>
      <c r="M5" s="406"/>
    </row>
    <row r="6" spans="2:13" ht="23.25" customHeight="1" thickBot="1" x14ac:dyDescent="0.3">
      <c r="B6" s="288" t="s">
        <v>96</v>
      </c>
      <c r="C6" s="289"/>
      <c r="D6" s="289"/>
      <c r="E6" s="289"/>
      <c r="F6" s="289"/>
      <c r="G6" s="289"/>
      <c r="H6" s="289"/>
      <c r="I6" s="289"/>
      <c r="J6" s="289"/>
      <c r="K6" s="289"/>
      <c r="L6" s="289"/>
      <c r="M6" s="290"/>
    </row>
    <row r="7" spans="2:13" ht="42" customHeight="1" thickBot="1" x14ac:dyDescent="0.3">
      <c r="B7" s="403" t="s">
        <v>97</v>
      </c>
      <c r="C7" s="404"/>
      <c r="D7" s="404"/>
      <c r="E7" s="404"/>
      <c r="F7" s="404"/>
      <c r="G7" s="404"/>
      <c r="H7" s="404"/>
      <c r="I7" s="404"/>
      <c r="J7" s="404"/>
      <c r="K7" s="404"/>
      <c r="L7" s="404"/>
      <c r="M7" s="405"/>
    </row>
    <row r="8" spans="2:13" ht="27.75" customHeight="1" thickBot="1" x14ac:dyDescent="0.3">
      <c r="B8" s="400" t="s">
        <v>252</v>
      </c>
      <c r="C8" s="401"/>
      <c r="D8" s="401"/>
      <c r="E8" s="401"/>
      <c r="F8" s="401"/>
      <c r="G8" s="401"/>
      <c r="H8" s="401"/>
      <c r="I8" s="401"/>
      <c r="J8" s="401"/>
      <c r="K8" s="401"/>
      <c r="L8" s="401"/>
      <c r="M8" s="402"/>
    </row>
    <row r="9" spans="2:13" ht="80.25" customHeight="1" thickBot="1" x14ac:dyDescent="0.3">
      <c r="B9" s="396" t="s">
        <v>249</v>
      </c>
      <c r="C9" s="396"/>
      <c r="D9" s="396"/>
      <c r="E9" s="398" t="s">
        <v>253</v>
      </c>
      <c r="F9" s="398"/>
      <c r="G9" s="395" t="s">
        <v>339</v>
      </c>
      <c r="H9" s="395"/>
      <c r="I9" s="395"/>
      <c r="J9" s="395"/>
      <c r="K9" s="395"/>
      <c r="L9" s="395"/>
      <c r="M9" s="395"/>
    </row>
    <row r="10" spans="2:13" ht="15.75" thickBot="1" x14ac:dyDescent="0.3">
      <c r="B10" s="396"/>
      <c r="C10" s="396"/>
      <c r="D10" s="396"/>
      <c r="E10" s="398"/>
      <c r="F10" s="398"/>
      <c r="G10" s="395"/>
      <c r="H10" s="395"/>
      <c r="I10" s="395"/>
      <c r="J10" s="395"/>
      <c r="K10" s="395"/>
      <c r="L10" s="395"/>
      <c r="M10" s="395"/>
    </row>
    <row r="11" spans="2:13" ht="34.5" customHeight="1" thickBot="1" x14ac:dyDescent="0.3">
      <c r="B11" s="396"/>
      <c r="C11" s="396"/>
      <c r="D11" s="396"/>
      <c r="E11" s="398" t="s">
        <v>254</v>
      </c>
      <c r="F11" s="398"/>
      <c r="G11" s="395" t="s">
        <v>340</v>
      </c>
      <c r="H11" s="395"/>
      <c r="I11" s="395"/>
      <c r="J11" s="395"/>
      <c r="K11" s="395"/>
      <c r="L11" s="395"/>
      <c r="M11" s="395"/>
    </row>
    <row r="12" spans="2:13" ht="43.5" customHeight="1" thickBot="1" x14ac:dyDescent="0.3">
      <c r="B12" s="396"/>
      <c r="C12" s="396"/>
      <c r="D12" s="396"/>
      <c r="E12" s="398"/>
      <c r="F12" s="398"/>
      <c r="G12" s="395"/>
      <c r="H12" s="395"/>
      <c r="I12" s="395"/>
      <c r="J12" s="395"/>
      <c r="K12" s="395"/>
      <c r="L12" s="395"/>
      <c r="M12" s="395"/>
    </row>
    <row r="13" spans="2:13" ht="27.75" customHeight="1" thickBot="1" x14ac:dyDescent="0.3">
      <c r="B13" s="396"/>
      <c r="C13" s="396"/>
      <c r="D13" s="396"/>
      <c r="E13" s="398" t="s">
        <v>255</v>
      </c>
      <c r="F13" s="398"/>
      <c r="G13" s="395" t="s">
        <v>341</v>
      </c>
      <c r="H13" s="395"/>
      <c r="I13" s="395"/>
      <c r="J13" s="395"/>
      <c r="K13" s="395"/>
      <c r="L13" s="395"/>
      <c r="M13" s="395"/>
    </row>
    <row r="14" spans="2:13" ht="42" customHeight="1" thickBot="1" x14ac:dyDescent="0.3">
      <c r="B14" s="396"/>
      <c r="C14" s="396"/>
      <c r="D14" s="396"/>
      <c r="E14" s="398"/>
      <c r="F14" s="398"/>
      <c r="G14" s="395"/>
      <c r="H14" s="395"/>
      <c r="I14" s="395"/>
      <c r="J14" s="395"/>
      <c r="K14" s="395"/>
      <c r="L14" s="395"/>
      <c r="M14" s="395"/>
    </row>
    <row r="15" spans="2:13" ht="27.75" customHeight="1" thickBot="1" x14ac:dyDescent="0.3">
      <c r="B15" s="396"/>
      <c r="C15" s="396"/>
      <c r="D15" s="396"/>
      <c r="E15" s="399" t="s">
        <v>256</v>
      </c>
      <c r="F15" s="399"/>
      <c r="G15" s="395" t="s">
        <v>342</v>
      </c>
      <c r="H15" s="395"/>
      <c r="I15" s="395"/>
      <c r="J15" s="395"/>
      <c r="K15" s="395"/>
      <c r="L15" s="395"/>
      <c r="M15" s="395"/>
    </row>
    <row r="16" spans="2:13" ht="27.75" customHeight="1" thickBot="1" x14ac:dyDescent="0.3">
      <c r="B16" s="396"/>
      <c r="C16" s="396"/>
      <c r="D16" s="396"/>
      <c r="E16" s="399"/>
      <c r="F16" s="399"/>
      <c r="G16" s="395"/>
      <c r="H16" s="395"/>
      <c r="I16" s="395"/>
      <c r="J16" s="395"/>
      <c r="K16" s="395"/>
      <c r="L16" s="395"/>
      <c r="M16" s="395"/>
    </row>
    <row r="17" spans="2:13" ht="27.75" customHeight="1" thickBot="1" x14ac:dyDescent="0.3">
      <c r="B17" s="396"/>
      <c r="C17" s="396"/>
      <c r="D17" s="396"/>
      <c r="E17" s="398" t="s">
        <v>257</v>
      </c>
      <c r="F17" s="398"/>
      <c r="G17" s="395" t="s">
        <v>343</v>
      </c>
      <c r="H17" s="395"/>
      <c r="I17" s="395"/>
      <c r="J17" s="395"/>
      <c r="K17" s="395"/>
      <c r="L17" s="395"/>
      <c r="M17" s="395"/>
    </row>
    <row r="18" spans="2:13" ht="27.75" customHeight="1" thickBot="1" x14ac:dyDescent="0.3">
      <c r="B18" s="396"/>
      <c r="C18" s="396"/>
      <c r="D18" s="396"/>
      <c r="E18" s="398"/>
      <c r="F18" s="398"/>
      <c r="G18" s="395"/>
      <c r="H18" s="395"/>
      <c r="I18" s="395"/>
      <c r="J18" s="395"/>
      <c r="K18" s="395"/>
      <c r="L18" s="395"/>
      <c r="M18" s="395"/>
    </row>
    <row r="19" spans="2:13" ht="27.75" customHeight="1" thickBot="1" x14ac:dyDescent="0.3">
      <c r="B19" s="396"/>
      <c r="C19" s="396"/>
      <c r="D19" s="396"/>
      <c r="E19" s="398" t="s">
        <v>258</v>
      </c>
      <c r="F19" s="398"/>
      <c r="G19" s="395" t="s">
        <v>344</v>
      </c>
      <c r="H19" s="395"/>
      <c r="I19" s="395"/>
      <c r="J19" s="395"/>
      <c r="K19" s="395"/>
      <c r="L19" s="395"/>
      <c r="M19" s="395"/>
    </row>
    <row r="20" spans="2:13" ht="27.75" customHeight="1" thickBot="1" x14ac:dyDescent="0.3">
      <c r="B20" s="396"/>
      <c r="C20" s="396"/>
      <c r="D20" s="396"/>
      <c r="E20" s="398"/>
      <c r="F20" s="398"/>
      <c r="G20" s="395"/>
      <c r="H20" s="395"/>
      <c r="I20" s="395"/>
      <c r="J20" s="395"/>
      <c r="K20" s="395"/>
      <c r="L20" s="395"/>
      <c r="M20" s="395"/>
    </row>
    <row r="21" spans="2:13" ht="27.75" customHeight="1" thickBot="1" x14ac:dyDescent="0.3">
      <c r="B21" s="396" t="s">
        <v>250</v>
      </c>
      <c r="C21" s="396"/>
      <c r="D21" s="396"/>
      <c r="E21" s="398" t="s">
        <v>259</v>
      </c>
      <c r="F21" s="398"/>
      <c r="G21" s="395" t="s">
        <v>345</v>
      </c>
      <c r="H21" s="395"/>
      <c r="I21" s="395"/>
      <c r="J21" s="395"/>
      <c r="K21" s="395"/>
      <c r="L21" s="395"/>
      <c r="M21" s="395"/>
    </row>
    <row r="22" spans="2:13" ht="27.75" customHeight="1" thickBot="1" x14ac:dyDescent="0.3">
      <c r="B22" s="396"/>
      <c r="C22" s="396"/>
      <c r="D22" s="396"/>
      <c r="E22" s="398"/>
      <c r="F22" s="398"/>
      <c r="G22" s="395"/>
      <c r="H22" s="395"/>
      <c r="I22" s="395"/>
      <c r="J22" s="395"/>
      <c r="K22" s="395"/>
      <c r="L22" s="395"/>
      <c r="M22" s="395"/>
    </row>
    <row r="23" spans="2:13" ht="66" customHeight="1" thickBot="1" x14ac:dyDescent="0.3">
      <c r="B23" s="396"/>
      <c r="C23" s="396"/>
      <c r="D23" s="396"/>
      <c r="E23" s="398" t="s">
        <v>260</v>
      </c>
      <c r="F23" s="398"/>
      <c r="G23" s="395" t="s">
        <v>346</v>
      </c>
      <c r="H23" s="395"/>
      <c r="I23" s="395"/>
      <c r="J23" s="395"/>
      <c r="K23" s="395"/>
      <c r="L23" s="395"/>
      <c r="M23" s="395"/>
    </row>
    <row r="24" spans="2:13" ht="27.75" customHeight="1" thickBot="1" x14ac:dyDescent="0.3">
      <c r="B24" s="396"/>
      <c r="C24" s="396"/>
      <c r="D24" s="396"/>
      <c r="E24" s="398"/>
      <c r="F24" s="398"/>
      <c r="G24" s="395"/>
      <c r="H24" s="395"/>
      <c r="I24" s="395"/>
      <c r="J24" s="395"/>
      <c r="K24" s="395"/>
      <c r="L24" s="395"/>
      <c r="M24" s="395"/>
    </row>
    <row r="25" spans="2:13" ht="27.75" customHeight="1" thickBot="1" x14ac:dyDescent="0.3">
      <c r="B25" s="396"/>
      <c r="C25" s="396"/>
      <c r="D25" s="396"/>
      <c r="E25" s="398" t="s">
        <v>261</v>
      </c>
      <c r="F25" s="398"/>
      <c r="G25" s="395" t="s">
        <v>347</v>
      </c>
      <c r="H25" s="395"/>
      <c r="I25" s="395"/>
      <c r="J25" s="395"/>
      <c r="K25" s="395"/>
      <c r="L25" s="395"/>
      <c r="M25" s="395"/>
    </row>
    <row r="26" spans="2:13" ht="42" customHeight="1" thickBot="1" x14ac:dyDescent="0.3">
      <c r="B26" s="396"/>
      <c r="C26" s="396"/>
      <c r="D26" s="396"/>
      <c r="E26" s="398"/>
      <c r="F26" s="398"/>
      <c r="G26" s="395"/>
      <c r="H26" s="395"/>
      <c r="I26" s="395"/>
      <c r="J26" s="395"/>
      <c r="K26" s="395"/>
      <c r="L26" s="395"/>
      <c r="M26" s="395"/>
    </row>
    <row r="27" spans="2:13" ht="35.25" customHeight="1" thickBot="1" x14ac:dyDescent="0.3">
      <c r="B27" s="396"/>
      <c r="C27" s="396"/>
      <c r="D27" s="396"/>
      <c r="E27" s="398" t="s">
        <v>262</v>
      </c>
      <c r="F27" s="398"/>
      <c r="G27" s="395" t="s">
        <v>348</v>
      </c>
      <c r="H27" s="395"/>
      <c r="I27" s="395"/>
      <c r="J27" s="395"/>
      <c r="K27" s="395"/>
      <c r="L27" s="395"/>
      <c r="M27" s="395"/>
    </row>
    <row r="28" spans="2:13" ht="42" customHeight="1" thickBot="1" x14ac:dyDescent="0.3">
      <c r="B28" s="396"/>
      <c r="C28" s="396"/>
      <c r="D28" s="396"/>
      <c r="E28" s="398"/>
      <c r="F28" s="398"/>
      <c r="G28" s="395"/>
      <c r="H28" s="395"/>
      <c r="I28" s="395"/>
      <c r="J28" s="395"/>
      <c r="K28" s="395"/>
      <c r="L28" s="395"/>
      <c r="M28" s="395"/>
    </row>
    <row r="29" spans="2:13" ht="53.25" customHeight="1" thickBot="1" x14ac:dyDescent="0.3">
      <c r="B29" s="396"/>
      <c r="C29" s="396"/>
      <c r="D29" s="396"/>
      <c r="E29" s="398" t="s">
        <v>263</v>
      </c>
      <c r="F29" s="398"/>
      <c r="G29" s="395" t="s">
        <v>349</v>
      </c>
      <c r="H29" s="395"/>
      <c r="I29" s="395"/>
      <c r="J29" s="395"/>
      <c r="K29" s="395"/>
      <c r="L29" s="395"/>
      <c r="M29" s="395"/>
    </row>
    <row r="30" spans="2:13" ht="59.25" customHeight="1" thickBot="1" x14ac:dyDescent="0.3">
      <c r="B30" s="396"/>
      <c r="C30" s="396"/>
      <c r="D30" s="396"/>
      <c r="E30" s="398"/>
      <c r="F30" s="398"/>
      <c r="G30" s="395"/>
      <c r="H30" s="395"/>
      <c r="I30" s="395"/>
      <c r="J30" s="395"/>
      <c r="K30" s="395"/>
      <c r="L30" s="395"/>
      <c r="M30" s="395"/>
    </row>
    <row r="31" spans="2:13" ht="39" customHeight="1" thickBot="1" x14ac:dyDescent="0.3">
      <c r="B31" s="396"/>
      <c r="C31" s="396"/>
      <c r="D31" s="396"/>
      <c r="E31" s="399" t="s">
        <v>264</v>
      </c>
      <c r="F31" s="399"/>
      <c r="G31" s="395" t="s">
        <v>350</v>
      </c>
      <c r="H31" s="395"/>
      <c r="I31" s="395"/>
      <c r="J31" s="395"/>
      <c r="K31" s="395"/>
      <c r="L31" s="395"/>
      <c r="M31" s="395"/>
    </row>
    <row r="32" spans="2:13" ht="49.5" customHeight="1" thickBot="1" x14ac:dyDescent="0.3">
      <c r="B32" s="397"/>
      <c r="C32" s="397"/>
      <c r="D32" s="397"/>
      <c r="E32" s="399"/>
      <c r="F32" s="399"/>
      <c r="G32" s="395"/>
      <c r="H32" s="395"/>
      <c r="I32" s="395"/>
      <c r="J32" s="395"/>
      <c r="K32" s="395"/>
      <c r="L32" s="395"/>
      <c r="M32" s="395"/>
    </row>
    <row r="33" spans="2:13" ht="106.5" customHeight="1" thickBot="1" x14ac:dyDescent="0.3">
      <c r="B33" s="384" t="s">
        <v>251</v>
      </c>
      <c r="C33" s="385"/>
      <c r="D33" s="386"/>
      <c r="E33" s="393" t="s">
        <v>66</v>
      </c>
      <c r="F33" s="394"/>
      <c r="G33" s="97" t="s">
        <v>265</v>
      </c>
      <c r="H33" s="97" t="s">
        <v>266</v>
      </c>
      <c r="I33" s="97" t="s">
        <v>267</v>
      </c>
      <c r="J33" s="97" t="s">
        <v>268</v>
      </c>
      <c r="K33" s="97" t="s">
        <v>269</v>
      </c>
      <c r="L33" s="98" t="s">
        <v>270</v>
      </c>
      <c r="M33" s="98" t="s">
        <v>271</v>
      </c>
    </row>
    <row r="34" spans="2:13" ht="105.75" customHeight="1" thickBot="1" x14ac:dyDescent="0.35">
      <c r="B34" s="387"/>
      <c r="C34" s="388"/>
      <c r="D34" s="389"/>
      <c r="E34" s="382" t="s">
        <v>417</v>
      </c>
      <c r="F34" s="383"/>
      <c r="G34" s="173" t="s">
        <v>287</v>
      </c>
      <c r="H34" s="173"/>
      <c r="I34" s="173"/>
      <c r="J34" s="173" t="s">
        <v>290</v>
      </c>
      <c r="K34" s="173" t="s">
        <v>411</v>
      </c>
      <c r="L34" s="174"/>
      <c r="M34" s="174"/>
    </row>
    <row r="35" spans="2:13" ht="120.75" customHeight="1" thickBot="1" x14ac:dyDescent="0.35">
      <c r="B35" s="387"/>
      <c r="C35" s="388"/>
      <c r="D35" s="389"/>
      <c r="E35" s="382" t="s">
        <v>67</v>
      </c>
      <c r="F35" s="383"/>
      <c r="G35" s="173" t="s">
        <v>292</v>
      </c>
      <c r="H35" s="173"/>
      <c r="I35" s="173"/>
      <c r="J35" s="173" t="s">
        <v>293</v>
      </c>
      <c r="K35" s="173" t="s">
        <v>294</v>
      </c>
      <c r="L35" s="174"/>
      <c r="M35" s="174"/>
    </row>
    <row r="36" spans="2:13" ht="215.25" customHeight="1" thickBot="1" x14ac:dyDescent="0.35">
      <c r="B36" s="387"/>
      <c r="C36" s="388"/>
      <c r="D36" s="389"/>
      <c r="E36" s="382" t="s">
        <v>422</v>
      </c>
      <c r="F36" s="383"/>
      <c r="G36" s="173" t="s">
        <v>296</v>
      </c>
      <c r="H36" s="173"/>
      <c r="I36" s="173"/>
      <c r="J36" s="173" t="s">
        <v>297</v>
      </c>
      <c r="K36" s="173" t="s">
        <v>298</v>
      </c>
      <c r="L36" s="174"/>
      <c r="M36" s="174"/>
    </row>
    <row r="37" spans="2:13" ht="99.75" thickBot="1" x14ac:dyDescent="0.35">
      <c r="B37" s="387"/>
      <c r="C37" s="388"/>
      <c r="D37" s="389"/>
      <c r="E37" s="382" t="s">
        <v>421</v>
      </c>
      <c r="F37" s="383"/>
      <c r="G37" s="173" t="s">
        <v>300</v>
      </c>
      <c r="H37" s="173"/>
      <c r="I37" s="173"/>
      <c r="J37" s="173" t="s">
        <v>302</v>
      </c>
      <c r="K37" s="173" t="s">
        <v>303</v>
      </c>
      <c r="L37" s="174"/>
      <c r="M37" s="174"/>
    </row>
    <row r="38" spans="2:13" ht="158.25" customHeight="1" thickBot="1" x14ac:dyDescent="0.35">
      <c r="B38" s="387"/>
      <c r="C38" s="388"/>
      <c r="D38" s="389"/>
      <c r="E38" s="382" t="s">
        <v>420</v>
      </c>
      <c r="F38" s="383"/>
      <c r="G38" s="173" t="s">
        <v>304</v>
      </c>
      <c r="H38" s="173"/>
      <c r="I38" s="173"/>
      <c r="J38" s="173" t="s">
        <v>306</v>
      </c>
      <c r="K38" s="173" t="s">
        <v>412</v>
      </c>
      <c r="L38" s="174"/>
      <c r="M38" s="174"/>
    </row>
    <row r="39" spans="2:13" ht="161.25" customHeight="1" thickBot="1" x14ac:dyDescent="0.35">
      <c r="B39" s="387"/>
      <c r="C39" s="388"/>
      <c r="D39" s="389"/>
      <c r="E39" s="382" t="s">
        <v>418</v>
      </c>
      <c r="F39" s="383"/>
      <c r="G39" s="173" t="s">
        <v>307</v>
      </c>
      <c r="H39" s="173"/>
      <c r="I39" s="173"/>
      <c r="J39" s="173" t="s">
        <v>309</v>
      </c>
      <c r="K39" s="173" t="s">
        <v>657</v>
      </c>
      <c r="L39" s="174"/>
      <c r="M39" s="174"/>
    </row>
    <row r="40" spans="2:13" ht="314.25" thickBot="1" x14ac:dyDescent="0.35">
      <c r="B40" s="387"/>
      <c r="C40" s="388"/>
      <c r="D40" s="389"/>
      <c r="E40" s="382" t="s">
        <v>419</v>
      </c>
      <c r="F40" s="383"/>
      <c r="G40" s="173" t="s">
        <v>310</v>
      </c>
      <c r="H40" s="173"/>
      <c r="I40" s="173"/>
      <c r="J40" s="173" t="s">
        <v>315</v>
      </c>
      <c r="K40" s="173" t="s">
        <v>413</v>
      </c>
      <c r="L40" s="174"/>
      <c r="M40" s="174"/>
    </row>
    <row r="41" spans="2:13" ht="231.75" thickBot="1" x14ac:dyDescent="0.35">
      <c r="B41" s="387"/>
      <c r="C41" s="388"/>
      <c r="D41" s="389"/>
      <c r="E41" s="382" t="s">
        <v>423</v>
      </c>
      <c r="F41" s="383"/>
      <c r="G41" s="173" t="s">
        <v>312</v>
      </c>
      <c r="H41" s="173"/>
      <c r="I41" s="173"/>
      <c r="J41" s="173" t="s">
        <v>313</v>
      </c>
      <c r="K41" s="173" t="s">
        <v>414</v>
      </c>
      <c r="L41" s="174"/>
      <c r="M41" s="174"/>
    </row>
    <row r="42" spans="2:13" ht="113.25" customHeight="1" thickBot="1" x14ac:dyDescent="0.35">
      <c r="B42" s="387"/>
      <c r="C42" s="388"/>
      <c r="D42" s="389"/>
      <c r="E42" s="382" t="s">
        <v>424</v>
      </c>
      <c r="F42" s="383"/>
      <c r="G42" s="173" t="s">
        <v>316</v>
      </c>
      <c r="H42" s="173"/>
      <c r="I42" s="173"/>
      <c r="J42" s="173"/>
      <c r="K42" s="173" t="s">
        <v>291</v>
      </c>
      <c r="L42" s="174"/>
      <c r="M42" s="174"/>
    </row>
    <row r="43" spans="2:13" ht="129" customHeight="1" thickBot="1" x14ac:dyDescent="0.35">
      <c r="B43" s="387"/>
      <c r="C43" s="388"/>
      <c r="D43" s="389"/>
      <c r="E43" s="382" t="s">
        <v>425</v>
      </c>
      <c r="F43" s="383"/>
      <c r="G43" s="173" t="s">
        <v>317</v>
      </c>
      <c r="H43" s="173"/>
      <c r="I43" s="173"/>
      <c r="J43" s="173" t="s">
        <v>319</v>
      </c>
      <c r="K43" s="173" t="s">
        <v>415</v>
      </c>
      <c r="L43" s="174"/>
      <c r="M43" s="174"/>
    </row>
    <row r="44" spans="2:13" ht="336" customHeight="1" thickBot="1" x14ac:dyDescent="0.35">
      <c r="B44" s="387"/>
      <c r="C44" s="388"/>
      <c r="D44" s="389"/>
      <c r="E44" s="382" t="s">
        <v>426</v>
      </c>
      <c r="F44" s="383"/>
      <c r="G44" s="173" t="s">
        <v>320</v>
      </c>
      <c r="H44" s="173"/>
      <c r="I44" s="173"/>
      <c r="J44" s="173" t="s">
        <v>322</v>
      </c>
      <c r="K44" s="173" t="s">
        <v>323</v>
      </c>
      <c r="L44" s="174"/>
      <c r="M44" s="174"/>
    </row>
    <row r="45" spans="2:13" ht="131.25" customHeight="1" thickBot="1" x14ac:dyDescent="0.35">
      <c r="B45" s="387"/>
      <c r="C45" s="388"/>
      <c r="D45" s="389"/>
      <c r="E45" s="382" t="s">
        <v>427</v>
      </c>
      <c r="F45" s="383"/>
      <c r="G45" s="173" t="s">
        <v>324</v>
      </c>
      <c r="H45" s="173"/>
      <c r="I45" s="173"/>
      <c r="J45" s="173" t="s">
        <v>326</v>
      </c>
      <c r="K45" s="173" t="s">
        <v>327</v>
      </c>
      <c r="L45" s="174"/>
      <c r="M45" s="174"/>
    </row>
    <row r="46" spans="2:13" ht="116.25" thickBot="1" x14ac:dyDescent="0.35">
      <c r="B46" s="387"/>
      <c r="C46" s="388"/>
      <c r="D46" s="389"/>
      <c r="E46" s="382" t="s">
        <v>428</v>
      </c>
      <c r="F46" s="383"/>
      <c r="G46" s="173" t="s">
        <v>328</v>
      </c>
      <c r="H46" s="175"/>
      <c r="I46" s="175"/>
      <c r="J46" s="173" t="s">
        <v>330</v>
      </c>
      <c r="K46" s="176" t="s">
        <v>331</v>
      </c>
      <c r="L46" s="174"/>
      <c r="M46" s="174"/>
    </row>
    <row r="47" spans="2:13" ht="215.25" thickBot="1" x14ac:dyDescent="0.35">
      <c r="B47" s="387"/>
      <c r="C47" s="388"/>
      <c r="D47" s="389"/>
      <c r="E47" s="382" t="s">
        <v>429</v>
      </c>
      <c r="F47" s="383"/>
      <c r="G47" s="173" t="s">
        <v>332</v>
      </c>
      <c r="H47" s="175"/>
      <c r="I47" s="175"/>
      <c r="J47" s="173" t="s">
        <v>333</v>
      </c>
      <c r="K47" s="176" t="s">
        <v>331</v>
      </c>
      <c r="L47" s="174"/>
      <c r="M47" s="174"/>
    </row>
    <row r="48" spans="2:13" ht="149.25" thickBot="1" x14ac:dyDescent="0.35">
      <c r="B48" s="387"/>
      <c r="C48" s="388"/>
      <c r="D48" s="389"/>
      <c r="E48" s="382" t="s">
        <v>430</v>
      </c>
      <c r="F48" s="383"/>
      <c r="G48" s="173" t="s">
        <v>335</v>
      </c>
      <c r="H48" s="175"/>
      <c r="I48" s="175"/>
      <c r="J48" s="173" t="s">
        <v>336</v>
      </c>
      <c r="K48" s="176" t="s">
        <v>337</v>
      </c>
      <c r="L48" s="174"/>
      <c r="M48" s="174"/>
    </row>
    <row r="49" spans="2:13" ht="144" customHeight="1" thickBot="1" x14ac:dyDescent="0.35">
      <c r="B49" s="390"/>
      <c r="C49" s="391"/>
      <c r="D49" s="392"/>
      <c r="E49" s="382" t="s">
        <v>431</v>
      </c>
      <c r="F49" s="383"/>
      <c r="G49" s="173" t="s">
        <v>351</v>
      </c>
      <c r="H49" s="175"/>
      <c r="I49" s="175"/>
      <c r="J49" s="173" t="s">
        <v>352</v>
      </c>
      <c r="K49" s="176" t="s">
        <v>353</v>
      </c>
      <c r="L49" s="174"/>
      <c r="M49" s="174"/>
    </row>
    <row r="50" spans="2:13" ht="52.5" customHeight="1" x14ac:dyDescent="0.25">
      <c r="B50" s="99"/>
      <c r="C50" s="63"/>
      <c r="D50" s="63"/>
      <c r="E50" s="63"/>
      <c r="F50" s="63"/>
      <c r="G50" s="63"/>
      <c r="H50" s="63"/>
      <c r="I50" s="63"/>
      <c r="J50" s="63"/>
      <c r="K50" s="63"/>
      <c r="L50" s="63"/>
      <c r="M50" s="100"/>
    </row>
    <row r="51" spans="2:13" ht="18.75" x14ac:dyDescent="0.3">
      <c r="B51" s="3"/>
      <c r="C51" s="79"/>
      <c r="D51" s="79"/>
      <c r="E51" s="74"/>
      <c r="F51" s="74"/>
      <c r="G51" s="74"/>
      <c r="H51" s="74"/>
      <c r="I51" s="74"/>
      <c r="J51" s="4"/>
      <c r="K51" s="4"/>
      <c r="L51" s="4"/>
      <c r="M51" s="5"/>
    </row>
    <row r="52" spans="2:13" x14ac:dyDescent="0.25">
      <c r="B52" s="3"/>
      <c r="C52" s="4"/>
      <c r="D52" s="4"/>
      <c r="E52" s="4"/>
      <c r="F52" s="4"/>
      <c r="G52" s="4"/>
      <c r="H52" s="4"/>
      <c r="I52" s="4"/>
      <c r="J52" s="4"/>
      <c r="K52" s="4"/>
      <c r="L52" s="4"/>
      <c r="M52" s="5"/>
    </row>
    <row r="53" spans="2:13" ht="15.75" thickBot="1" x14ac:dyDescent="0.3">
      <c r="B53" s="84"/>
      <c r="C53" s="85"/>
      <c r="D53" s="85"/>
      <c r="E53" s="85"/>
      <c r="F53" s="85"/>
      <c r="G53" s="85"/>
      <c r="H53" s="85"/>
      <c r="I53" s="85"/>
      <c r="J53" s="85"/>
      <c r="K53" s="85"/>
      <c r="L53" s="85"/>
      <c r="M53" s="86"/>
    </row>
  </sheetData>
  <sheetProtection algorithmName="SHA-512" hashValue="Z+Z8FACT/a33lVmKZxJ79hZ3IZfRRd0mkAnCQY4ZYTAIAIaIzu/c7ELpQcKz+R1oqj9DLWlG2jvreQLoNIlIiA==" saltValue="CNRSG9/qV0MopURaNV+DQg==" spinCount="100000" sheet="1" objects="1" scenarios="1" formatCells="0" formatColumns="0" formatRows="0"/>
  <mergeCells count="60">
    <mergeCell ref="D3:E3"/>
    <mergeCell ref="D4:E4"/>
    <mergeCell ref="B7:M7"/>
    <mergeCell ref="D5:E5"/>
    <mergeCell ref="B6:M6"/>
    <mergeCell ref="B2:C5"/>
    <mergeCell ref="D2:E2"/>
    <mergeCell ref="M4:M5"/>
    <mergeCell ref="K2:L2"/>
    <mergeCell ref="K3:L3"/>
    <mergeCell ref="K4:L5"/>
    <mergeCell ref="F2:J2"/>
    <mergeCell ref="F3:J3"/>
    <mergeCell ref="F4:J4"/>
    <mergeCell ref="F5:J5"/>
    <mergeCell ref="B8:M8"/>
    <mergeCell ref="B9:D20"/>
    <mergeCell ref="E9:F10"/>
    <mergeCell ref="E11:F12"/>
    <mergeCell ref="E13:F14"/>
    <mergeCell ref="E15:F16"/>
    <mergeCell ref="E17:F18"/>
    <mergeCell ref="E19:F20"/>
    <mergeCell ref="G31:M32"/>
    <mergeCell ref="G9:M10"/>
    <mergeCell ref="G11:M12"/>
    <mergeCell ref="G13:M14"/>
    <mergeCell ref="G15:M16"/>
    <mergeCell ref="E35:F35"/>
    <mergeCell ref="E36:F36"/>
    <mergeCell ref="G17:M18"/>
    <mergeCell ref="G19:M20"/>
    <mergeCell ref="B21:D32"/>
    <mergeCell ref="E21:F22"/>
    <mergeCell ref="E23:F24"/>
    <mergeCell ref="E25:F26"/>
    <mergeCell ref="E27:F28"/>
    <mergeCell ref="E29:F30"/>
    <mergeCell ref="E31:F32"/>
    <mergeCell ref="G21:M22"/>
    <mergeCell ref="G23:M24"/>
    <mergeCell ref="G25:M26"/>
    <mergeCell ref="G27:M28"/>
    <mergeCell ref="G29:M30"/>
    <mergeCell ref="E47:F47"/>
    <mergeCell ref="E48:F48"/>
    <mergeCell ref="E49:F49"/>
    <mergeCell ref="B33:D49"/>
    <mergeCell ref="E42:F42"/>
    <mergeCell ref="E43:F43"/>
    <mergeCell ref="E44:F44"/>
    <mergeCell ref="E45:F45"/>
    <mergeCell ref="E46:F46"/>
    <mergeCell ref="E37:F37"/>
    <mergeCell ref="E38:F38"/>
    <mergeCell ref="E39:F39"/>
    <mergeCell ref="E40:F40"/>
    <mergeCell ref="E41:F41"/>
    <mergeCell ref="E33:F33"/>
    <mergeCell ref="E34:F34"/>
  </mergeCells>
  <pageMargins left="0.7" right="0.7" top="0.75" bottom="0.75" header="0.3" footer="0.3"/>
  <pageSetup paperSize="1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Q184"/>
  <sheetViews>
    <sheetView zoomScale="60" zoomScaleNormal="60" workbookViewId="0">
      <selection activeCell="G12" sqref="G12:G13"/>
    </sheetView>
  </sheetViews>
  <sheetFormatPr baseColWidth="10" defaultRowHeight="15" x14ac:dyDescent="0.25"/>
  <cols>
    <col min="1" max="1" width="7.140625" style="1" customWidth="1"/>
    <col min="2" max="2" width="17.7109375" style="1" customWidth="1"/>
    <col min="3" max="3" width="40.7109375" style="1" customWidth="1"/>
    <col min="4" max="4" width="59.28515625" style="1" customWidth="1"/>
    <col min="5" max="5" width="33" style="1" customWidth="1"/>
    <col min="6" max="6" width="6.5703125" style="1" customWidth="1"/>
    <col min="7" max="7" width="69.5703125" style="1" customWidth="1"/>
    <col min="8" max="8" width="28" style="1" customWidth="1"/>
    <col min="9" max="9" width="29.7109375" style="1" customWidth="1"/>
    <col min="10" max="10" width="25" style="1" customWidth="1"/>
    <col min="11" max="11" width="16.140625" style="1" customWidth="1"/>
    <col min="12" max="12" width="28" style="1" customWidth="1"/>
    <col min="13" max="13" width="23.28515625" style="1" customWidth="1"/>
    <col min="14" max="14" width="8.42578125" style="1" customWidth="1"/>
    <col min="15" max="15" width="7.85546875" style="1" customWidth="1"/>
    <col min="16" max="16" width="10.28515625" style="1" customWidth="1"/>
    <col min="17" max="17" width="10.85546875" style="1" customWidth="1"/>
    <col min="18" max="16384" width="11.42578125" style="1"/>
  </cols>
  <sheetData>
    <row r="2" spans="2:17" ht="15.75" thickBot="1" x14ac:dyDescent="0.3"/>
    <row r="3" spans="2:17" s="2" customFormat="1" ht="39" customHeight="1" x14ac:dyDescent="0.25">
      <c r="B3" s="468"/>
      <c r="C3" s="469"/>
      <c r="D3" s="165" t="s">
        <v>57</v>
      </c>
      <c r="E3" s="474" t="s">
        <v>64</v>
      </c>
      <c r="F3" s="475"/>
      <c r="G3" s="475"/>
      <c r="H3" s="475"/>
      <c r="I3" s="475"/>
      <c r="J3" s="475"/>
      <c r="K3" s="476"/>
      <c r="L3" s="291" t="s">
        <v>58</v>
      </c>
      <c r="M3" s="291"/>
      <c r="N3" s="480"/>
      <c r="O3" s="331"/>
      <c r="P3" s="331"/>
      <c r="Q3" s="481"/>
    </row>
    <row r="4" spans="2:17" s="2" customFormat="1" ht="27.75" customHeight="1" x14ac:dyDescent="0.25">
      <c r="B4" s="470"/>
      <c r="C4" s="471"/>
      <c r="D4" s="166" t="s">
        <v>59</v>
      </c>
      <c r="E4" s="477" t="s">
        <v>60</v>
      </c>
      <c r="F4" s="478"/>
      <c r="G4" s="478"/>
      <c r="H4" s="478"/>
      <c r="I4" s="478"/>
      <c r="J4" s="478"/>
      <c r="K4" s="479"/>
      <c r="L4" s="292" t="s">
        <v>61</v>
      </c>
      <c r="M4" s="292"/>
      <c r="N4" s="353"/>
      <c r="O4" s="329"/>
      <c r="P4" s="329"/>
      <c r="Q4" s="482"/>
    </row>
    <row r="5" spans="2:17" s="2" customFormat="1" ht="27.75" customHeight="1" x14ac:dyDescent="0.25">
      <c r="B5" s="470"/>
      <c r="C5" s="471"/>
      <c r="D5" s="166" t="s">
        <v>62</v>
      </c>
      <c r="E5" s="477" t="s">
        <v>65</v>
      </c>
      <c r="F5" s="478"/>
      <c r="G5" s="478"/>
      <c r="H5" s="478"/>
      <c r="I5" s="478"/>
      <c r="J5" s="478"/>
      <c r="K5" s="479"/>
      <c r="L5" s="308" t="s">
        <v>63</v>
      </c>
      <c r="M5" s="309"/>
      <c r="N5" s="312"/>
      <c r="O5" s="466"/>
      <c r="P5" s="466"/>
      <c r="Q5" s="313"/>
    </row>
    <row r="6" spans="2:17" s="2" customFormat="1" ht="42" customHeight="1" thickBot="1" x14ac:dyDescent="0.3">
      <c r="B6" s="472"/>
      <c r="C6" s="473"/>
      <c r="D6" s="101" t="s">
        <v>66</v>
      </c>
      <c r="E6" s="417" t="s">
        <v>67</v>
      </c>
      <c r="F6" s="418"/>
      <c r="G6" s="418"/>
      <c r="H6" s="418"/>
      <c r="I6" s="418"/>
      <c r="J6" s="418"/>
      <c r="K6" s="419"/>
      <c r="L6" s="310"/>
      <c r="M6" s="311"/>
      <c r="N6" s="314"/>
      <c r="O6" s="467"/>
      <c r="P6" s="467"/>
      <c r="Q6" s="315"/>
    </row>
    <row r="7" spans="2:17" ht="23.25" customHeight="1" thickBot="1" x14ac:dyDescent="0.3">
      <c r="B7" s="288" t="s">
        <v>105</v>
      </c>
      <c r="C7" s="289"/>
      <c r="D7" s="289"/>
      <c r="E7" s="289"/>
      <c r="F7" s="289"/>
      <c r="G7" s="289"/>
      <c r="H7" s="289"/>
      <c r="I7" s="289"/>
      <c r="J7" s="289"/>
      <c r="K7" s="289"/>
      <c r="L7" s="289"/>
      <c r="M7" s="289"/>
      <c r="N7" s="289"/>
      <c r="O7" s="289"/>
      <c r="P7" s="289"/>
      <c r="Q7" s="290"/>
    </row>
    <row r="8" spans="2:17" ht="48" customHeight="1" x14ac:dyDescent="0.25">
      <c r="B8" s="454" t="s">
        <v>118</v>
      </c>
      <c r="C8" s="455"/>
      <c r="D8" s="455"/>
      <c r="E8" s="455"/>
      <c r="F8" s="455"/>
      <c r="G8" s="455"/>
      <c r="H8" s="455"/>
      <c r="I8" s="455"/>
      <c r="J8" s="455"/>
      <c r="K8" s="455"/>
      <c r="L8" s="455"/>
      <c r="M8" s="455"/>
      <c r="N8" s="455"/>
      <c r="O8" s="455"/>
      <c r="P8" s="455"/>
      <c r="Q8" s="456"/>
    </row>
    <row r="9" spans="2:17" ht="27.75" customHeight="1" x14ac:dyDescent="0.25">
      <c r="B9" s="457" t="s">
        <v>106</v>
      </c>
      <c r="C9" s="458"/>
      <c r="D9" s="458"/>
      <c r="E9" s="458"/>
      <c r="F9" s="458"/>
      <c r="G9" s="458"/>
      <c r="H9" s="458"/>
      <c r="I9" s="458"/>
      <c r="J9" s="458"/>
      <c r="K9" s="458"/>
      <c r="L9" s="458"/>
      <c r="M9" s="458"/>
      <c r="N9" s="458"/>
      <c r="O9" s="458"/>
      <c r="P9" s="458"/>
      <c r="Q9" s="459"/>
    </row>
    <row r="10" spans="2:17" ht="36" customHeight="1" x14ac:dyDescent="0.25">
      <c r="B10" s="460" t="s">
        <v>66</v>
      </c>
      <c r="C10" s="461"/>
      <c r="D10" s="486" t="s">
        <v>288</v>
      </c>
      <c r="E10" s="486" t="s">
        <v>113</v>
      </c>
      <c r="F10" s="260" t="s">
        <v>115</v>
      </c>
      <c r="G10" s="260"/>
      <c r="H10" s="462" t="s">
        <v>116</v>
      </c>
      <c r="I10" s="463"/>
      <c r="J10" s="462" t="s">
        <v>371</v>
      </c>
      <c r="K10" s="463"/>
      <c r="L10" s="488" t="s">
        <v>117</v>
      </c>
      <c r="M10" s="489"/>
      <c r="N10" s="483" t="s">
        <v>107</v>
      </c>
      <c r="O10" s="484"/>
      <c r="P10" s="484"/>
      <c r="Q10" s="485"/>
    </row>
    <row r="11" spans="2:17" ht="46.5" customHeight="1" x14ac:dyDescent="0.25">
      <c r="B11" s="460"/>
      <c r="C11" s="461"/>
      <c r="D11" s="487"/>
      <c r="E11" s="487"/>
      <c r="F11" s="260"/>
      <c r="G11" s="260"/>
      <c r="H11" s="464"/>
      <c r="I11" s="465"/>
      <c r="J11" s="464"/>
      <c r="K11" s="465"/>
      <c r="L11" s="490"/>
      <c r="M11" s="491"/>
      <c r="N11" s="159" t="s">
        <v>108</v>
      </c>
      <c r="O11" s="159" t="s">
        <v>109</v>
      </c>
      <c r="P11" s="159" t="s">
        <v>110</v>
      </c>
      <c r="Q11" s="102" t="s">
        <v>111</v>
      </c>
    </row>
    <row r="12" spans="2:17" ht="46.5" customHeight="1" x14ac:dyDescent="0.25">
      <c r="B12" s="448" t="str">
        <f>'2 - CONTEXTO'!E34</f>
        <v>DIRECCIONAMIENTO ESTRATÉGICO</v>
      </c>
      <c r="C12" s="449"/>
      <c r="D12" s="432" t="s">
        <v>289</v>
      </c>
      <c r="E12" s="444" t="str">
        <f>'2 - CONTEXTO'!K34</f>
        <v>1. Oficina del Planeación.
2. Dirección General.</v>
      </c>
      <c r="F12" s="447">
        <v>1</v>
      </c>
      <c r="G12" s="249" t="s">
        <v>1070</v>
      </c>
      <c r="H12" s="249" t="s">
        <v>1071</v>
      </c>
      <c r="I12" s="423"/>
      <c r="J12" s="249" t="s">
        <v>1072</v>
      </c>
      <c r="K12" s="249"/>
      <c r="L12" s="249" t="s">
        <v>1073</v>
      </c>
      <c r="M12" s="423"/>
      <c r="N12" s="422" t="s">
        <v>114</v>
      </c>
      <c r="O12" s="422" t="s">
        <v>114</v>
      </c>
      <c r="P12" s="422" t="s">
        <v>114</v>
      </c>
      <c r="Q12" s="422" t="s">
        <v>114</v>
      </c>
    </row>
    <row r="13" spans="2:17" ht="16.5" customHeight="1" x14ac:dyDescent="0.25">
      <c r="B13" s="450"/>
      <c r="C13" s="451"/>
      <c r="D13" s="433"/>
      <c r="E13" s="445"/>
      <c r="F13" s="447"/>
      <c r="G13" s="249"/>
      <c r="H13" s="249" t="s">
        <v>382</v>
      </c>
      <c r="I13" s="423"/>
      <c r="J13" s="249"/>
      <c r="K13" s="249"/>
      <c r="L13" s="249" t="s">
        <v>384</v>
      </c>
      <c r="M13" s="423"/>
      <c r="N13" s="422"/>
      <c r="O13" s="422"/>
      <c r="P13" s="422"/>
      <c r="Q13" s="422"/>
    </row>
    <row r="14" spans="2:17" ht="16.5" customHeight="1" x14ac:dyDescent="0.25">
      <c r="B14" s="450"/>
      <c r="C14" s="451"/>
      <c r="D14" s="433"/>
      <c r="E14" s="445"/>
      <c r="F14" s="447">
        <v>2</v>
      </c>
      <c r="G14" s="249" t="s">
        <v>372</v>
      </c>
      <c r="H14" s="249" t="s">
        <v>377</v>
      </c>
      <c r="I14" s="423"/>
      <c r="J14" s="249"/>
      <c r="K14" s="249"/>
      <c r="L14" s="249" t="s">
        <v>380</v>
      </c>
      <c r="M14" s="423"/>
      <c r="N14" s="422"/>
      <c r="O14" s="422"/>
      <c r="P14" s="422"/>
      <c r="Q14" s="422"/>
    </row>
    <row r="15" spans="2:17" ht="16.5" customHeight="1" x14ac:dyDescent="0.25">
      <c r="B15" s="450"/>
      <c r="C15" s="451"/>
      <c r="D15" s="433"/>
      <c r="E15" s="445"/>
      <c r="F15" s="447"/>
      <c r="G15" s="249"/>
      <c r="H15" s="249" t="s">
        <v>381</v>
      </c>
      <c r="I15" s="423"/>
      <c r="J15" s="249"/>
      <c r="K15" s="249"/>
      <c r="L15" s="249" t="s">
        <v>383</v>
      </c>
      <c r="M15" s="423"/>
      <c r="N15" s="422"/>
      <c r="O15" s="422"/>
      <c r="P15" s="422"/>
      <c r="Q15" s="422"/>
    </row>
    <row r="16" spans="2:17" ht="16.5" customHeight="1" x14ac:dyDescent="0.25">
      <c r="B16" s="450"/>
      <c r="C16" s="451"/>
      <c r="D16" s="433"/>
      <c r="E16" s="445"/>
      <c r="F16" s="447">
        <v>3</v>
      </c>
      <c r="G16" s="249" t="s">
        <v>373</v>
      </c>
      <c r="H16" s="249" t="s">
        <v>378</v>
      </c>
      <c r="I16" s="423"/>
      <c r="J16" s="249"/>
      <c r="K16" s="249"/>
      <c r="L16" s="249" t="s">
        <v>390</v>
      </c>
      <c r="M16" s="423"/>
      <c r="N16" s="422"/>
      <c r="O16" s="422"/>
      <c r="P16" s="422"/>
      <c r="Q16" s="422"/>
    </row>
    <row r="17" spans="2:17" ht="16.5" customHeight="1" x14ac:dyDescent="0.25">
      <c r="B17" s="450"/>
      <c r="C17" s="451"/>
      <c r="D17" s="433"/>
      <c r="E17" s="445"/>
      <c r="F17" s="447"/>
      <c r="G17" s="249"/>
      <c r="H17" s="249" t="s">
        <v>385</v>
      </c>
      <c r="I17" s="423"/>
      <c r="J17" s="249"/>
      <c r="K17" s="249"/>
      <c r="L17" s="249" t="s">
        <v>391</v>
      </c>
      <c r="M17" s="423"/>
      <c r="N17" s="422"/>
      <c r="O17" s="422"/>
      <c r="P17" s="422"/>
      <c r="Q17" s="422"/>
    </row>
    <row r="18" spans="2:17" ht="16.5" customHeight="1" x14ac:dyDescent="0.25">
      <c r="B18" s="450"/>
      <c r="C18" s="451"/>
      <c r="D18" s="433"/>
      <c r="E18" s="445"/>
      <c r="F18" s="447">
        <v>4</v>
      </c>
      <c r="G18" s="249" t="s">
        <v>374</v>
      </c>
      <c r="H18" s="249" t="s">
        <v>386</v>
      </c>
      <c r="I18" s="423"/>
      <c r="J18" s="249"/>
      <c r="K18" s="249"/>
      <c r="L18" s="249" t="s">
        <v>392</v>
      </c>
      <c r="M18" s="423"/>
      <c r="N18" s="422"/>
      <c r="O18" s="422"/>
      <c r="P18" s="422"/>
      <c r="Q18" s="422"/>
    </row>
    <row r="19" spans="2:17" ht="16.5" customHeight="1" x14ac:dyDescent="0.25">
      <c r="B19" s="450"/>
      <c r="C19" s="451"/>
      <c r="D19" s="433"/>
      <c r="E19" s="445"/>
      <c r="F19" s="447"/>
      <c r="G19" s="249"/>
      <c r="H19" s="249" t="s">
        <v>387</v>
      </c>
      <c r="I19" s="423"/>
      <c r="J19" s="249"/>
      <c r="K19" s="249"/>
      <c r="L19" s="249" t="s">
        <v>393</v>
      </c>
      <c r="M19" s="423"/>
      <c r="N19" s="422"/>
      <c r="O19" s="422"/>
      <c r="P19" s="422"/>
      <c r="Q19" s="422"/>
    </row>
    <row r="20" spans="2:17" ht="16.5" customHeight="1" x14ac:dyDescent="0.25">
      <c r="B20" s="450"/>
      <c r="C20" s="451"/>
      <c r="D20" s="433"/>
      <c r="E20" s="445"/>
      <c r="F20" s="447">
        <v>5</v>
      </c>
      <c r="G20" s="249" t="s">
        <v>375</v>
      </c>
      <c r="H20" s="249" t="s">
        <v>388</v>
      </c>
      <c r="I20" s="423"/>
      <c r="J20" s="249"/>
      <c r="K20" s="249"/>
      <c r="L20" s="249" t="s">
        <v>394</v>
      </c>
      <c r="M20" s="423"/>
      <c r="N20" s="422"/>
      <c r="O20" s="422"/>
      <c r="P20" s="422"/>
      <c r="Q20" s="422"/>
    </row>
    <row r="21" spans="2:17" ht="16.5" customHeight="1" x14ac:dyDescent="0.25">
      <c r="B21" s="452"/>
      <c r="C21" s="453"/>
      <c r="D21" s="434"/>
      <c r="E21" s="446"/>
      <c r="F21" s="447"/>
      <c r="G21" s="249"/>
      <c r="H21" s="249" t="s">
        <v>389</v>
      </c>
      <c r="I21" s="423"/>
      <c r="J21" s="249"/>
      <c r="K21" s="249"/>
      <c r="L21" s="249" t="s">
        <v>395</v>
      </c>
      <c r="M21" s="423"/>
      <c r="N21" s="422"/>
      <c r="O21" s="422"/>
      <c r="P21" s="422"/>
      <c r="Q21" s="422"/>
    </row>
    <row r="22" spans="2:17" ht="41.25" customHeight="1" x14ac:dyDescent="0.25">
      <c r="B22" s="435" t="str">
        <f>'2 - CONTEXTO'!E35</f>
        <v>COMUNICACIÓN Y GESTIÓN CON GRUPOS DE INTERÉS</v>
      </c>
      <c r="C22" s="427"/>
      <c r="D22" s="432" t="s">
        <v>295</v>
      </c>
      <c r="E22" s="444" t="str">
        <f>'2 - CONTEXTO'!K35</f>
        <v>1. Dirección General.
2. Secretaría General.
3. Oficina de Planeación.
4. Oficina Jurídica.
5. Oficina del Inspector de la Gestión de Tierras.
6. Oficina de Control Interno.</v>
      </c>
      <c r="F22" s="447">
        <v>1</v>
      </c>
      <c r="G22" s="249" t="s">
        <v>1074</v>
      </c>
      <c r="H22" s="249" t="s">
        <v>1075</v>
      </c>
      <c r="I22" s="423"/>
      <c r="J22" s="249" t="s">
        <v>1076</v>
      </c>
      <c r="K22" s="249"/>
      <c r="L22" s="249" t="s">
        <v>1077</v>
      </c>
      <c r="M22" s="423"/>
      <c r="N22" s="422" t="s">
        <v>114</v>
      </c>
      <c r="O22" s="422" t="s">
        <v>114</v>
      </c>
      <c r="P22" s="422" t="s">
        <v>114</v>
      </c>
      <c r="Q22" s="422" t="s">
        <v>114</v>
      </c>
    </row>
    <row r="23" spans="2:17" ht="16.5" customHeight="1" x14ac:dyDescent="0.25">
      <c r="B23" s="436"/>
      <c r="C23" s="429"/>
      <c r="D23" s="433"/>
      <c r="E23" s="445"/>
      <c r="F23" s="447"/>
      <c r="G23" s="249"/>
      <c r="H23" s="249" t="s">
        <v>382</v>
      </c>
      <c r="I23" s="423"/>
      <c r="J23" s="249"/>
      <c r="K23" s="249"/>
      <c r="L23" s="249" t="s">
        <v>384</v>
      </c>
      <c r="M23" s="423"/>
      <c r="N23" s="422"/>
      <c r="O23" s="422"/>
      <c r="P23" s="422"/>
      <c r="Q23" s="422"/>
    </row>
    <row r="24" spans="2:17" ht="16.5" customHeight="1" x14ac:dyDescent="0.25">
      <c r="B24" s="436"/>
      <c r="C24" s="429"/>
      <c r="D24" s="433"/>
      <c r="E24" s="445"/>
      <c r="F24" s="447">
        <v>2</v>
      </c>
      <c r="G24" s="249" t="s">
        <v>372</v>
      </c>
      <c r="H24" s="249" t="s">
        <v>377</v>
      </c>
      <c r="I24" s="423"/>
      <c r="J24" s="249"/>
      <c r="K24" s="249"/>
      <c r="L24" s="249" t="s">
        <v>380</v>
      </c>
      <c r="M24" s="423"/>
      <c r="N24" s="422"/>
      <c r="O24" s="422"/>
      <c r="P24" s="422"/>
      <c r="Q24" s="422"/>
    </row>
    <row r="25" spans="2:17" ht="16.5" customHeight="1" x14ac:dyDescent="0.25">
      <c r="B25" s="436"/>
      <c r="C25" s="429"/>
      <c r="D25" s="433"/>
      <c r="E25" s="445"/>
      <c r="F25" s="447"/>
      <c r="G25" s="249"/>
      <c r="H25" s="249" t="s">
        <v>381</v>
      </c>
      <c r="I25" s="423"/>
      <c r="J25" s="249"/>
      <c r="K25" s="249"/>
      <c r="L25" s="249" t="s">
        <v>383</v>
      </c>
      <c r="M25" s="423"/>
      <c r="N25" s="422"/>
      <c r="O25" s="422"/>
      <c r="P25" s="422"/>
      <c r="Q25" s="422"/>
    </row>
    <row r="26" spans="2:17" ht="16.5" customHeight="1" x14ac:dyDescent="0.25">
      <c r="B26" s="436"/>
      <c r="C26" s="429"/>
      <c r="D26" s="433"/>
      <c r="E26" s="445"/>
      <c r="F26" s="447">
        <v>3</v>
      </c>
      <c r="G26" s="249" t="s">
        <v>373</v>
      </c>
      <c r="H26" s="249" t="s">
        <v>378</v>
      </c>
      <c r="I26" s="423"/>
      <c r="J26" s="249"/>
      <c r="K26" s="249"/>
      <c r="L26" s="249" t="s">
        <v>390</v>
      </c>
      <c r="M26" s="423"/>
      <c r="N26" s="422"/>
      <c r="O26" s="422"/>
      <c r="P26" s="422"/>
      <c r="Q26" s="422"/>
    </row>
    <row r="27" spans="2:17" ht="16.5" customHeight="1" x14ac:dyDescent="0.25">
      <c r="B27" s="436"/>
      <c r="C27" s="429"/>
      <c r="D27" s="433"/>
      <c r="E27" s="445"/>
      <c r="F27" s="447"/>
      <c r="G27" s="249"/>
      <c r="H27" s="249" t="s">
        <v>385</v>
      </c>
      <c r="I27" s="423"/>
      <c r="J27" s="249"/>
      <c r="K27" s="249"/>
      <c r="L27" s="249" t="s">
        <v>391</v>
      </c>
      <c r="M27" s="423"/>
      <c r="N27" s="422"/>
      <c r="O27" s="422"/>
      <c r="P27" s="422"/>
      <c r="Q27" s="422"/>
    </row>
    <row r="28" spans="2:17" ht="16.5" customHeight="1" x14ac:dyDescent="0.25">
      <c r="B28" s="436"/>
      <c r="C28" s="429"/>
      <c r="D28" s="433"/>
      <c r="E28" s="445"/>
      <c r="F28" s="447">
        <v>4</v>
      </c>
      <c r="G28" s="249" t="s">
        <v>374</v>
      </c>
      <c r="H28" s="249" t="s">
        <v>386</v>
      </c>
      <c r="I28" s="423"/>
      <c r="J28" s="249"/>
      <c r="K28" s="249"/>
      <c r="L28" s="249" t="s">
        <v>392</v>
      </c>
      <c r="M28" s="423"/>
      <c r="N28" s="422"/>
      <c r="O28" s="422"/>
      <c r="P28" s="422"/>
      <c r="Q28" s="422"/>
    </row>
    <row r="29" spans="2:17" ht="16.5" customHeight="1" x14ac:dyDescent="0.25">
      <c r="B29" s="436"/>
      <c r="C29" s="429"/>
      <c r="D29" s="433"/>
      <c r="E29" s="445"/>
      <c r="F29" s="447"/>
      <c r="G29" s="249"/>
      <c r="H29" s="249" t="s">
        <v>387</v>
      </c>
      <c r="I29" s="423"/>
      <c r="J29" s="249"/>
      <c r="K29" s="249"/>
      <c r="L29" s="249" t="s">
        <v>393</v>
      </c>
      <c r="M29" s="423"/>
      <c r="N29" s="422"/>
      <c r="O29" s="422"/>
      <c r="P29" s="422"/>
      <c r="Q29" s="422"/>
    </row>
    <row r="30" spans="2:17" ht="16.5" customHeight="1" x14ac:dyDescent="0.25">
      <c r="B30" s="436"/>
      <c r="C30" s="429"/>
      <c r="D30" s="433"/>
      <c r="E30" s="445"/>
      <c r="F30" s="447">
        <v>5</v>
      </c>
      <c r="G30" s="249" t="s">
        <v>375</v>
      </c>
      <c r="H30" s="249" t="s">
        <v>388</v>
      </c>
      <c r="I30" s="423"/>
      <c r="J30" s="249"/>
      <c r="K30" s="249"/>
      <c r="L30" s="249" t="s">
        <v>394</v>
      </c>
      <c r="M30" s="423"/>
      <c r="N30" s="422"/>
      <c r="O30" s="422"/>
      <c r="P30" s="422"/>
      <c r="Q30" s="422"/>
    </row>
    <row r="31" spans="2:17" ht="16.5" customHeight="1" x14ac:dyDescent="0.25">
      <c r="B31" s="437"/>
      <c r="C31" s="431"/>
      <c r="D31" s="434"/>
      <c r="E31" s="446"/>
      <c r="F31" s="447"/>
      <c r="G31" s="249"/>
      <c r="H31" s="249" t="s">
        <v>389</v>
      </c>
      <c r="I31" s="423"/>
      <c r="J31" s="249"/>
      <c r="K31" s="249"/>
      <c r="L31" s="249" t="s">
        <v>395</v>
      </c>
      <c r="M31" s="423"/>
      <c r="N31" s="422"/>
      <c r="O31" s="422"/>
      <c r="P31" s="422"/>
      <c r="Q31" s="422"/>
    </row>
    <row r="32" spans="2:17" ht="16.5" customHeight="1" x14ac:dyDescent="0.25">
      <c r="B32" s="435" t="str">
        <f>'2 - CONTEXTO'!E36</f>
        <v>INTELIGENCIA DE LA INFORMACIÓN</v>
      </c>
      <c r="C32" s="427"/>
      <c r="D32" s="432" t="s">
        <v>299</v>
      </c>
      <c r="E32" s="432" t="str">
        <f>'2 - CONTEXTO'!K36</f>
        <v>1. Dirección de Gestión del Ordenamiento Social de la Propiedad.
2. Oficina de Planeación.</v>
      </c>
      <c r="F32" s="420">
        <v>1</v>
      </c>
      <c r="G32" s="249" t="s">
        <v>537</v>
      </c>
      <c r="H32" s="249" t="s">
        <v>538</v>
      </c>
      <c r="I32" s="423"/>
      <c r="J32" s="249" t="s">
        <v>540</v>
      </c>
      <c r="K32" s="249"/>
      <c r="L32" s="249" t="s">
        <v>541</v>
      </c>
      <c r="M32" s="423"/>
      <c r="N32" s="422" t="s">
        <v>114</v>
      </c>
      <c r="O32" s="422" t="s">
        <v>114</v>
      </c>
      <c r="P32" s="422" t="s">
        <v>114</v>
      </c>
      <c r="Q32" s="422" t="s">
        <v>114</v>
      </c>
    </row>
    <row r="33" spans="2:17" ht="16.5" customHeight="1" x14ac:dyDescent="0.25">
      <c r="B33" s="436"/>
      <c r="C33" s="429"/>
      <c r="D33" s="433"/>
      <c r="E33" s="433"/>
      <c r="F33" s="421"/>
      <c r="G33" s="249"/>
      <c r="H33" s="249" t="s">
        <v>539</v>
      </c>
      <c r="I33" s="423"/>
      <c r="J33" s="249"/>
      <c r="K33" s="249"/>
      <c r="L33" s="249" t="s">
        <v>542</v>
      </c>
      <c r="M33" s="423"/>
      <c r="N33" s="422"/>
      <c r="O33" s="422"/>
      <c r="P33" s="422"/>
      <c r="Q33" s="422"/>
    </row>
    <row r="34" spans="2:17" ht="16.5" customHeight="1" x14ac:dyDescent="0.25">
      <c r="B34" s="436"/>
      <c r="C34" s="429"/>
      <c r="D34" s="433"/>
      <c r="E34" s="433"/>
      <c r="F34" s="420">
        <v>2</v>
      </c>
      <c r="G34" s="249" t="s">
        <v>372</v>
      </c>
      <c r="H34" s="249" t="s">
        <v>377</v>
      </c>
      <c r="I34" s="423"/>
      <c r="J34" s="249"/>
      <c r="K34" s="249"/>
      <c r="L34" s="249" t="s">
        <v>380</v>
      </c>
      <c r="M34" s="423"/>
      <c r="N34" s="422"/>
      <c r="O34" s="422"/>
      <c r="P34" s="422"/>
      <c r="Q34" s="422"/>
    </row>
    <row r="35" spans="2:17" ht="16.5" customHeight="1" x14ac:dyDescent="0.25">
      <c r="B35" s="436"/>
      <c r="C35" s="429"/>
      <c r="D35" s="433"/>
      <c r="E35" s="433"/>
      <c r="F35" s="421"/>
      <c r="G35" s="249"/>
      <c r="H35" s="249" t="s">
        <v>381</v>
      </c>
      <c r="I35" s="423"/>
      <c r="J35" s="249"/>
      <c r="K35" s="249"/>
      <c r="L35" s="249" t="s">
        <v>383</v>
      </c>
      <c r="M35" s="423"/>
      <c r="N35" s="422"/>
      <c r="O35" s="422"/>
      <c r="P35" s="422"/>
      <c r="Q35" s="422"/>
    </row>
    <row r="36" spans="2:17" ht="16.5" customHeight="1" x14ac:dyDescent="0.25">
      <c r="B36" s="436"/>
      <c r="C36" s="429"/>
      <c r="D36" s="433"/>
      <c r="E36" s="433"/>
      <c r="F36" s="420">
        <v>3</v>
      </c>
      <c r="G36" s="249" t="s">
        <v>373</v>
      </c>
      <c r="H36" s="249" t="s">
        <v>378</v>
      </c>
      <c r="I36" s="423"/>
      <c r="J36" s="249"/>
      <c r="K36" s="249"/>
      <c r="L36" s="249" t="s">
        <v>390</v>
      </c>
      <c r="M36" s="423"/>
      <c r="N36" s="422"/>
      <c r="O36" s="422"/>
      <c r="P36" s="422"/>
      <c r="Q36" s="422"/>
    </row>
    <row r="37" spans="2:17" ht="16.5" customHeight="1" x14ac:dyDescent="0.25">
      <c r="B37" s="436"/>
      <c r="C37" s="429"/>
      <c r="D37" s="433"/>
      <c r="E37" s="433"/>
      <c r="F37" s="421"/>
      <c r="G37" s="249"/>
      <c r="H37" s="249" t="s">
        <v>385</v>
      </c>
      <c r="I37" s="423"/>
      <c r="J37" s="249"/>
      <c r="K37" s="249"/>
      <c r="L37" s="249" t="s">
        <v>391</v>
      </c>
      <c r="M37" s="423"/>
      <c r="N37" s="422"/>
      <c r="O37" s="422"/>
      <c r="P37" s="422"/>
      <c r="Q37" s="422"/>
    </row>
    <row r="38" spans="2:17" ht="16.5" customHeight="1" x14ac:dyDescent="0.25">
      <c r="B38" s="436"/>
      <c r="C38" s="429"/>
      <c r="D38" s="433"/>
      <c r="E38" s="433"/>
      <c r="F38" s="420">
        <v>4</v>
      </c>
      <c r="G38" s="249" t="s">
        <v>374</v>
      </c>
      <c r="H38" s="249" t="s">
        <v>386</v>
      </c>
      <c r="I38" s="423"/>
      <c r="J38" s="249"/>
      <c r="K38" s="249"/>
      <c r="L38" s="249" t="s">
        <v>392</v>
      </c>
      <c r="M38" s="423"/>
      <c r="N38" s="422"/>
      <c r="O38" s="422"/>
      <c r="P38" s="422"/>
      <c r="Q38" s="422"/>
    </row>
    <row r="39" spans="2:17" ht="16.5" customHeight="1" x14ac:dyDescent="0.25">
      <c r="B39" s="436"/>
      <c r="C39" s="429"/>
      <c r="D39" s="433"/>
      <c r="E39" s="433"/>
      <c r="F39" s="421"/>
      <c r="G39" s="249"/>
      <c r="H39" s="249" t="s">
        <v>387</v>
      </c>
      <c r="I39" s="423"/>
      <c r="J39" s="249"/>
      <c r="K39" s="249"/>
      <c r="L39" s="249" t="s">
        <v>393</v>
      </c>
      <c r="M39" s="423"/>
      <c r="N39" s="422"/>
      <c r="O39" s="422"/>
      <c r="P39" s="422"/>
      <c r="Q39" s="422"/>
    </row>
    <row r="40" spans="2:17" ht="16.5" customHeight="1" x14ac:dyDescent="0.25">
      <c r="B40" s="436"/>
      <c r="C40" s="429"/>
      <c r="D40" s="433"/>
      <c r="E40" s="433"/>
      <c r="F40" s="420">
        <v>5</v>
      </c>
      <c r="G40" s="249" t="s">
        <v>375</v>
      </c>
      <c r="H40" s="249" t="s">
        <v>388</v>
      </c>
      <c r="I40" s="423"/>
      <c r="J40" s="249"/>
      <c r="K40" s="249"/>
      <c r="L40" s="249" t="s">
        <v>394</v>
      </c>
      <c r="M40" s="423"/>
      <c r="N40" s="422"/>
      <c r="O40" s="422"/>
      <c r="P40" s="422"/>
      <c r="Q40" s="422"/>
    </row>
    <row r="41" spans="2:17" ht="16.5" customHeight="1" x14ac:dyDescent="0.25">
      <c r="B41" s="437"/>
      <c r="C41" s="431"/>
      <c r="D41" s="434"/>
      <c r="E41" s="434"/>
      <c r="F41" s="421"/>
      <c r="G41" s="249"/>
      <c r="H41" s="249" t="s">
        <v>389</v>
      </c>
      <c r="I41" s="423"/>
      <c r="J41" s="249"/>
      <c r="K41" s="249"/>
      <c r="L41" s="249" t="s">
        <v>395</v>
      </c>
      <c r="M41" s="423"/>
      <c r="N41" s="422"/>
      <c r="O41" s="422"/>
      <c r="P41" s="422"/>
      <c r="Q41" s="422"/>
    </row>
    <row r="42" spans="2:17" ht="30" customHeight="1" x14ac:dyDescent="0.25">
      <c r="B42" s="435" t="str">
        <f>'2 - CONTEXTO'!E37</f>
        <v>GESTIÓN DEL MODELO DE ATENCIÓN</v>
      </c>
      <c r="C42" s="427"/>
      <c r="D42" s="432" t="s">
        <v>301</v>
      </c>
      <c r="E42" s="432" t="str">
        <f>'2 - CONTEXTO'!K37</f>
        <v>1. Secretaría General.
2. Dirección de Gestión del Ordenamiento social de la Propiedad.
3. Dirección Acceso a Tierras.
4. Dirección Gestión Jurídica de Tierras.
5. Dirección Asuntos Étnicos.</v>
      </c>
      <c r="F42" s="420">
        <v>1</v>
      </c>
      <c r="G42" s="249" t="s">
        <v>867</v>
      </c>
      <c r="H42" s="249" t="s">
        <v>869</v>
      </c>
      <c r="I42" s="423"/>
      <c r="J42" s="249" t="s">
        <v>873</v>
      </c>
      <c r="K42" s="249"/>
      <c r="L42" s="249" t="s">
        <v>875</v>
      </c>
      <c r="M42" s="423"/>
      <c r="N42" s="422" t="s">
        <v>114</v>
      </c>
      <c r="O42" s="422" t="s">
        <v>114</v>
      </c>
      <c r="P42" s="422" t="s">
        <v>114</v>
      </c>
      <c r="Q42" s="422" t="s">
        <v>114</v>
      </c>
    </row>
    <row r="43" spans="2:17" ht="26.25" customHeight="1" x14ac:dyDescent="0.25">
      <c r="B43" s="436"/>
      <c r="C43" s="429"/>
      <c r="D43" s="433"/>
      <c r="E43" s="433"/>
      <c r="F43" s="421"/>
      <c r="G43" s="249"/>
      <c r="H43" s="249" t="s">
        <v>870</v>
      </c>
      <c r="I43" s="423"/>
      <c r="J43" s="249"/>
      <c r="K43" s="249"/>
      <c r="L43" s="249" t="s">
        <v>876</v>
      </c>
      <c r="M43" s="423"/>
      <c r="N43" s="422"/>
      <c r="O43" s="422"/>
      <c r="P43" s="422"/>
      <c r="Q43" s="422"/>
    </row>
    <row r="44" spans="2:17" ht="37.5" customHeight="1" x14ac:dyDescent="0.25">
      <c r="B44" s="436"/>
      <c r="C44" s="429"/>
      <c r="D44" s="433"/>
      <c r="E44" s="433"/>
      <c r="F44" s="420">
        <v>2</v>
      </c>
      <c r="G44" s="249" t="s">
        <v>868</v>
      </c>
      <c r="H44" s="249" t="s">
        <v>871</v>
      </c>
      <c r="I44" s="423"/>
      <c r="J44" s="249" t="s">
        <v>874</v>
      </c>
      <c r="K44" s="249"/>
      <c r="L44" s="249" t="s">
        <v>875</v>
      </c>
      <c r="M44" s="423"/>
      <c r="N44" s="422" t="s">
        <v>114</v>
      </c>
      <c r="O44" s="422" t="s">
        <v>114</v>
      </c>
      <c r="P44" s="422" t="s">
        <v>114</v>
      </c>
      <c r="Q44" s="422" t="s">
        <v>114</v>
      </c>
    </row>
    <row r="45" spans="2:17" ht="31.5" customHeight="1" x14ac:dyDescent="0.25">
      <c r="B45" s="436"/>
      <c r="C45" s="429"/>
      <c r="D45" s="433"/>
      <c r="E45" s="433"/>
      <c r="F45" s="421"/>
      <c r="G45" s="249"/>
      <c r="H45" s="249" t="s">
        <v>872</v>
      </c>
      <c r="I45" s="423"/>
      <c r="J45" s="249"/>
      <c r="K45" s="249"/>
      <c r="L45" s="249" t="s">
        <v>877</v>
      </c>
      <c r="M45" s="423"/>
      <c r="N45" s="422"/>
      <c r="O45" s="422"/>
      <c r="P45" s="422"/>
      <c r="Q45" s="422"/>
    </row>
    <row r="46" spans="2:17" ht="16.5" customHeight="1" x14ac:dyDescent="0.25">
      <c r="B46" s="436"/>
      <c r="C46" s="429"/>
      <c r="D46" s="433"/>
      <c r="E46" s="433"/>
      <c r="F46" s="420">
        <v>3</v>
      </c>
      <c r="G46" s="249" t="s">
        <v>373</v>
      </c>
      <c r="H46" s="249" t="s">
        <v>378</v>
      </c>
      <c r="I46" s="423"/>
      <c r="J46" s="249"/>
      <c r="K46" s="249"/>
      <c r="L46" s="249" t="s">
        <v>390</v>
      </c>
      <c r="M46" s="423"/>
      <c r="N46" s="422"/>
      <c r="O46" s="422"/>
      <c r="P46" s="422"/>
      <c r="Q46" s="422"/>
    </row>
    <row r="47" spans="2:17" ht="16.5" customHeight="1" x14ac:dyDescent="0.25">
      <c r="B47" s="436"/>
      <c r="C47" s="429"/>
      <c r="D47" s="433"/>
      <c r="E47" s="433"/>
      <c r="F47" s="421"/>
      <c r="G47" s="249"/>
      <c r="H47" s="249" t="s">
        <v>385</v>
      </c>
      <c r="I47" s="423"/>
      <c r="J47" s="249"/>
      <c r="K47" s="249"/>
      <c r="L47" s="249" t="s">
        <v>391</v>
      </c>
      <c r="M47" s="423"/>
      <c r="N47" s="422"/>
      <c r="O47" s="422"/>
      <c r="P47" s="422"/>
      <c r="Q47" s="422"/>
    </row>
    <row r="48" spans="2:17" ht="16.5" customHeight="1" x14ac:dyDescent="0.25">
      <c r="B48" s="436"/>
      <c r="C48" s="429"/>
      <c r="D48" s="433"/>
      <c r="E48" s="433"/>
      <c r="F48" s="420">
        <v>4</v>
      </c>
      <c r="G48" s="249" t="s">
        <v>374</v>
      </c>
      <c r="H48" s="249" t="s">
        <v>386</v>
      </c>
      <c r="I48" s="423"/>
      <c r="J48" s="249"/>
      <c r="K48" s="249"/>
      <c r="L48" s="249" t="s">
        <v>392</v>
      </c>
      <c r="M48" s="423"/>
      <c r="N48" s="422"/>
      <c r="O48" s="422"/>
      <c r="P48" s="422"/>
      <c r="Q48" s="422"/>
    </row>
    <row r="49" spans="2:17" ht="16.5" customHeight="1" x14ac:dyDescent="0.25">
      <c r="B49" s="436"/>
      <c r="C49" s="429"/>
      <c r="D49" s="433"/>
      <c r="E49" s="433"/>
      <c r="F49" s="421"/>
      <c r="G49" s="249"/>
      <c r="H49" s="249" t="s">
        <v>387</v>
      </c>
      <c r="I49" s="423"/>
      <c r="J49" s="249"/>
      <c r="K49" s="249"/>
      <c r="L49" s="249" t="s">
        <v>393</v>
      </c>
      <c r="M49" s="423"/>
      <c r="N49" s="422"/>
      <c r="O49" s="422"/>
      <c r="P49" s="422"/>
      <c r="Q49" s="422"/>
    </row>
    <row r="50" spans="2:17" ht="16.5" customHeight="1" x14ac:dyDescent="0.25">
      <c r="B50" s="436"/>
      <c r="C50" s="429"/>
      <c r="D50" s="433"/>
      <c r="E50" s="433"/>
      <c r="F50" s="420">
        <v>5</v>
      </c>
      <c r="G50" s="249" t="s">
        <v>375</v>
      </c>
      <c r="H50" s="249" t="s">
        <v>388</v>
      </c>
      <c r="I50" s="423"/>
      <c r="J50" s="249"/>
      <c r="K50" s="249"/>
      <c r="L50" s="249" t="s">
        <v>394</v>
      </c>
      <c r="M50" s="423"/>
      <c r="N50" s="422"/>
      <c r="O50" s="422"/>
      <c r="P50" s="422"/>
      <c r="Q50" s="422"/>
    </row>
    <row r="51" spans="2:17" ht="16.5" customHeight="1" x14ac:dyDescent="0.25">
      <c r="B51" s="437"/>
      <c r="C51" s="431"/>
      <c r="D51" s="434"/>
      <c r="E51" s="434"/>
      <c r="F51" s="421"/>
      <c r="G51" s="249"/>
      <c r="H51" s="249" t="s">
        <v>389</v>
      </c>
      <c r="I51" s="423"/>
      <c r="J51" s="249"/>
      <c r="K51" s="249"/>
      <c r="L51" s="249" t="s">
        <v>395</v>
      </c>
      <c r="M51" s="423"/>
      <c r="N51" s="422"/>
      <c r="O51" s="422"/>
      <c r="P51" s="422"/>
      <c r="Q51" s="422"/>
    </row>
    <row r="52" spans="2:17" ht="33" customHeight="1" x14ac:dyDescent="0.25">
      <c r="B52" s="492" t="str">
        <f>'2 - CONTEXTO'!E38</f>
        <v>PLANIFICACIÓN DEL ORDENAMIENTO SOCIAL DE LA PROPIEDAD</v>
      </c>
      <c r="C52" s="492"/>
      <c r="D52" s="493" t="s">
        <v>305</v>
      </c>
      <c r="E52" s="493" t="str">
        <f>'2 - CONTEXTO'!K38</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F52" s="420">
        <v>1</v>
      </c>
      <c r="G52" s="249" t="s">
        <v>543</v>
      </c>
      <c r="H52" s="249" t="s">
        <v>548</v>
      </c>
      <c r="I52" s="423"/>
      <c r="J52" s="249" t="s">
        <v>555</v>
      </c>
      <c r="K52" s="249"/>
      <c r="L52" s="249" t="s">
        <v>560</v>
      </c>
      <c r="M52" s="423"/>
      <c r="N52" s="422" t="s">
        <v>114</v>
      </c>
      <c r="O52" s="422" t="s">
        <v>114</v>
      </c>
      <c r="P52" s="422" t="s">
        <v>114</v>
      </c>
      <c r="Q52" s="422" t="s">
        <v>114</v>
      </c>
    </row>
    <row r="53" spans="2:17" ht="29.25" customHeight="1" x14ac:dyDescent="0.25">
      <c r="B53" s="492"/>
      <c r="C53" s="492"/>
      <c r="D53" s="493"/>
      <c r="E53" s="493"/>
      <c r="F53" s="421"/>
      <c r="G53" s="249"/>
      <c r="H53" s="249" t="s">
        <v>549</v>
      </c>
      <c r="I53" s="423"/>
      <c r="J53" s="249"/>
      <c r="K53" s="249"/>
      <c r="L53" s="249" t="s">
        <v>561</v>
      </c>
      <c r="M53" s="423"/>
      <c r="N53" s="422"/>
      <c r="O53" s="422"/>
      <c r="P53" s="422"/>
      <c r="Q53" s="422"/>
    </row>
    <row r="54" spans="2:17" ht="18.75" customHeight="1" x14ac:dyDescent="0.25">
      <c r="B54" s="492"/>
      <c r="C54" s="492"/>
      <c r="D54" s="493"/>
      <c r="E54" s="493"/>
      <c r="F54" s="420">
        <v>2</v>
      </c>
      <c r="G54" s="249" t="s">
        <v>544</v>
      </c>
      <c r="H54" s="249" t="s">
        <v>550</v>
      </c>
      <c r="I54" s="423"/>
      <c r="J54" s="249" t="s">
        <v>556</v>
      </c>
      <c r="K54" s="249"/>
      <c r="L54" s="249" t="s">
        <v>560</v>
      </c>
      <c r="M54" s="423"/>
      <c r="N54" s="422" t="s">
        <v>114</v>
      </c>
      <c r="O54" s="422" t="s">
        <v>114</v>
      </c>
      <c r="P54" s="422" t="s">
        <v>114</v>
      </c>
      <c r="Q54" s="422" t="s">
        <v>114</v>
      </c>
    </row>
    <row r="55" spans="2:17" ht="24" customHeight="1" x14ac:dyDescent="0.25">
      <c r="B55" s="492"/>
      <c r="C55" s="492"/>
      <c r="D55" s="493"/>
      <c r="E55" s="493"/>
      <c r="F55" s="421"/>
      <c r="G55" s="249"/>
      <c r="H55" s="249" t="s">
        <v>381</v>
      </c>
      <c r="I55" s="423"/>
      <c r="J55" s="249"/>
      <c r="K55" s="249"/>
      <c r="L55" s="249" t="s">
        <v>561</v>
      </c>
      <c r="M55" s="423"/>
      <c r="N55" s="422"/>
      <c r="O55" s="422"/>
      <c r="P55" s="422"/>
      <c r="Q55" s="422"/>
    </row>
    <row r="56" spans="2:17" ht="24" customHeight="1" x14ac:dyDescent="0.25">
      <c r="B56" s="492"/>
      <c r="C56" s="492"/>
      <c r="D56" s="493"/>
      <c r="E56" s="493"/>
      <c r="F56" s="420">
        <v>3</v>
      </c>
      <c r="G56" s="249" t="s">
        <v>545</v>
      </c>
      <c r="H56" s="249" t="s">
        <v>551</v>
      </c>
      <c r="I56" s="423"/>
      <c r="J56" s="249" t="s">
        <v>557</v>
      </c>
      <c r="K56" s="249"/>
      <c r="L56" s="249" t="s">
        <v>562</v>
      </c>
      <c r="M56" s="423"/>
      <c r="N56" s="422" t="s">
        <v>114</v>
      </c>
      <c r="O56" s="422" t="s">
        <v>114</v>
      </c>
      <c r="P56" s="422" t="s">
        <v>114</v>
      </c>
      <c r="Q56" s="422" t="s">
        <v>114</v>
      </c>
    </row>
    <row r="57" spans="2:17" ht="31.5" customHeight="1" x14ac:dyDescent="0.25">
      <c r="B57" s="492"/>
      <c r="C57" s="492"/>
      <c r="D57" s="493"/>
      <c r="E57" s="493"/>
      <c r="F57" s="421"/>
      <c r="G57" s="249"/>
      <c r="H57" s="249" t="s">
        <v>552</v>
      </c>
      <c r="I57" s="423"/>
      <c r="J57" s="249"/>
      <c r="K57" s="249"/>
      <c r="L57" s="249" t="s">
        <v>563</v>
      </c>
      <c r="M57" s="423"/>
      <c r="N57" s="422"/>
      <c r="O57" s="422"/>
      <c r="P57" s="422"/>
      <c r="Q57" s="422"/>
    </row>
    <row r="58" spans="2:17" ht="30" customHeight="1" x14ac:dyDescent="0.25">
      <c r="B58" s="492"/>
      <c r="C58" s="492"/>
      <c r="D58" s="493"/>
      <c r="E58" s="493"/>
      <c r="F58" s="420">
        <v>4</v>
      </c>
      <c r="G58" s="249" t="s">
        <v>546</v>
      </c>
      <c r="H58" s="249" t="s">
        <v>553</v>
      </c>
      <c r="I58" s="423"/>
      <c r="J58" s="249" t="s">
        <v>558</v>
      </c>
      <c r="K58" s="249"/>
      <c r="L58" s="249" t="s">
        <v>564</v>
      </c>
      <c r="M58" s="423"/>
      <c r="N58" s="422" t="s">
        <v>114</v>
      </c>
      <c r="O58" s="422" t="s">
        <v>114</v>
      </c>
      <c r="P58" s="422" t="s">
        <v>114</v>
      </c>
      <c r="Q58" s="422" t="s">
        <v>114</v>
      </c>
    </row>
    <row r="59" spans="2:17" ht="16.5" customHeight="1" x14ac:dyDescent="0.25">
      <c r="B59" s="492"/>
      <c r="C59" s="492"/>
      <c r="D59" s="493"/>
      <c r="E59" s="493"/>
      <c r="F59" s="421"/>
      <c r="G59" s="249"/>
      <c r="H59" s="249" t="s">
        <v>387</v>
      </c>
      <c r="I59" s="423"/>
      <c r="J59" s="249"/>
      <c r="K59" s="249"/>
      <c r="L59" s="249" t="s">
        <v>565</v>
      </c>
      <c r="M59" s="423"/>
      <c r="N59" s="422"/>
      <c r="O59" s="422"/>
      <c r="P59" s="422"/>
      <c r="Q59" s="422"/>
    </row>
    <row r="60" spans="2:17" ht="42" customHeight="1" x14ac:dyDescent="0.25">
      <c r="B60" s="492"/>
      <c r="C60" s="492"/>
      <c r="D60" s="493"/>
      <c r="E60" s="493"/>
      <c r="F60" s="420">
        <v>5</v>
      </c>
      <c r="G60" s="249" t="s">
        <v>547</v>
      </c>
      <c r="H60" s="249" t="s">
        <v>554</v>
      </c>
      <c r="I60" s="423"/>
      <c r="J60" s="249" t="s">
        <v>559</v>
      </c>
      <c r="K60" s="249"/>
      <c r="L60" s="249" t="s">
        <v>566</v>
      </c>
      <c r="M60" s="423"/>
      <c r="N60" s="422" t="s">
        <v>114</v>
      </c>
      <c r="O60" s="422" t="s">
        <v>114</v>
      </c>
      <c r="P60" s="422" t="s">
        <v>114</v>
      </c>
      <c r="Q60" s="422" t="s">
        <v>114</v>
      </c>
    </row>
    <row r="61" spans="2:17" ht="16.5" customHeight="1" x14ac:dyDescent="0.25">
      <c r="B61" s="492"/>
      <c r="C61" s="492"/>
      <c r="D61" s="493"/>
      <c r="E61" s="493"/>
      <c r="F61" s="421"/>
      <c r="G61" s="249"/>
      <c r="H61" s="249" t="s">
        <v>389</v>
      </c>
      <c r="I61" s="423"/>
      <c r="J61" s="249"/>
      <c r="K61" s="249"/>
      <c r="L61" s="249" t="s">
        <v>395</v>
      </c>
      <c r="M61" s="423"/>
      <c r="N61" s="422"/>
      <c r="O61" s="422"/>
      <c r="P61" s="422"/>
      <c r="Q61" s="422"/>
    </row>
    <row r="62" spans="2:17" ht="42" customHeight="1" x14ac:dyDescent="0.25">
      <c r="B62" s="492"/>
      <c r="C62" s="492"/>
      <c r="D62" s="493"/>
      <c r="E62" s="493"/>
      <c r="F62" s="420">
        <v>6</v>
      </c>
      <c r="G62" s="249" t="s">
        <v>1008</v>
      </c>
      <c r="H62" s="249" t="s">
        <v>1009</v>
      </c>
      <c r="I62" s="423"/>
      <c r="J62" s="249" t="s">
        <v>1011</v>
      </c>
      <c r="K62" s="249"/>
      <c r="L62" s="249" t="s">
        <v>1012</v>
      </c>
      <c r="M62" s="423"/>
      <c r="N62" s="422" t="s">
        <v>114</v>
      </c>
      <c r="O62" s="422" t="s">
        <v>114</v>
      </c>
      <c r="P62" s="422" t="s">
        <v>114</v>
      </c>
      <c r="Q62" s="422" t="s">
        <v>114</v>
      </c>
    </row>
    <row r="63" spans="2:17" ht="16.5" customHeight="1" x14ac:dyDescent="0.25">
      <c r="B63" s="492"/>
      <c r="C63" s="492"/>
      <c r="D63" s="493"/>
      <c r="E63" s="493"/>
      <c r="F63" s="421"/>
      <c r="G63" s="249"/>
      <c r="H63" s="249" t="s">
        <v>1010</v>
      </c>
      <c r="I63" s="423"/>
      <c r="J63" s="249"/>
      <c r="K63" s="249"/>
      <c r="L63" s="249" t="s">
        <v>1013</v>
      </c>
      <c r="M63" s="423"/>
      <c r="N63" s="422"/>
      <c r="O63" s="422"/>
      <c r="P63" s="422"/>
      <c r="Q63" s="422"/>
    </row>
    <row r="64" spans="2:17" ht="50.25" customHeight="1" x14ac:dyDescent="0.25">
      <c r="B64" s="435" t="str">
        <f>'2 - CONTEXTO'!E39</f>
        <v>SEGURIDAD JURÍDICA SOBRE LA TITULARIDAD DE LA TIERRA Y LOS TERRITORIOS</v>
      </c>
      <c r="C64" s="427"/>
      <c r="D64" s="432" t="s">
        <v>308</v>
      </c>
      <c r="E64" s="432" t="str">
        <f>'2 - CONTEXTO'!K39</f>
        <v>1. Dirección de Gestión Jurídica de Tierras.
2. Subdirección de procesos Agrarios y Gestión Jurídica.
3. Subdirección de seguridad Jurídica.
4. Dirección Asuntos Étnicos.
5. Subdirección Asuntos Étnicos.
6. UGT's</v>
      </c>
      <c r="F64" s="420">
        <v>1</v>
      </c>
      <c r="G64" s="249" t="s">
        <v>637</v>
      </c>
      <c r="H64" s="249" t="s">
        <v>638</v>
      </c>
      <c r="I64" s="423"/>
      <c r="J64" s="249" t="s">
        <v>639</v>
      </c>
      <c r="K64" s="249"/>
      <c r="L64" s="249" t="s">
        <v>640</v>
      </c>
      <c r="M64" s="423"/>
      <c r="N64" s="422" t="s">
        <v>114</v>
      </c>
      <c r="O64" s="422" t="s">
        <v>114</v>
      </c>
      <c r="P64" s="422" t="s">
        <v>114</v>
      </c>
      <c r="Q64" s="422" t="s">
        <v>114</v>
      </c>
    </row>
    <row r="65" spans="2:17" ht="16.5" customHeight="1" x14ac:dyDescent="0.25">
      <c r="B65" s="436"/>
      <c r="C65" s="429"/>
      <c r="D65" s="433"/>
      <c r="E65" s="433"/>
      <c r="F65" s="421"/>
      <c r="G65" s="249"/>
      <c r="H65" s="249" t="s">
        <v>382</v>
      </c>
      <c r="I65" s="423"/>
      <c r="J65" s="249"/>
      <c r="K65" s="249"/>
      <c r="L65" s="249" t="s">
        <v>562</v>
      </c>
      <c r="M65" s="423"/>
      <c r="N65" s="422"/>
      <c r="O65" s="422"/>
      <c r="P65" s="422"/>
      <c r="Q65" s="422"/>
    </row>
    <row r="66" spans="2:17" ht="51.75" customHeight="1" x14ac:dyDescent="0.25">
      <c r="B66" s="436"/>
      <c r="C66" s="429"/>
      <c r="D66" s="433"/>
      <c r="E66" s="433"/>
      <c r="F66" s="420">
        <v>2</v>
      </c>
      <c r="G66" s="249" t="s">
        <v>1014</v>
      </c>
      <c r="H66" s="249" t="s">
        <v>1015</v>
      </c>
      <c r="I66" s="423"/>
      <c r="J66" s="249" t="s">
        <v>1017</v>
      </c>
      <c r="K66" s="249"/>
      <c r="L66" s="249" t="s">
        <v>1012</v>
      </c>
      <c r="M66" s="423"/>
      <c r="N66" s="422" t="s">
        <v>114</v>
      </c>
      <c r="O66" s="422" t="s">
        <v>114</v>
      </c>
      <c r="P66" s="422" t="s">
        <v>114</v>
      </c>
      <c r="Q66" s="422" t="s">
        <v>114</v>
      </c>
    </row>
    <row r="67" spans="2:17" ht="29.25" customHeight="1" x14ac:dyDescent="0.25">
      <c r="B67" s="436"/>
      <c r="C67" s="429"/>
      <c r="D67" s="433"/>
      <c r="E67" s="433"/>
      <c r="F67" s="421"/>
      <c r="G67" s="249"/>
      <c r="H67" s="249" t="s">
        <v>1016</v>
      </c>
      <c r="I67" s="423"/>
      <c r="J67" s="249"/>
      <c r="K67" s="249"/>
      <c r="L67" s="249" t="s">
        <v>383</v>
      </c>
      <c r="M67" s="423"/>
      <c r="N67" s="422"/>
      <c r="O67" s="422"/>
      <c r="P67" s="422"/>
      <c r="Q67" s="422"/>
    </row>
    <row r="68" spans="2:17" ht="16.5" customHeight="1" x14ac:dyDescent="0.25">
      <c r="B68" s="436"/>
      <c r="C68" s="429"/>
      <c r="D68" s="433"/>
      <c r="E68" s="433"/>
      <c r="F68" s="420">
        <v>3</v>
      </c>
      <c r="G68" s="249" t="s">
        <v>373</v>
      </c>
      <c r="H68" s="249" t="s">
        <v>378</v>
      </c>
      <c r="I68" s="423"/>
      <c r="J68" s="249"/>
      <c r="K68" s="249"/>
      <c r="L68" s="249" t="s">
        <v>390</v>
      </c>
      <c r="M68" s="423"/>
      <c r="N68" s="422"/>
      <c r="O68" s="422"/>
      <c r="P68" s="422"/>
      <c r="Q68" s="422"/>
    </row>
    <row r="69" spans="2:17" ht="16.5" customHeight="1" x14ac:dyDescent="0.25">
      <c r="B69" s="436"/>
      <c r="C69" s="429"/>
      <c r="D69" s="433"/>
      <c r="E69" s="433"/>
      <c r="F69" s="421"/>
      <c r="G69" s="249"/>
      <c r="H69" s="249" t="s">
        <v>385</v>
      </c>
      <c r="I69" s="423"/>
      <c r="J69" s="249"/>
      <c r="K69" s="249"/>
      <c r="L69" s="249" t="s">
        <v>391</v>
      </c>
      <c r="M69" s="423"/>
      <c r="N69" s="422"/>
      <c r="O69" s="422"/>
      <c r="P69" s="422"/>
      <c r="Q69" s="422"/>
    </row>
    <row r="70" spans="2:17" ht="16.5" customHeight="1" x14ac:dyDescent="0.25">
      <c r="B70" s="436"/>
      <c r="C70" s="429"/>
      <c r="D70" s="433"/>
      <c r="E70" s="433"/>
      <c r="F70" s="420">
        <v>4</v>
      </c>
      <c r="G70" s="249" t="s">
        <v>374</v>
      </c>
      <c r="H70" s="249" t="s">
        <v>386</v>
      </c>
      <c r="I70" s="423"/>
      <c r="J70" s="249"/>
      <c r="K70" s="249"/>
      <c r="L70" s="249" t="s">
        <v>392</v>
      </c>
      <c r="M70" s="423"/>
      <c r="N70" s="422"/>
      <c r="O70" s="422"/>
      <c r="P70" s="422"/>
      <c r="Q70" s="422"/>
    </row>
    <row r="71" spans="2:17" ht="16.5" customHeight="1" x14ac:dyDescent="0.25">
      <c r="B71" s="436"/>
      <c r="C71" s="429"/>
      <c r="D71" s="433"/>
      <c r="E71" s="433"/>
      <c r="F71" s="421"/>
      <c r="G71" s="249"/>
      <c r="H71" s="249" t="s">
        <v>387</v>
      </c>
      <c r="I71" s="423"/>
      <c r="J71" s="249"/>
      <c r="K71" s="249"/>
      <c r="L71" s="249" t="s">
        <v>393</v>
      </c>
      <c r="M71" s="423"/>
      <c r="N71" s="422"/>
      <c r="O71" s="422"/>
      <c r="P71" s="422"/>
      <c r="Q71" s="422"/>
    </row>
    <row r="72" spans="2:17" ht="16.5" customHeight="1" x14ac:dyDescent="0.25">
      <c r="B72" s="436"/>
      <c r="C72" s="429"/>
      <c r="D72" s="433"/>
      <c r="E72" s="433"/>
      <c r="F72" s="420">
        <v>5</v>
      </c>
      <c r="G72" s="249" t="s">
        <v>375</v>
      </c>
      <c r="H72" s="249" t="s">
        <v>388</v>
      </c>
      <c r="I72" s="423"/>
      <c r="J72" s="249"/>
      <c r="K72" s="249"/>
      <c r="L72" s="249" t="s">
        <v>394</v>
      </c>
      <c r="M72" s="423"/>
      <c r="N72" s="422"/>
      <c r="O72" s="422"/>
      <c r="P72" s="422"/>
      <c r="Q72" s="422"/>
    </row>
    <row r="73" spans="2:17" ht="16.5" customHeight="1" x14ac:dyDescent="0.25">
      <c r="B73" s="437"/>
      <c r="C73" s="431"/>
      <c r="D73" s="434"/>
      <c r="E73" s="434"/>
      <c r="F73" s="421"/>
      <c r="G73" s="249"/>
      <c r="H73" s="249" t="s">
        <v>389</v>
      </c>
      <c r="I73" s="423"/>
      <c r="J73" s="249"/>
      <c r="K73" s="249"/>
      <c r="L73" s="249" t="s">
        <v>395</v>
      </c>
      <c r="M73" s="423"/>
      <c r="N73" s="422"/>
      <c r="O73" s="422"/>
      <c r="P73" s="422"/>
      <c r="Q73" s="422"/>
    </row>
    <row r="74" spans="2:17" ht="56.25" customHeight="1" x14ac:dyDescent="0.25">
      <c r="B74" s="435" t="str">
        <f>'2 - CONTEXTO'!E40</f>
        <v>ACCESO A LA PROPIEDAD DE LA TIERRA Y LOS TERRITORIOS</v>
      </c>
      <c r="C74" s="427"/>
      <c r="D74" s="432" t="s">
        <v>311</v>
      </c>
      <c r="E74" s="432" t="str">
        <f>'2 - CONTEXTO'!K40</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F74" s="420">
        <v>1</v>
      </c>
      <c r="G74" s="249" t="s">
        <v>658</v>
      </c>
      <c r="H74" s="249" t="s">
        <v>659</v>
      </c>
      <c r="I74" s="423"/>
      <c r="J74" s="249" t="s">
        <v>661</v>
      </c>
      <c r="K74" s="249"/>
      <c r="L74" s="249" t="s">
        <v>662</v>
      </c>
      <c r="M74" s="423"/>
      <c r="N74" s="422" t="s">
        <v>114</v>
      </c>
      <c r="O74" s="422" t="s">
        <v>114</v>
      </c>
      <c r="P74" s="422" t="s">
        <v>114</v>
      </c>
      <c r="Q74" s="422" t="s">
        <v>114</v>
      </c>
    </row>
    <row r="75" spans="2:17" ht="77.25" customHeight="1" x14ac:dyDescent="0.25">
      <c r="B75" s="436"/>
      <c r="C75" s="429"/>
      <c r="D75" s="433"/>
      <c r="E75" s="433"/>
      <c r="F75" s="421"/>
      <c r="G75" s="249"/>
      <c r="H75" s="249" t="s">
        <v>660</v>
      </c>
      <c r="I75" s="423"/>
      <c r="J75" s="249"/>
      <c r="K75" s="249"/>
      <c r="L75" s="249" t="s">
        <v>455</v>
      </c>
      <c r="M75" s="423"/>
      <c r="N75" s="422"/>
      <c r="O75" s="422"/>
      <c r="P75" s="422"/>
      <c r="Q75" s="422"/>
    </row>
    <row r="76" spans="2:17" ht="46.5" customHeight="1" x14ac:dyDescent="0.25">
      <c r="B76" s="436"/>
      <c r="C76" s="429"/>
      <c r="D76" s="433"/>
      <c r="E76" s="433"/>
      <c r="F76" s="420">
        <v>2</v>
      </c>
      <c r="G76" s="249" t="s">
        <v>663</v>
      </c>
      <c r="H76" s="249" t="s">
        <v>664</v>
      </c>
      <c r="I76" s="423"/>
      <c r="J76" s="249" t="s">
        <v>666</v>
      </c>
      <c r="K76" s="249"/>
      <c r="L76" s="249" t="s">
        <v>667</v>
      </c>
      <c r="M76" s="423"/>
      <c r="N76" s="422" t="s">
        <v>114</v>
      </c>
      <c r="O76" s="422" t="s">
        <v>114</v>
      </c>
      <c r="P76" s="422" t="s">
        <v>114</v>
      </c>
      <c r="Q76" s="422" t="s">
        <v>114</v>
      </c>
    </row>
    <row r="77" spans="2:17" ht="45" customHeight="1" x14ac:dyDescent="0.25">
      <c r="B77" s="436"/>
      <c r="C77" s="429"/>
      <c r="D77" s="433"/>
      <c r="E77" s="433"/>
      <c r="F77" s="421"/>
      <c r="G77" s="249"/>
      <c r="H77" s="249" t="s">
        <v>665</v>
      </c>
      <c r="I77" s="423"/>
      <c r="J77" s="249"/>
      <c r="K77" s="249"/>
      <c r="L77" s="249" t="s">
        <v>668</v>
      </c>
      <c r="M77" s="423"/>
      <c r="N77" s="422"/>
      <c r="O77" s="422"/>
      <c r="P77" s="422"/>
      <c r="Q77" s="422"/>
    </row>
    <row r="78" spans="2:17" ht="54" customHeight="1" x14ac:dyDescent="0.25">
      <c r="B78" s="436"/>
      <c r="C78" s="429"/>
      <c r="D78" s="433"/>
      <c r="E78" s="433"/>
      <c r="F78" s="420">
        <v>3</v>
      </c>
      <c r="G78" s="249" t="s">
        <v>669</v>
      </c>
      <c r="H78" s="249" t="s">
        <v>670</v>
      </c>
      <c r="I78" s="423"/>
      <c r="J78" s="249" t="s">
        <v>672</v>
      </c>
      <c r="K78" s="249"/>
      <c r="L78" s="249" t="s">
        <v>673</v>
      </c>
      <c r="M78" s="423"/>
      <c r="N78" s="422" t="s">
        <v>114</v>
      </c>
      <c r="O78" s="422" t="s">
        <v>114</v>
      </c>
      <c r="P78" s="422" t="s">
        <v>114</v>
      </c>
      <c r="Q78" s="422" t="s">
        <v>114</v>
      </c>
    </row>
    <row r="79" spans="2:17" ht="73.5" customHeight="1" x14ac:dyDescent="0.25">
      <c r="B79" s="436"/>
      <c r="C79" s="429"/>
      <c r="D79" s="433"/>
      <c r="E79" s="433"/>
      <c r="F79" s="421"/>
      <c r="G79" s="249"/>
      <c r="H79" s="249" t="s">
        <v>671</v>
      </c>
      <c r="I79" s="423"/>
      <c r="J79" s="249"/>
      <c r="K79" s="249"/>
      <c r="L79" s="249" t="s">
        <v>668</v>
      </c>
      <c r="M79" s="423"/>
      <c r="N79" s="422"/>
      <c r="O79" s="422"/>
      <c r="P79" s="422"/>
      <c r="Q79" s="422"/>
    </row>
    <row r="80" spans="2:17" ht="57" customHeight="1" x14ac:dyDescent="0.25">
      <c r="B80" s="436"/>
      <c r="C80" s="429"/>
      <c r="D80" s="433"/>
      <c r="E80" s="433"/>
      <c r="F80" s="420">
        <v>4</v>
      </c>
      <c r="G80" s="249" t="s">
        <v>674</v>
      </c>
      <c r="H80" s="249" t="s">
        <v>675</v>
      </c>
      <c r="I80" s="423"/>
      <c r="J80" s="249" t="s">
        <v>677</v>
      </c>
      <c r="K80" s="249"/>
      <c r="L80" s="249" t="s">
        <v>678</v>
      </c>
      <c r="M80" s="423"/>
      <c r="N80" s="422" t="s">
        <v>114</v>
      </c>
      <c r="O80" s="422" t="s">
        <v>114</v>
      </c>
      <c r="P80" s="422" t="s">
        <v>114</v>
      </c>
      <c r="Q80" s="422" t="s">
        <v>114</v>
      </c>
    </row>
    <row r="81" spans="2:17" ht="79.5" customHeight="1" x14ac:dyDescent="0.25">
      <c r="B81" s="436"/>
      <c r="C81" s="429"/>
      <c r="D81" s="433"/>
      <c r="E81" s="433"/>
      <c r="F81" s="421"/>
      <c r="G81" s="249"/>
      <c r="H81" s="249" t="s">
        <v>676</v>
      </c>
      <c r="I81" s="423"/>
      <c r="J81" s="249"/>
      <c r="K81" s="249"/>
      <c r="L81" s="249" t="s">
        <v>668</v>
      </c>
      <c r="M81" s="423"/>
      <c r="N81" s="422"/>
      <c r="O81" s="422"/>
      <c r="P81" s="422"/>
      <c r="Q81" s="422"/>
    </row>
    <row r="82" spans="2:17" ht="71.25" customHeight="1" x14ac:dyDescent="0.25">
      <c r="B82" s="436"/>
      <c r="C82" s="429"/>
      <c r="D82" s="433"/>
      <c r="E82" s="433"/>
      <c r="F82" s="420">
        <v>5</v>
      </c>
      <c r="G82" s="249" t="s">
        <v>791</v>
      </c>
      <c r="H82" s="249" t="s">
        <v>792</v>
      </c>
      <c r="I82" s="423"/>
      <c r="J82" s="249" t="s">
        <v>794</v>
      </c>
      <c r="K82" s="249"/>
      <c r="L82" s="249" t="s">
        <v>795</v>
      </c>
      <c r="M82" s="423"/>
      <c r="N82" s="422" t="s">
        <v>114</v>
      </c>
      <c r="O82" s="422" t="s">
        <v>114</v>
      </c>
      <c r="P82" s="422" t="s">
        <v>114</v>
      </c>
      <c r="Q82" s="422" t="s">
        <v>114</v>
      </c>
    </row>
    <row r="83" spans="2:17" ht="48" customHeight="1" x14ac:dyDescent="0.25">
      <c r="B83" s="436"/>
      <c r="C83" s="429"/>
      <c r="D83" s="433"/>
      <c r="E83" s="433"/>
      <c r="F83" s="421"/>
      <c r="G83" s="249"/>
      <c r="H83" s="249" t="s">
        <v>793</v>
      </c>
      <c r="I83" s="423"/>
      <c r="J83" s="249"/>
      <c r="K83" s="249"/>
      <c r="L83" s="249" t="s">
        <v>796</v>
      </c>
      <c r="M83" s="423"/>
      <c r="N83" s="422"/>
      <c r="O83" s="422"/>
      <c r="P83" s="422"/>
      <c r="Q83" s="422"/>
    </row>
    <row r="84" spans="2:17" ht="37.5" customHeight="1" x14ac:dyDescent="0.25">
      <c r="B84" s="436"/>
      <c r="C84" s="429"/>
      <c r="D84" s="433"/>
      <c r="E84" s="433"/>
      <c r="F84" s="420">
        <v>6</v>
      </c>
      <c r="G84" s="249" t="s">
        <v>797</v>
      </c>
      <c r="H84" s="249" t="s">
        <v>798</v>
      </c>
      <c r="I84" s="423"/>
      <c r="J84" s="440" t="s">
        <v>800</v>
      </c>
      <c r="K84" s="441"/>
      <c r="L84" s="249" t="s">
        <v>801</v>
      </c>
      <c r="M84" s="423"/>
      <c r="N84" s="438" t="s">
        <v>114</v>
      </c>
      <c r="O84" s="438" t="s">
        <v>114</v>
      </c>
      <c r="P84" s="438" t="s">
        <v>114</v>
      </c>
      <c r="Q84" s="438" t="s">
        <v>114</v>
      </c>
    </row>
    <row r="85" spans="2:17" ht="36.75" customHeight="1" x14ac:dyDescent="0.25">
      <c r="B85" s="436"/>
      <c r="C85" s="429"/>
      <c r="D85" s="433"/>
      <c r="E85" s="433"/>
      <c r="F85" s="421"/>
      <c r="G85" s="249"/>
      <c r="H85" s="249" t="s">
        <v>799</v>
      </c>
      <c r="I85" s="423"/>
      <c r="J85" s="442"/>
      <c r="K85" s="443"/>
      <c r="L85" s="249" t="s">
        <v>802</v>
      </c>
      <c r="M85" s="423"/>
      <c r="N85" s="439"/>
      <c r="O85" s="439"/>
      <c r="P85" s="439"/>
      <c r="Q85" s="439"/>
    </row>
    <row r="86" spans="2:17" ht="44.25" customHeight="1" x14ac:dyDescent="0.25">
      <c r="B86" s="436"/>
      <c r="C86" s="429"/>
      <c r="D86" s="433"/>
      <c r="E86" s="433"/>
      <c r="F86" s="420">
        <v>7</v>
      </c>
      <c r="G86" s="249" t="s">
        <v>803</v>
      </c>
      <c r="H86" s="249" t="s">
        <v>804</v>
      </c>
      <c r="I86" s="423"/>
      <c r="J86" s="440" t="s">
        <v>805</v>
      </c>
      <c r="K86" s="441"/>
      <c r="L86" s="249" t="s">
        <v>806</v>
      </c>
      <c r="M86" s="423"/>
      <c r="N86" s="438" t="s">
        <v>114</v>
      </c>
      <c r="O86" s="438" t="s">
        <v>114</v>
      </c>
      <c r="P86" s="438" t="s">
        <v>114</v>
      </c>
      <c r="Q86" s="438" t="s">
        <v>114</v>
      </c>
    </row>
    <row r="87" spans="2:17" ht="16.5" customHeight="1" x14ac:dyDescent="0.25">
      <c r="B87" s="436"/>
      <c r="C87" s="429"/>
      <c r="D87" s="433"/>
      <c r="E87" s="433"/>
      <c r="F87" s="421"/>
      <c r="G87" s="249"/>
      <c r="H87" s="249" t="s">
        <v>396</v>
      </c>
      <c r="I87" s="423"/>
      <c r="J87" s="442"/>
      <c r="K87" s="443"/>
      <c r="L87" s="249" t="s">
        <v>398</v>
      </c>
      <c r="M87" s="423"/>
      <c r="N87" s="439"/>
      <c r="O87" s="439"/>
      <c r="P87" s="439"/>
      <c r="Q87" s="439"/>
    </row>
    <row r="88" spans="2:17" ht="50.25" customHeight="1" x14ac:dyDescent="0.25">
      <c r="B88" s="436"/>
      <c r="C88" s="429"/>
      <c r="D88" s="433"/>
      <c r="E88" s="433"/>
      <c r="F88" s="420">
        <v>8</v>
      </c>
      <c r="G88" s="249" t="s">
        <v>807</v>
      </c>
      <c r="H88" s="249" t="s">
        <v>808</v>
      </c>
      <c r="I88" s="423"/>
      <c r="J88" s="440" t="s">
        <v>809</v>
      </c>
      <c r="K88" s="441"/>
      <c r="L88" s="249" t="s">
        <v>806</v>
      </c>
      <c r="M88" s="423"/>
      <c r="N88" s="438" t="s">
        <v>114</v>
      </c>
      <c r="O88" s="438" t="s">
        <v>114</v>
      </c>
      <c r="P88" s="438" t="s">
        <v>114</v>
      </c>
      <c r="Q88" s="438" t="s">
        <v>114</v>
      </c>
    </row>
    <row r="89" spans="2:17" ht="16.5" customHeight="1" x14ac:dyDescent="0.25">
      <c r="B89" s="436"/>
      <c r="C89" s="429"/>
      <c r="D89" s="433"/>
      <c r="E89" s="433"/>
      <c r="F89" s="421"/>
      <c r="G89" s="249"/>
      <c r="H89" s="249" t="s">
        <v>397</v>
      </c>
      <c r="I89" s="423"/>
      <c r="J89" s="442"/>
      <c r="K89" s="443"/>
      <c r="L89" s="249" t="s">
        <v>399</v>
      </c>
      <c r="M89" s="423"/>
      <c r="N89" s="439"/>
      <c r="O89" s="439"/>
      <c r="P89" s="439"/>
      <c r="Q89" s="439"/>
    </row>
    <row r="90" spans="2:17" ht="44.25" customHeight="1" x14ac:dyDescent="0.25">
      <c r="B90" s="436"/>
      <c r="C90" s="429"/>
      <c r="D90" s="433"/>
      <c r="E90" s="433"/>
      <c r="F90" s="420">
        <v>9</v>
      </c>
      <c r="G90" s="249" t="s">
        <v>1018</v>
      </c>
      <c r="H90" s="249" t="s">
        <v>1019</v>
      </c>
      <c r="I90" s="423"/>
      <c r="J90" s="440" t="s">
        <v>1021</v>
      </c>
      <c r="K90" s="441"/>
      <c r="L90" s="249" t="s">
        <v>1012</v>
      </c>
      <c r="M90" s="423"/>
      <c r="N90" s="438" t="s">
        <v>114</v>
      </c>
      <c r="O90" s="438" t="s">
        <v>114</v>
      </c>
      <c r="P90" s="438" t="s">
        <v>114</v>
      </c>
      <c r="Q90" s="438" t="s">
        <v>114</v>
      </c>
    </row>
    <row r="91" spans="2:17" ht="57.75" customHeight="1" x14ac:dyDescent="0.25">
      <c r="B91" s="437"/>
      <c r="C91" s="431"/>
      <c r="D91" s="434"/>
      <c r="E91" s="434"/>
      <c r="F91" s="421"/>
      <c r="G91" s="249"/>
      <c r="H91" s="249" t="s">
        <v>1020</v>
      </c>
      <c r="I91" s="423"/>
      <c r="J91" s="442"/>
      <c r="K91" s="443"/>
      <c r="L91" s="249" t="s">
        <v>400</v>
      </c>
      <c r="M91" s="423"/>
      <c r="N91" s="439"/>
      <c r="O91" s="439"/>
      <c r="P91" s="439"/>
      <c r="Q91" s="439"/>
    </row>
    <row r="92" spans="2:17" ht="54" customHeight="1" x14ac:dyDescent="0.25">
      <c r="B92" s="435" t="str">
        <f>'2 - CONTEXTO'!E41</f>
        <v>ADMINISTRACIÓN DE TIERRAS</v>
      </c>
      <c r="C92" s="427"/>
      <c r="D92" s="432" t="s">
        <v>314</v>
      </c>
      <c r="E92" s="432" t="str">
        <f>'2 - CONTEXTO'!K41</f>
        <v>1. Dirección de Acceso a Tierras.
2. Subdirección de Administración de Tierras de la Nación.
3. Dirección de Asuntos Étnicos.
4. Subdirección de Asuntos Étnicos.
5. UGT's.</v>
      </c>
      <c r="F92" s="420">
        <v>1</v>
      </c>
      <c r="G92" s="249" t="s">
        <v>679</v>
      </c>
      <c r="H92" s="249" t="s">
        <v>680</v>
      </c>
      <c r="I92" s="423"/>
      <c r="J92" s="249" t="s">
        <v>682</v>
      </c>
      <c r="K92" s="249"/>
      <c r="L92" s="249" t="s">
        <v>683</v>
      </c>
      <c r="M92" s="423"/>
      <c r="N92" s="422" t="s">
        <v>114</v>
      </c>
      <c r="O92" s="422" t="s">
        <v>114</v>
      </c>
      <c r="P92" s="422" t="s">
        <v>114</v>
      </c>
      <c r="Q92" s="422" t="s">
        <v>114</v>
      </c>
    </row>
    <row r="93" spans="2:17" ht="52.5" customHeight="1" x14ac:dyDescent="0.25">
      <c r="B93" s="436"/>
      <c r="C93" s="429"/>
      <c r="D93" s="433"/>
      <c r="E93" s="433"/>
      <c r="F93" s="421"/>
      <c r="G93" s="249"/>
      <c r="H93" s="249" t="s">
        <v>681</v>
      </c>
      <c r="I93" s="423"/>
      <c r="J93" s="249"/>
      <c r="K93" s="249"/>
      <c r="L93" s="249" t="s">
        <v>668</v>
      </c>
      <c r="M93" s="423"/>
      <c r="N93" s="422"/>
      <c r="O93" s="422"/>
      <c r="P93" s="422"/>
      <c r="Q93" s="422"/>
    </row>
    <row r="94" spans="2:17" ht="54.75" customHeight="1" x14ac:dyDescent="0.25">
      <c r="B94" s="436"/>
      <c r="C94" s="429"/>
      <c r="D94" s="433"/>
      <c r="E94" s="433"/>
      <c r="F94" s="420">
        <v>2</v>
      </c>
      <c r="G94" s="249" t="s">
        <v>684</v>
      </c>
      <c r="H94" s="249" t="s">
        <v>685</v>
      </c>
      <c r="I94" s="423"/>
      <c r="J94" s="249" t="s">
        <v>687</v>
      </c>
      <c r="K94" s="249"/>
      <c r="L94" s="249" t="s">
        <v>688</v>
      </c>
      <c r="M94" s="423"/>
      <c r="N94" s="422" t="s">
        <v>114</v>
      </c>
      <c r="O94" s="422" t="s">
        <v>114</v>
      </c>
      <c r="P94" s="422" t="s">
        <v>114</v>
      </c>
      <c r="Q94" s="422" t="s">
        <v>114</v>
      </c>
    </row>
    <row r="95" spans="2:17" ht="55.5" customHeight="1" x14ac:dyDescent="0.25">
      <c r="B95" s="436"/>
      <c r="C95" s="429"/>
      <c r="D95" s="433"/>
      <c r="E95" s="433"/>
      <c r="F95" s="421"/>
      <c r="G95" s="249"/>
      <c r="H95" s="249" t="s">
        <v>686</v>
      </c>
      <c r="I95" s="423"/>
      <c r="J95" s="249"/>
      <c r="K95" s="249"/>
      <c r="L95" s="249" t="s">
        <v>668</v>
      </c>
      <c r="M95" s="423"/>
      <c r="N95" s="422"/>
      <c r="O95" s="422"/>
      <c r="P95" s="422"/>
      <c r="Q95" s="422"/>
    </row>
    <row r="96" spans="2:17" ht="29.25" customHeight="1" x14ac:dyDescent="0.25">
      <c r="B96" s="436"/>
      <c r="C96" s="429"/>
      <c r="D96" s="433"/>
      <c r="E96" s="433"/>
      <c r="F96" s="420">
        <v>3</v>
      </c>
      <c r="G96" s="249" t="s">
        <v>1022</v>
      </c>
      <c r="H96" s="249" t="s">
        <v>1009</v>
      </c>
      <c r="I96" s="423"/>
      <c r="J96" s="249" t="s">
        <v>1024</v>
      </c>
      <c r="K96" s="249"/>
      <c r="L96" s="249" t="s">
        <v>1012</v>
      </c>
      <c r="M96" s="423"/>
      <c r="N96" s="422" t="s">
        <v>114</v>
      </c>
      <c r="O96" s="422" t="s">
        <v>114</v>
      </c>
      <c r="P96" s="422" t="s">
        <v>114</v>
      </c>
      <c r="Q96" s="422" t="s">
        <v>114</v>
      </c>
    </row>
    <row r="97" spans="2:17" ht="22.5" customHeight="1" x14ac:dyDescent="0.25">
      <c r="B97" s="436"/>
      <c r="C97" s="429"/>
      <c r="D97" s="433"/>
      <c r="E97" s="433"/>
      <c r="F97" s="421"/>
      <c r="G97" s="249"/>
      <c r="H97" s="249" t="s">
        <v>1023</v>
      </c>
      <c r="I97" s="423"/>
      <c r="J97" s="249"/>
      <c r="K97" s="249"/>
      <c r="L97" s="249" t="s">
        <v>391</v>
      </c>
      <c r="M97" s="423"/>
      <c r="N97" s="422"/>
      <c r="O97" s="422"/>
      <c r="P97" s="422"/>
      <c r="Q97" s="422"/>
    </row>
    <row r="98" spans="2:17" ht="16.5" customHeight="1" x14ac:dyDescent="0.25">
      <c r="B98" s="436"/>
      <c r="C98" s="429"/>
      <c r="D98" s="433"/>
      <c r="E98" s="433"/>
      <c r="F98" s="420">
        <v>4</v>
      </c>
      <c r="G98" s="249" t="s">
        <v>374</v>
      </c>
      <c r="H98" s="249" t="s">
        <v>386</v>
      </c>
      <c r="I98" s="423"/>
      <c r="J98" s="249"/>
      <c r="K98" s="249"/>
      <c r="L98" s="249" t="s">
        <v>392</v>
      </c>
      <c r="M98" s="423"/>
      <c r="N98" s="422"/>
      <c r="O98" s="422"/>
      <c r="P98" s="422"/>
      <c r="Q98" s="422"/>
    </row>
    <row r="99" spans="2:17" ht="16.5" customHeight="1" x14ac:dyDescent="0.25">
      <c r="B99" s="436"/>
      <c r="C99" s="429"/>
      <c r="D99" s="433"/>
      <c r="E99" s="433"/>
      <c r="F99" s="421"/>
      <c r="G99" s="249"/>
      <c r="H99" s="249" t="s">
        <v>387</v>
      </c>
      <c r="I99" s="423"/>
      <c r="J99" s="249"/>
      <c r="K99" s="249"/>
      <c r="L99" s="249" t="s">
        <v>393</v>
      </c>
      <c r="M99" s="423"/>
      <c r="N99" s="422"/>
      <c r="O99" s="422"/>
      <c r="P99" s="422"/>
      <c r="Q99" s="422"/>
    </row>
    <row r="100" spans="2:17" ht="16.5" customHeight="1" x14ac:dyDescent="0.25">
      <c r="B100" s="436"/>
      <c r="C100" s="429"/>
      <c r="D100" s="433"/>
      <c r="E100" s="433"/>
      <c r="F100" s="420">
        <v>5</v>
      </c>
      <c r="G100" s="249" t="s">
        <v>375</v>
      </c>
      <c r="H100" s="249" t="s">
        <v>388</v>
      </c>
      <c r="I100" s="423"/>
      <c r="J100" s="249"/>
      <c r="K100" s="249"/>
      <c r="L100" s="249" t="s">
        <v>394</v>
      </c>
      <c r="M100" s="423"/>
      <c r="N100" s="422"/>
      <c r="O100" s="422"/>
      <c r="P100" s="422"/>
      <c r="Q100" s="422"/>
    </row>
    <row r="101" spans="2:17" ht="16.5" customHeight="1" x14ac:dyDescent="0.25">
      <c r="B101" s="437"/>
      <c r="C101" s="431"/>
      <c r="D101" s="434"/>
      <c r="E101" s="434"/>
      <c r="F101" s="421"/>
      <c r="G101" s="249"/>
      <c r="H101" s="249" t="s">
        <v>389</v>
      </c>
      <c r="I101" s="423"/>
      <c r="J101" s="249"/>
      <c r="K101" s="249"/>
      <c r="L101" s="249" t="s">
        <v>395</v>
      </c>
      <c r="M101" s="423"/>
      <c r="N101" s="422"/>
      <c r="O101" s="422"/>
      <c r="P101" s="422"/>
      <c r="Q101" s="422"/>
    </row>
    <row r="102" spans="2:17" ht="16.5" customHeight="1" x14ac:dyDescent="0.25">
      <c r="B102" s="435" t="str">
        <f>'2 - CONTEXTO'!E42</f>
        <v>EVALUACIÓN DEL IMPACTO DEL ORDENAMIENTO SOCIAL DE LA PROPIEDAD RURAL</v>
      </c>
      <c r="C102" s="427"/>
      <c r="D102" s="432" t="s">
        <v>305</v>
      </c>
      <c r="E102" s="432" t="str">
        <f>'2 - CONTEXTO'!K42</f>
        <v>1. Oficina del Planeación.</v>
      </c>
      <c r="F102" s="420">
        <v>1</v>
      </c>
      <c r="G102" s="249" t="s">
        <v>1078</v>
      </c>
      <c r="H102" s="249" t="s">
        <v>376</v>
      </c>
      <c r="I102" s="423"/>
      <c r="J102" s="249"/>
      <c r="K102" s="249"/>
      <c r="L102" s="249" t="s">
        <v>379</v>
      </c>
      <c r="M102" s="423"/>
      <c r="N102" s="422"/>
      <c r="O102" s="422"/>
      <c r="P102" s="422"/>
      <c r="Q102" s="422"/>
    </row>
    <row r="103" spans="2:17" ht="16.5" customHeight="1" x14ac:dyDescent="0.25">
      <c r="B103" s="436"/>
      <c r="C103" s="429"/>
      <c r="D103" s="433"/>
      <c r="E103" s="433"/>
      <c r="F103" s="421"/>
      <c r="G103" s="249"/>
      <c r="H103" s="249" t="s">
        <v>382</v>
      </c>
      <c r="I103" s="423"/>
      <c r="J103" s="249"/>
      <c r="K103" s="249"/>
      <c r="L103" s="249" t="s">
        <v>384</v>
      </c>
      <c r="M103" s="423"/>
      <c r="N103" s="422"/>
      <c r="O103" s="422"/>
      <c r="P103" s="422"/>
      <c r="Q103" s="422"/>
    </row>
    <row r="104" spans="2:17" ht="16.5" customHeight="1" x14ac:dyDescent="0.25">
      <c r="B104" s="436"/>
      <c r="C104" s="429"/>
      <c r="D104" s="433"/>
      <c r="E104" s="433"/>
      <c r="F104" s="420">
        <v>2</v>
      </c>
      <c r="G104" s="249" t="s">
        <v>372</v>
      </c>
      <c r="H104" s="249" t="s">
        <v>377</v>
      </c>
      <c r="I104" s="423"/>
      <c r="J104" s="249"/>
      <c r="K104" s="249"/>
      <c r="L104" s="249" t="s">
        <v>380</v>
      </c>
      <c r="M104" s="423"/>
      <c r="N104" s="422"/>
      <c r="O104" s="422"/>
      <c r="P104" s="422"/>
      <c r="Q104" s="422"/>
    </row>
    <row r="105" spans="2:17" ht="16.5" customHeight="1" x14ac:dyDescent="0.25">
      <c r="B105" s="436"/>
      <c r="C105" s="429"/>
      <c r="D105" s="433"/>
      <c r="E105" s="433"/>
      <c r="F105" s="421"/>
      <c r="G105" s="249"/>
      <c r="H105" s="249" t="s">
        <v>381</v>
      </c>
      <c r="I105" s="423"/>
      <c r="J105" s="249"/>
      <c r="K105" s="249"/>
      <c r="L105" s="249" t="s">
        <v>383</v>
      </c>
      <c r="M105" s="423"/>
      <c r="N105" s="422"/>
      <c r="O105" s="422"/>
      <c r="P105" s="422"/>
      <c r="Q105" s="422"/>
    </row>
    <row r="106" spans="2:17" ht="16.5" customHeight="1" x14ac:dyDescent="0.25">
      <c r="B106" s="436"/>
      <c r="C106" s="429"/>
      <c r="D106" s="433"/>
      <c r="E106" s="433"/>
      <c r="F106" s="420">
        <v>3</v>
      </c>
      <c r="G106" s="249" t="s">
        <v>373</v>
      </c>
      <c r="H106" s="249" t="s">
        <v>378</v>
      </c>
      <c r="I106" s="423"/>
      <c r="J106" s="249"/>
      <c r="K106" s="249"/>
      <c r="L106" s="249" t="s">
        <v>390</v>
      </c>
      <c r="M106" s="423"/>
      <c r="N106" s="422"/>
      <c r="O106" s="422"/>
      <c r="P106" s="422"/>
      <c r="Q106" s="422"/>
    </row>
    <row r="107" spans="2:17" ht="16.5" customHeight="1" x14ac:dyDescent="0.25">
      <c r="B107" s="436"/>
      <c r="C107" s="429"/>
      <c r="D107" s="433"/>
      <c r="E107" s="433"/>
      <c r="F107" s="421"/>
      <c r="G107" s="249"/>
      <c r="H107" s="249" t="s">
        <v>385</v>
      </c>
      <c r="I107" s="423"/>
      <c r="J107" s="249"/>
      <c r="K107" s="249"/>
      <c r="L107" s="249" t="s">
        <v>391</v>
      </c>
      <c r="M107" s="423"/>
      <c r="N107" s="422"/>
      <c r="O107" s="422"/>
      <c r="P107" s="422"/>
      <c r="Q107" s="422"/>
    </row>
    <row r="108" spans="2:17" ht="16.5" customHeight="1" x14ac:dyDescent="0.25">
      <c r="B108" s="436"/>
      <c r="C108" s="429"/>
      <c r="D108" s="433"/>
      <c r="E108" s="433"/>
      <c r="F108" s="420">
        <v>4</v>
      </c>
      <c r="G108" s="249" t="s">
        <v>374</v>
      </c>
      <c r="H108" s="249" t="s">
        <v>386</v>
      </c>
      <c r="I108" s="423"/>
      <c r="J108" s="249"/>
      <c r="K108" s="249"/>
      <c r="L108" s="249" t="s">
        <v>392</v>
      </c>
      <c r="M108" s="423"/>
      <c r="N108" s="422"/>
      <c r="O108" s="422"/>
      <c r="P108" s="422"/>
      <c r="Q108" s="422"/>
    </row>
    <row r="109" spans="2:17" ht="16.5" customHeight="1" x14ac:dyDescent="0.25">
      <c r="B109" s="436"/>
      <c r="C109" s="429"/>
      <c r="D109" s="433"/>
      <c r="E109" s="433"/>
      <c r="F109" s="421"/>
      <c r="G109" s="249"/>
      <c r="H109" s="249" t="s">
        <v>387</v>
      </c>
      <c r="I109" s="423"/>
      <c r="J109" s="249"/>
      <c r="K109" s="249"/>
      <c r="L109" s="249" t="s">
        <v>393</v>
      </c>
      <c r="M109" s="423"/>
      <c r="N109" s="422"/>
      <c r="O109" s="422"/>
      <c r="P109" s="422"/>
      <c r="Q109" s="422"/>
    </row>
    <row r="110" spans="2:17" ht="16.5" customHeight="1" x14ac:dyDescent="0.25">
      <c r="B110" s="436"/>
      <c r="C110" s="429"/>
      <c r="D110" s="433"/>
      <c r="E110" s="433"/>
      <c r="F110" s="420">
        <v>5</v>
      </c>
      <c r="G110" s="249" t="s">
        <v>375</v>
      </c>
      <c r="H110" s="249" t="s">
        <v>388</v>
      </c>
      <c r="I110" s="423"/>
      <c r="J110" s="249"/>
      <c r="K110" s="249"/>
      <c r="L110" s="249" t="s">
        <v>394</v>
      </c>
      <c r="M110" s="423"/>
      <c r="N110" s="422"/>
      <c r="O110" s="422"/>
      <c r="P110" s="422"/>
      <c r="Q110" s="422"/>
    </row>
    <row r="111" spans="2:17" ht="16.5" customHeight="1" x14ac:dyDescent="0.25">
      <c r="B111" s="437"/>
      <c r="C111" s="431"/>
      <c r="D111" s="434"/>
      <c r="E111" s="434"/>
      <c r="F111" s="421"/>
      <c r="G111" s="249"/>
      <c r="H111" s="249" t="s">
        <v>389</v>
      </c>
      <c r="I111" s="423"/>
      <c r="J111" s="249"/>
      <c r="K111" s="249"/>
      <c r="L111" s="249" t="s">
        <v>395</v>
      </c>
      <c r="M111" s="423"/>
      <c r="N111" s="422"/>
      <c r="O111" s="422"/>
      <c r="P111" s="422"/>
      <c r="Q111" s="422"/>
    </row>
    <row r="112" spans="2:17" ht="45.75" customHeight="1" x14ac:dyDescent="0.25">
      <c r="B112" s="435" t="str">
        <f>'2 - CONTEXTO'!E43</f>
        <v>GESTIÓN DE LA INFORMACIÓN</v>
      </c>
      <c r="C112" s="427"/>
      <c r="D112" s="432" t="s">
        <v>318</v>
      </c>
      <c r="E112" s="432" t="str">
        <f>'2 - CONTEXTO'!K43</f>
        <v>1. Dirección General (Comunicaciones y Topografía).
2.Secretaria General.
3. Dirección de Gestión del Ordenamiento Social de la Propiedad.
4. Subdirección de Sistemas de Información de Tierras.</v>
      </c>
      <c r="F112" s="420">
        <v>1</v>
      </c>
      <c r="G112" s="249" t="s">
        <v>432</v>
      </c>
      <c r="H112" s="249" t="s">
        <v>433</v>
      </c>
      <c r="I112" s="423"/>
      <c r="J112" s="249" t="s">
        <v>434</v>
      </c>
      <c r="K112" s="249"/>
      <c r="L112" s="249" t="s">
        <v>435</v>
      </c>
      <c r="M112" s="423"/>
      <c r="N112" s="422" t="s">
        <v>114</v>
      </c>
      <c r="O112" s="422" t="s">
        <v>114</v>
      </c>
      <c r="P112" s="422" t="s">
        <v>114</v>
      </c>
      <c r="Q112" s="422" t="s">
        <v>114</v>
      </c>
    </row>
    <row r="113" spans="2:17" ht="42.75" customHeight="1" x14ac:dyDescent="0.25">
      <c r="B113" s="436"/>
      <c r="C113" s="429"/>
      <c r="D113" s="433"/>
      <c r="E113" s="433"/>
      <c r="F113" s="421"/>
      <c r="G113" s="249"/>
      <c r="H113" s="249" t="s">
        <v>382</v>
      </c>
      <c r="I113" s="423"/>
      <c r="J113" s="249"/>
      <c r="K113" s="249"/>
      <c r="L113" s="249" t="s">
        <v>384</v>
      </c>
      <c r="M113" s="423"/>
      <c r="N113" s="422"/>
      <c r="O113" s="422"/>
      <c r="P113" s="422"/>
      <c r="Q113" s="422"/>
    </row>
    <row r="114" spans="2:17" ht="16.5" customHeight="1" x14ac:dyDescent="0.25">
      <c r="B114" s="436"/>
      <c r="C114" s="429"/>
      <c r="D114" s="433"/>
      <c r="E114" s="433"/>
      <c r="F114" s="420">
        <v>2</v>
      </c>
      <c r="G114" s="249" t="s">
        <v>372</v>
      </c>
      <c r="H114" s="249" t="s">
        <v>377</v>
      </c>
      <c r="I114" s="423"/>
      <c r="J114" s="249"/>
      <c r="K114" s="249"/>
      <c r="L114" s="249" t="s">
        <v>380</v>
      </c>
      <c r="M114" s="423"/>
      <c r="N114" s="422"/>
      <c r="O114" s="422"/>
      <c r="P114" s="422"/>
      <c r="Q114" s="422"/>
    </row>
    <row r="115" spans="2:17" ht="16.5" customHeight="1" x14ac:dyDescent="0.25">
      <c r="B115" s="436"/>
      <c r="C115" s="429"/>
      <c r="D115" s="433"/>
      <c r="E115" s="433"/>
      <c r="F115" s="421"/>
      <c r="G115" s="249"/>
      <c r="H115" s="249" t="s">
        <v>381</v>
      </c>
      <c r="I115" s="423"/>
      <c r="J115" s="249"/>
      <c r="K115" s="249"/>
      <c r="L115" s="249" t="s">
        <v>383</v>
      </c>
      <c r="M115" s="423"/>
      <c r="N115" s="422"/>
      <c r="O115" s="422"/>
      <c r="P115" s="422"/>
      <c r="Q115" s="422"/>
    </row>
    <row r="116" spans="2:17" ht="16.5" customHeight="1" x14ac:dyDescent="0.25">
      <c r="B116" s="436"/>
      <c r="C116" s="429"/>
      <c r="D116" s="433"/>
      <c r="E116" s="433"/>
      <c r="F116" s="420">
        <v>3</v>
      </c>
      <c r="G116" s="249" t="s">
        <v>373</v>
      </c>
      <c r="H116" s="249" t="s">
        <v>378</v>
      </c>
      <c r="I116" s="423"/>
      <c r="J116" s="249"/>
      <c r="K116" s="249"/>
      <c r="L116" s="249" t="s">
        <v>390</v>
      </c>
      <c r="M116" s="423"/>
      <c r="N116" s="422"/>
      <c r="O116" s="422"/>
      <c r="P116" s="422"/>
      <c r="Q116" s="422"/>
    </row>
    <row r="117" spans="2:17" ht="16.5" customHeight="1" x14ac:dyDescent="0.25">
      <c r="B117" s="436"/>
      <c r="C117" s="429"/>
      <c r="D117" s="433"/>
      <c r="E117" s="433"/>
      <c r="F117" s="421"/>
      <c r="G117" s="249"/>
      <c r="H117" s="249" t="s">
        <v>385</v>
      </c>
      <c r="I117" s="423"/>
      <c r="J117" s="249"/>
      <c r="K117" s="249"/>
      <c r="L117" s="249" t="s">
        <v>391</v>
      </c>
      <c r="M117" s="423"/>
      <c r="N117" s="422"/>
      <c r="O117" s="422"/>
      <c r="P117" s="422"/>
      <c r="Q117" s="422"/>
    </row>
    <row r="118" spans="2:17" ht="16.5" customHeight="1" x14ac:dyDescent="0.25">
      <c r="B118" s="436"/>
      <c r="C118" s="429"/>
      <c r="D118" s="433"/>
      <c r="E118" s="433"/>
      <c r="F118" s="420">
        <v>4</v>
      </c>
      <c r="G118" s="249" t="s">
        <v>374</v>
      </c>
      <c r="H118" s="249" t="s">
        <v>386</v>
      </c>
      <c r="I118" s="423"/>
      <c r="J118" s="249"/>
      <c r="K118" s="249"/>
      <c r="L118" s="249" t="s">
        <v>392</v>
      </c>
      <c r="M118" s="423"/>
      <c r="N118" s="422"/>
      <c r="O118" s="422"/>
      <c r="P118" s="422"/>
      <c r="Q118" s="422"/>
    </row>
    <row r="119" spans="2:17" ht="16.5" customHeight="1" x14ac:dyDescent="0.25">
      <c r="B119" s="436"/>
      <c r="C119" s="429"/>
      <c r="D119" s="433"/>
      <c r="E119" s="433"/>
      <c r="F119" s="421"/>
      <c r="G119" s="249"/>
      <c r="H119" s="249" t="s">
        <v>387</v>
      </c>
      <c r="I119" s="423"/>
      <c r="J119" s="249"/>
      <c r="K119" s="249"/>
      <c r="L119" s="249" t="s">
        <v>393</v>
      </c>
      <c r="M119" s="423"/>
      <c r="N119" s="422"/>
      <c r="O119" s="422"/>
      <c r="P119" s="422"/>
      <c r="Q119" s="422"/>
    </row>
    <row r="120" spans="2:17" ht="16.5" customHeight="1" x14ac:dyDescent="0.25">
      <c r="B120" s="436"/>
      <c r="C120" s="429"/>
      <c r="D120" s="433"/>
      <c r="E120" s="433"/>
      <c r="F120" s="420">
        <v>5</v>
      </c>
      <c r="G120" s="249" t="s">
        <v>375</v>
      </c>
      <c r="H120" s="249" t="s">
        <v>388</v>
      </c>
      <c r="I120" s="423"/>
      <c r="J120" s="249"/>
      <c r="K120" s="249"/>
      <c r="L120" s="249" t="s">
        <v>394</v>
      </c>
      <c r="M120" s="423"/>
      <c r="N120" s="422"/>
      <c r="O120" s="422"/>
      <c r="P120" s="422"/>
      <c r="Q120" s="422"/>
    </row>
    <row r="121" spans="2:17" ht="16.5" customHeight="1" x14ac:dyDescent="0.25">
      <c r="B121" s="437"/>
      <c r="C121" s="431"/>
      <c r="D121" s="434"/>
      <c r="E121" s="434"/>
      <c r="F121" s="421"/>
      <c r="G121" s="249"/>
      <c r="H121" s="249" t="s">
        <v>389</v>
      </c>
      <c r="I121" s="423"/>
      <c r="J121" s="249"/>
      <c r="K121" s="249"/>
      <c r="L121" s="249" t="s">
        <v>395</v>
      </c>
      <c r="M121" s="423"/>
      <c r="N121" s="422"/>
      <c r="O121" s="422"/>
      <c r="P121" s="422"/>
      <c r="Q121" s="422"/>
    </row>
    <row r="122" spans="2:17" ht="36" customHeight="1" x14ac:dyDescent="0.25">
      <c r="B122" s="435" t="str">
        <f>'2 - CONTEXTO'!E44</f>
        <v>GESTIÓN DEL TALENTO HUMANO</v>
      </c>
      <c r="C122" s="427"/>
      <c r="D122" s="432" t="s">
        <v>321</v>
      </c>
      <c r="E122" s="432" t="str">
        <f>'2 - CONTEXTO'!K44</f>
        <v>1. Subdirección de Talento Humano.
2. Secretaría General.</v>
      </c>
      <c r="F122" s="420">
        <v>1</v>
      </c>
      <c r="G122" s="249" t="s">
        <v>878</v>
      </c>
      <c r="H122" s="249" t="s">
        <v>882</v>
      </c>
      <c r="I122" s="423"/>
      <c r="J122" s="249" t="s">
        <v>888</v>
      </c>
      <c r="K122" s="249"/>
      <c r="L122" s="249" t="s">
        <v>891</v>
      </c>
      <c r="M122" s="423"/>
      <c r="N122" s="422" t="s">
        <v>114</v>
      </c>
      <c r="O122" s="422" t="s">
        <v>114</v>
      </c>
      <c r="P122" s="422" t="s">
        <v>114</v>
      </c>
      <c r="Q122" s="422" t="s">
        <v>114</v>
      </c>
    </row>
    <row r="123" spans="2:17" ht="33.75" customHeight="1" x14ac:dyDescent="0.25">
      <c r="B123" s="436"/>
      <c r="C123" s="429"/>
      <c r="D123" s="433"/>
      <c r="E123" s="433"/>
      <c r="F123" s="421"/>
      <c r="G123" s="249"/>
      <c r="H123" s="249" t="s">
        <v>883</v>
      </c>
      <c r="I123" s="423"/>
      <c r="J123" s="249"/>
      <c r="K123" s="249"/>
      <c r="L123" s="249" t="s">
        <v>892</v>
      </c>
      <c r="M123" s="423"/>
      <c r="N123" s="422"/>
      <c r="O123" s="422"/>
      <c r="P123" s="422"/>
      <c r="Q123" s="422"/>
    </row>
    <row r="124" spans="2:17" ht="21" customHeight="1" x14ac:dyDescent="0.25">
      <c r="B124" s="436"/>
      <c r="C124" s="429"/>
      <c r="D124" s="433"/>
      <c r="E124" s="433"/>
      <c r="F124" s="420">
        <v>2</v>
      </c>
      <c r="G124" s="249" t="s">
        <v>879</v>
      </c>
      <c r="H124" s="249" t="s">
        <v>884</v>
      </c>
      <c r="I124" s="423"/>
      <c r="J124" s="249" t="s">
        <v>889</v>
      </c>
      <c r="K124" s="249"/>
      <c r="L124" s="249" t="s">
        <v>893</v>
      </c>
      <c r="M124" s="423"/>
      <c r="N124" s="422" t="s">
        <v>114</v>
      </c>
      <c r="O124" s="422" t="s">
        <v>114</v>
      </c>
      <c r="P124" s="422" t="s">
        <v>114</v>
      </c>
      <c r="Q124" s="422" t="s">
        <v>114</v>
      </c>
    </row>
    <row r="125" spans="2:17" ht="27.75" customHeight="1" x14ac:dyDescent="0.25">
      <c r="B125" s="436"/>
      <c r="C125" s="429"/>
      <c r="D125" s="433"/>
      <c r="E125" s="433"/>
      <c r="F125" s="421"/>
      <c r="G125" s="249"/>
      <c r="H125" s="249" t="s">
        <v>885</v>
      </c>
      <c r="I125" s="423"/>
      <c r="J125" s="249"/>
      <c r="K125" s="249"/>
      <c r="L125" s="249" t="s">
        <v>894</v>
      </c>
      <c r="M125" s="423"/>
      <c r="N125" s="422"/>
      <c r="O125" s="422"/>
      <c r="P125" s="422"/>
      <c r="Q125" s="422"/>
    </row>
    <row r="126" spans="2:17" ht="27.75" customHeight="1" x14ac:dyDescent="0.25">
      <c r="B126" s="436"/>
      <c r="C126" s="429"/>
      <c r="D126" s="433"/>
      <c r="E126" s="433"/>
      <c r="F126" s="420">
        <v>3</v>
      </c>
      <c r="G126" s="249" t="s">
        <v>880</v>
      </c>
      <c r="H126" s="249" t="s">
        <v>886</v>
      </c>
      <c r="I126" s="423"/>
      <c r="J126" s="249" t="s">
        <v>890</v>
      </c>
      <c r="K126" s="249"/>
      <c r="L126" s="249" t="s">
        <v>895</v>
      </c>
      <c r="M126" s="423"/>
      <c r="N126" s="422" t="s">
        <v>114</v>
      </c>
      <c r="O126" s="422" t="s">
        <v>114</v>
      </c>
      <c r="P126" s="422" t="s">
        <v>114</v>
      </c>
      <c r="Q126" s="422" t="s">
        <v>114</v>
      </c>
    </row>
    <row r="127" spans="2:17" ht="15" customHeight="1" x14ac:dyDescent="0.25">
      <c r="B127" s="436"/>
      <c r="C127" s="429"/>
      <c r="D127" s="433"/>
      <c r="E127" s="433"/>
      <c r="F127" s="421"/>
      <c r="G127" s="249"/>
      <c r="H127" s="249" t="s">
        <v>385</v>
      </c>
      <c r="I127" s="423"/>
      <c r="J127" s="249"/>
      <c r="K127" s="249"/>
      <c r="L127" s="249" t="s">
        <v>561</v>
      </c>
      <c r="M127" s="423"/>
      <c r="N127" s="422"/>
      <c r="O127" s="422"/>
      <c r="P127" s="422"/>
      <c r="Q127" s="422"/>
    </row>
    <row r="128" spans="2:17" ht="30" customHeight="1" x14ac:dyDescent="0.25">
      <c r="B128" s="436"/>
      <c r="C128" s="429"/>
      <c r="D128" s="433"/>
      <c r="E128" s="433"/>
      <c r="F128" s="420">
        <v>4</v>
      </c>
      <c r="G128" s="249" t="s">
        <v>881</v>
      </c>
      <c r="H128" s="249" t="s">
        <v>887</v>
      </c>
      <c r="I128" s="423"/>
      <c r="J128" s="249" t="s">
        <v>890</v>
      </c>
      <c r="K128" s="249"/>
      <c r="L128" s="249" t="s">
        <v>895</v>
      </c>
      <c r="M128" s="423"/>
      <c r="N128" s="422" t="s">
        <v>114</v>
      </c>
      <c r="O128" s="422" t="s">
        <v>114</v>
      </c>
      <c r="P128" s="422" t="s">
        <v>114</v>
      </c>
      <c r="Q128" s="422" t="s">
        <v>114</v>
      </c>
    </row>
    <row r="129" spans="2:17" ht="15" customHeight="1" x14ac:dyDescent="0.25">
      <c r="B129" s="436"/>
      <c r="C129" s="429"/>
      <c r="D129" s="433"/>
      <c r="E129" s="433"/>
      <c r="F129" s="421"/>
      <c r="G129" s="249"/>
      <c r="H129" s="249" t="s">
        <v>387</v>
      </c>
      <c r="I129" s="423"/>
      <c r="J129" s="249"/>
      <c r="K129" s="249"/>
      <c r="L129" s="249" t="s">
        <v>561</v>
      </c>
      <c r="M129" s="423"/>
      <c r="N129" s="422"/>
      <c r="O129" s="422"/>
      <c r="P129" s="422"/>
      <c r="Q129" s="422"/>
    </row>
    <row r="130" spans="2:17" ht="15" customHeight="1" x14ac:dyDescent="0.25">
      <c r="B130" s="436"/>
      <c r="C130" s="429"/>
      <c r="D130" s="433"/>
      <c r="E130" s="433"/>
      <c r="F130" s="420">
        <v>5</v>
      </c>
      <c r="G130" s="249" t="s">
        <v>375</v>
      </c>
      <c r="H130" s="249" t="s">
        <v>388</v>
      </c>
      <c r="I130" s="423"/>
      <c r="J130" s="249"/>
      <c r="K130" s="249"/>
      <c r="L130" s="249" t="s">
        <v>394</v>
      </c>
      <c r="M130" s="423"/>
      <c r="N130" s="422"/>
      <c r="O130" s="422"/>
      <c r="P130" s="422"/>
      <c r="Q130" s="422"/>
    </row>
    <row r="131" spans="2:17" ht="16.5" customHeight="1" x14ac:dyDescent="0.25">
      <c r="B131" s="437"/>
      <c r="C131" s="431"/>
      <c r="D131" s="434"/>
      <c r="E131" s="434"/>
      <c r="F131" s="421"/>
      <c r="G131" s="249"/>
      <c r="H131" s="249" t="s">
        <v>389</v>
      </c>
      <c r="I131" s="423"/>
      <c r="J131" s="249"/>
      <c r="K131" s="249"/>
      <c r="L131" s="249" t="s">
        <v>395</v>
      </c>
      <c r="M131" s="423"/>
      <c r="N131" s="422"/>
      <c r="O131" s="422"/>
      <c r="P131" s="422"/>
      <c r="Q131" s="422"/>
    </row>
    <row r="132" spans="2:17" ht="30" customHeight="1" x14ac:dyDescent="0.25">
      <c r="B132" s="435" t="str">
        <f>'2 - CONTEXTO'!E45</f>
        <v>APOYO JURÍDICO</v>
      </c>
      <c r="C132" s="427"/>
      <c r="D132" s="432" t="s">
        <v>325</v>
      </c>
      <c r="E132" s="432" t="str">
        <f>'2 - CONTEXTO'!K45</f>
        <v>1. Oficina Jurídica</v>
      </c>
      <c r="F132" s="420">
        <v>1</v>
      </c>
      <c r="G132" s="249" t="s">
        <v>481</v>
      </c>
      <c r="H132" s="249" t="s">
        <v>485</v>
      </c>
      <c r="I132" s="423"/>
      <c r="J132" s="249" t="s">
        <v>493</v>
      </c>
      <c r="K132" s="249"/>
      <c r="L132" s="249" t="s">
        <v>497</v>
      </c>
      <c r="M132" s="423"/>
      <c r="N132" s="422" t="s">
        <v>114</v>
      </c>
      <c r="O132" s="422" t="s">
        <v>114</v>
      </c>
      <c r="P132" s="422" t="s">
        <v>114</v>
      </c>
      <c r="Q132" s="422" t="s">
        <v>114</v>
      </c>
    </row>
    <row r="133" spans="2:17" ht="33.75" customHeight="1" x14ac:dyDescent="0.25">
      <c r="B133" s="436"/>
      <c r="C133" s="429"/>
      <c r="D133" s="433"/>
      <c r="E133" s="433"/>
      <c r="F133" s="421"/>
      <c r="G133" s="249"/>
      <c r="H133" s="249" t="s">
        <v>486</v>
      </c>
      <c r="I133" s="423"/>
      <c r="J133" s="249"/>
      <c r="K133" s="249"/>
      <c r="L133" s="249" t="s">
        <v>498</v>
      </c>
      <c r="M133" s="423"/>
      <c r="N133" s="422"/>
      <c r="O133" s="422"/>
      <c r="P133" s="422"/>
      <c r="Q133" s="422"/>
    </row>
    <row r="134" spans="2:17" ht="21" customHeight="1" x14ac:dyDescent="0.25">
      <c r="B134" s="436"/>
      <c r="C134" s="429"/>
      <c r="D134" s="433"/>
      <c r="E134" s="433"/>
      <c r="F134" s="420">
        <v>2</v>
      </c>
      <c r="G134" s="249" t="s">
        <v>482</v>
      </c>
      <c r="H134" s="249" t="s">
        <v>487</v>
      </c>
      <c r="I134" s="423"/>
      <c r="J134" s="249" t="s">
        <v>494</v>
      </c>
      <c r="K134" s="249"/>
      <c r="L134" s="249" t="s">
        <v>499</v>
      </c>
      <c r="M134" s="423"/>
      <c r="N134" s="422" t="s">
        <v>114</v>
      </c>
      <c r="O134" s="422" t="s">
        <v>114</v>
      </c>
      <c r="P134" s="422" t="s">
        <v>114</v>
      </c>
      <c r="Q134" s="422" t="s">
        <v>114</v>
      </c>
    </row>
    <row r="135" spans="2:17" ht="45" customHeight="1" x14ac:dyDescent="0.25">
      <c r="B135" s="436"/>
      <c r="C135" s="429"/>
      <c r="D135" s="433"/>
      <c r="E135" s="433"/>
      <c r="F135" s="421"/>
      <c r="G135" s="249"/>
      <c r="H135" s="249" t="s">
        <v>488</v>
      </c>
      <c r="I135" s="423"/>
      <c r="J135" s="249"/>
      <c r="K135" s="249"/>
      <c r="L135" s="249" t="s">
        <v>500</v>
      </c>
      <c r="M135" s="423"/>
      <c r="N135" s="422"/>
      <c r="O135" s="422"/>
      <c r="P135" s="422"/>
      <c r="Q135" s="422"/>
    </row>
    <row r="136" spans="2:17" ht="22.5" customHeight="1" x14ac:dyDescent="0.25">
      <c r="B136" s="436"/>
      <c r="C136" s="429"/>
      <c r="D136" s="433"/>
      <c r="E136" s="433"/>
      <c r="F136" s="420">
        <v>3</v>
      </c>
      <c r="G136" s="249" t="s">
        <v>483</v>
      </c>
      <c r="H136" s="249" t="s">
        <v>489</v>
      </c>
      <c r="I136" s="423"/>
      <c r="J136" s="249" t="s">
        <v>495</v>
      </c>
      <c r="K136" s="249"/>
      <c r="L136" s="249" t="s">
        <v>501</v>
      </c>
      <c r="M136" s="423"/>
      <c r="N136" s="422" t="s">
        <v>114</v>
      </c>
      <c r="O136" s="422" t="s">
        <v>114</v>
      </c>
      <c r="P136" s="422" t="s">
        <v>114</v>
      </c>
      <c r="Q136" s="422" t="s">
        <v>114</v>
      </c>
    </row>
    <row r="137" spans="2:17" ht="33.75" customHeight="1" x14ac:dyDescent="0.25">
      <c r="B137" s="436"/>
      <c r="C137" s="429"/>
      <c r="D137" s="433"/>
      <c r="E137" s="433"/>
      <c r="F137" s="421"/>
      <c r="G137" s="249"/>
      <c r="H137" s="249" t="s">
        <v>490</v>
      </c>
      <c r="I137" s="423"/>
      <c r="J137" s="249"/>
      <c r="K137" s="249"/>
      <c r="L137" s="249" t="s">
        <v>502</v>
      </c>
      <c r="M137" s="423"/>
      <c r="N137" s="422"/>
      <c r="O137" s="422"/>
      <c r="P137" s="422"/>
      <c r="Q137" s="422"/>
    </row>
    <row r="138" spans="2:17" ht="33.75" customHeight="1" x14ac:dyDescent="0.25">
      <c r="B138" s="436"/>
      <c r="C138" s="429"/>
      <c r="D138" s="433"/>
      <c r="E138" s="433"/>
      <c r="F138" s="420">
        <v>4</v>
      </c>
      <c r="G138" s="249" t="s">
        <v>484</v>
      </c>
      <c r="H138" s="249" t="s">
        <v>491</v>
      </c>
      <c r="I138" s="423"/>
      <c r="J138" s="249" t="s">
        <v>496</v>
      </c>
      <c r="K138" s="249"/>
      <c r="L138" s="249" t="s">
        <v>503</v>
      </c>
      <c r="M138" s="423"/>
      <c r="N138" s="422" t="s">
        <v>114</v>
      </c>
      <c r="O138" s="422" t="s">
        <v>114</v>
      </c>
      <c r="P138" s="422" t="s">
        <v>114</v>
      </c>
      <c r="Q138" s="422" t="s">
        <v>114</v>
      </c>
    </row>
    <row r="139" spans="2:17" ht="47.25" customHeight="1" x14ac:dyDescent="0.25">
      <c r="B139" s="436"/>
      <c r="C139" s="429"/>
      <c r="D139" s="433"/>
      <c r="E139" s="433"/>
      <c r="F139" s="421"/>
      <c r="G139" s="249"/>
      <c r="H139" s="249" t="s">
        <v>492</v>
      </c>
      <c r="I139" s="423"/>
      <c r="J139" s="249"/>
      <c r="K139" s="249"/>
      <c r="L139" s="249" t="s">
        <v>504</v>
      </c>
      <c r="M139" s="423"/>
      <c r="N139" s="422"/>
      <c r="O139" s="422"/>
      <c r="P139" s="422"/>
      <c r="Q139" s="422"/>
    </row>
    <row r="140" spans="2:17" x14ac:dyDescent="0.25">
      <c r="B140" s="436"/>
      <c r="C140" s="429"/>
      <c r="D140" s="433"/>
      <c r="E140" s="433"/>
      <c r="F140" s="420">
        <v>5</v>
      </c>
      <c r="G140" s="249" t="s">
        <v>375</v>
      </c>
      <c r="H140" s="249" t="s">
        <v>388</v>
      </c>
      <c r="I140" s="423"/>
      <c r="J140" s="249"/>
      <c r="K140" s="249"/>
      <c r="L140" s="249" t="s">
        <v>394</v>
      </c>
      <c r="M140" s="423"/>
      <c r="N140" s="422"/>
      <c r="O140" s="422"/>
      <c r="P140" s="422"/>
      <c r="Q140" s="422"/>
    </row>
    <row r="141" spans="2:17" x14ac:dyDescent="0.25">
      <c r="B141" s="437"/>
      <c r="C141" s="431"/>
      <c r="D141" s="434"/>
      <c r="E141" s="434"/>
      <c r="F141" s="421"/>
      <c r="G141" s="249"/>
      <c r="H141" s="249" t="s">
        <v>389</v>
      </c>
      <c r="I141" s="423"/>
      <c r="J141" s="249"/>
      <c r="K141" s="249"/>
      <c r="L141" s="249" t="s">
        <v>395</v>
      </c>
      <c r="M141" s="423"/>
      <c r="N141" s="422"/>
      <c r="O141" s="422"/>
      <c r="P141" s="422"/>
      <c r="Q141" s="422"/>
    </row>
    <row r="142" spans="2:17" ht="30" customHeight="1" x14ac:dyDescent="0.25">
      <c r="B142" s="435" t="str">
        <f>'2 - CONTEXTO'!E46</f>
        <v>ADQUISICIÓN DE BIENES Y SERVICIOS</v>
      </c>
      <c r="C142" s="427"/>
      <c r="D142" s="432" t="s">
        <v>329</v>
      </c>
      <c r="E142" s="432" t="str">
        <f>'2 - CONTEXTO'!K46</f>
        <v>1. Subdirección Administrativa y Financiera.
2. Secretaría General.</v>
      </c>
      <c r="F142" s="420">
        <v>1</v>
      </c>
      <c r="G142" s="249" t="s">
        <v>896</v>
      </c>
      <c r="H142" s="249" t="s">
        <v>898</v>
      </c>
      <c r="I142" s="423"/>
      <c r="J142" s="249" t="s">
        <v>902</v>
      </c>
      <c r="K142" s="249"/>
      <c r="L142" s="249" t="s">
        <v>904</v>
      </c>
      <c r="M142" s="423"/>
      <c r="N142" s="422" t="s">
        <v>114</v>
      </c>
      <c r="O142" s="422" t="s">
        <v>114</v>
      </c>
      <c r="P142" s="422" t="s">
        <v>114</v>
      </c>
      <c r="Q142" s="422" t="s">
        <v>114</v>
      </c>
    </row>
    <row r="143" spans="2:17" ht="30" customHeight="1" x14ac:dyDescent="0.25">
      <c r="B143" s="436"/>
      <c r="C143" s="429"/>
      <c r="D143" s="433"/>
      <c r="E143" s="433"/>
      <c r="F143" s="421"/>
      <c r="G143" s="249"/>
      <c r="H143" s="249" t="s">
        <v>899</v>
      </c>
      <c r="I143" s="423"/>
      <c r="J143" s="249"/>
      <c r="K143" s="249"/>
      <c r="L143" s="249" t="s">
        <v>905</v>
      </c>
      <c r="M143" s="423"/>
      <c r="N143" s="422"/>
      <c r="O143" s="422"/>
      <c r="P143" s="422"/>
      <c r="Q143" s="422"/>
    </row>
    <row r="144" spans="2:17" ht="32.25" customHeight="1" x14ac:dyDescent="0.25">
      <c r="B144" s="436"/>
      <c r="C144" s="429"/>
      <c r="D144" s="433"/>
      <c r="E144" s="433"/>
      <c r="F144" s="420">
        <v>2</v>
      </c>
      <c r="G144" s="249" t="s">
        <v>897</v>
      </c>
      <c r="H144" s="249" t="s">
        <v>900</v>
      </c>
      <c r="I144" s="423"/>
      <c r="J144" s="249" t="s">
        <v>903</v>
      </c>
      <c r="K144" s="249"/>
      <c r="L144" s="249" t="s">
        <v>904</v>
      </c>
      <c r="M144" s="423"/>
      <c r="N144" s="422" t="s">
        <v>114</v>
      </c>
      <c r="O144" s="422" t="s">
        <v>114</v>
      </c>
      <c r="P144" s="422" t="s">
        <v>114</v>
      </c>
      <c r="Q144" s="422" t="s">
        <v>114</v>
      </c>
    </row>
    <row r="145" spans="2:17" ht="32.25" customHeight="1" x14ac:dyDescent="0.25">
      <c r="B145" s="436"/>
      <c r="C145" s="429"/>
      <c r="D145" s="433"/>
      <c r="E145" s="433"/>
      <c r="F145" s="421"/>
      <c r="G145" s="249"/>
      <c r="H145" s="249" t="s">
        <v>901</v>
      </c>
      <c r="I145" s="423"/>
      <c r="J145" s="249"/>
      <c r="K145" s="249"/>
      <c r="L145" s="249" t="s">
        <v>905</v>
      </c>
      <c r="M145" s="423"/>
      <c r="N145" s="422"/>
      <c r="O145" s="422"/>
      <c r="P145" s="422"/>
      <c r="Q145" s="422"/>
    </row>
    <row r="146" spans="2:17" ht="17.25" customHeight="1" x14ac:dyDescent="0.25">
      <c r="B146" s="436"/>
      <c r="C146" s="429"/>
      <c r="D146" s="433"/>
      <c r="E146" s="433"/>
      <c r="F146" s="420">
        <v>3</v>
      </c>
      <c r="G146" s="249" t="s">
        <v>373</v>
      </c>
      <c r="H146" s="249" t="s">
        <v>378</v>
      </c>
      <c r="I146" s="423"/>
      <c r="J146" s="249"/>
      <c r="K146" s="249"/>
      <c r="L146" s="249" t="s">
        <v>390</v>
      </c>
      <c r="M146" s="423"/>
      <c r="N146" s="422"/>
      <c r="O146" s="422"/>
      <c r="P146" s="422"/>
      <c r="Q146" s="422"/>
    </row>
    <row r="147" spans="2:17" ht="17.25" customHeight="1" x14ac:dyDescent="0.25">
      <c r="B147" s="436"/>
      <c r="C147" s="429"/>
      <c r="D147" s="433"/>
      <c r="E147" s="433"/>
      <c r="F147" s="421"/>
      <c r="G147" s="249"/>
      <c r="H147" s="249" t="s">
        <v>385</v>
      </c>
      <c r="I147" s="423"/>
      <c r="J147" s="249"/>
      <c r="K147" s="249"/>
      <c r="L147" s="249" t="s">
        <v>391</v>
      </c>
      <c r="M147" s="423"/>
      <c r="N147" s="422"/>
      <c r="O147" s="422"/>
      <c r="P147" s="422"/>
      <c r="Q147" s="422"/>
    </row>
    <row r="148" spans="2:17" ht="17.25" customHeight="1" x14ac:dyDescent="0.25">
      <c r="B148" s="436"/>
      <c r="C148" s="429"/>
      <c r="D148" s="433"/>
      <c r="E148" s="433"/>
      <c r="F148" s="420">
        <v>4</v>
      </c>
      <c r="G148" s="249" t="s">
        <v>374</v>
      </c>
      <c r="H148" s="249" t="s">
        <v>386</v>
      </c>
      <c r="I148" s="423"/>
      <c r="J148" s="249"/>
      <c r="K148" s="249"/>
      <c r="L148" s="249" t="s">
        <v>392</v>
      </c>
      <c r="M148" s="423"/>
      <c r="N148" s="422"/>
      <c r="O148" s="422"/>
      <c r="P148" s="422"/>
      <c r="Q148" s="422"/>
    </row>
    <row r="149" spans="2:17" ht="17.25" customHeight="1" x14ac:dyDescent="0.25">
      <c r="B149" s="436"/>
      <c r="C149" s="429"/>
      <c r="D149" s="433"/>
      <c r="E149" s="433"/>
      <c r="F149" s="421"/>
      <c r="G149" s="249"/>
      <c r="H149" s="249" t="s">
        <v>387</v>
      </c>
      <c r="I149" s="423"/>
      <c r="J149" s="249"/>
      <c r="K149" s="249"/>
      <c r="L149" s="249" t="s">
        <v>393</v>
      </c>
      <c r="M149" s="423"/>
      <c r="N149" s="422"/>
      <c r="O149" s="422"/>
      <c r="P149" s="422"/>
      <c r="Q149" s="422"/>
    </row>
    <row r="150" spans="2:17" x14ac:dyDescent="0.25">
      <c r="B150" s="436"/>
      <c r="C150" s="429"/>
      <c r="D150" s="433"/>
      <c r="E150" s="433"/>
      <c r="F150" s="420">
        <v>5</v>
      </c>
      <c r="G150" s="249" t="s">
        <v>375</v>
      </c>
      <c r="H150" s="249" t="s">
        <v>388</v>
      </c>
      <c r="I150" s="423"/>
      <c r="J150" s="249"/>
      <c r="K150" s="249"/>
      <c r="L150" s="249" t="s">
        <v>394</v>
      </c>
      <c r="M150" s="423"/>
      <c r="N150" s="422"/>
      <c r="O150" s="422"/>
      <c r="P150" s="422"/>
      <c r="Q150" s="422"/>
    </row>
    <row r="151" spans="2:17" x14ac:dyDescent="0.25">
      <c r="B151" s="437"/>
      <c r="C151" s="431"/>
      <c r="D151" s="434"/>
      <c r="E151" s="434"/>
      <c r="F151" s="421"/>
      <c r="G151" s="249"/>
      <c r="H151" s="249" t="s">
        <v>389</v>
      </c>
      <c r="I151" s="423"/>
      <c r="J151" s="249"/>
      <c r="K151" s="249"/>
      <c r="L151" s="249" t="s">
        <v>395</v>
      </c>
      <c r="M151" s="423"/>
      <c r="N151" s="422"/>
      <c r="O151" s="422"/>
      <c r="P151" s="422"/>
      <c r="Q151" s="422"/>
    </row>
    <row r="152" spans="2:17" ht="33.75" customHeight="1" x14ac:dyDescent="0.25">
      <c r="B152" s="426" t="str">
        <f>'2 - CONTEXTO'!E47</f>
        <v>ADMINISTRACIÓN DE BIENES Y SERVICIOS</v>
      </c>
      <c r="C152" s="427"/>
      <c r="D152" s="432" t="s">
        <v>334</v>
      </c>
      <c r="E152" s="432" t="str">
        <f>'2 - CONTEXTO'!K47</f>
        <v>1. Subdirección Administrativa y Financiera.
2. Secretaría General.</v>
      </c>
      <c r="F152" s="420">
        <v>1</v>
      </c>
      <c r="G152" s="249" t="s">
        <v>1040</v>
      </c>
      <c r="H152" s="249" t="s">
        <v>1041</v>
      </c>
      <c r="I152" s="423"/>
      <c r="J152" s="249" t="s">
        <v>1043</v>
      </c>
      <c r="K152" s="249"/>
      <c r="L152" s="249" t="s">
        <v>1044</v>
      </c>
      <c r="M152" s="423"/>
      <c r="N152" s="422" t="s">
        <v>114</v>
      </c>
      <c r="O152" s="422" t="s">
        <v>114</v>
      </c>
      <c r="P152" s="422" t="s">
        <v>114</v>
      </c>
      <c r="Q152" s="422" t="s">
        <v>114</v>
      </c>
    </row>
    <row r="153" spans="2:17" ht="31.5" customHeight="1" x14ac:dyDescent="0.25">
      <c r="B153" s="428"/>
      <c r="C153" s="429"/>
      <c r="D153" s="433"/>
      <c r="E153" s="433"/>
      <c r="F153" s="421"/>
      <c r="G153" s="249"/>
      <c r="H153" s="249" t="s">
        <v>1042</v>
      </c>
      <c r="I153" s="423"/>
      <c r="J153" s="249"/>
      <c r="K153" s="249"/>
      <c r="L153" s="249" t="s">
        <v>1045</v>
      </c>
      <c r="M153" s="423"/>
      <c r="N153" s="422"/>
      <c r="O153" s="422"/>
      <c r="P153" s="422"/>
      <c r="Q153" s="422"/>
    </row>
    <row r="154" spans="2:17" ht="22.5" customHeight="1" x14ac:dyDescent="0.25">
      <c r="B154" s="428"/>
      <c r="C154" s="429"/>
      <c r="D154" s="433"/>
      <c r="E154" s="433"/>
      <c r="F154" s="420">
        <v>2</v>
      </c>
      <c r="G154" s="249" t="s">
        <v>1046</v>
      </c>
      <c r="H154" s="249" t="s">
        <v>1047</v>
      </c>
      <c r="I154" s="423"/>
      <c r="J154" s="249" t="s">
        <v>1049</v>
      </c>
      <c r="K154" s="249"/>
      <c r="L154" s="249" t="s">
        <v>1050</v>
      </c>
      <c r="M154" s="423"/>
      <c r="N154" s="422" t="s">
        <v>114</v>
      </c>
      <c r="O154" s="422" t="s">
        <v>114</v>
      </c>
      <c r="P154" s="422" t="s">
        <v>114</v>
      </c>
      <c r="Q154" s="422" t="s">
        <v>114</v>
      </c>
    </row>
    <row r="155" spans="2:17" ht="24.75" customHeight="1" x14ac:dyDescent="0.25">
      <c r="B155" s="428"/>
      <c r="C155" s="429"/>
      <c r="D155" s="433"/>
      <c r="E155" s="433"/>
      <c r="F155" s="421"/>
      <c r="G155" s="249"/>
      <c r="H155" s="249" t="s">
        <v>1048</v>
      </c>
      <c r="I155" s="423"/>
      <c r="J155" s="249"/>
      <c r="K155" s="249"/>
      <c r="L155" s="249" t="s">
        <v>561</v>
      </c>
      <c r="M155" s="423"/>
      <c r="N155" s="422"/>
      <c r="O155" s="422"/>
      <c r="P155" s="422"/>
      <c r="Q155" s="422"/>
    </row>
    <row r="156" spans="2:17" x14ac:dyDescent="0.25">
      <c r="B156" s="428"/>
      <c r="C156" s="429"/>
      <c r="D156" s="433"/>
      <c r="E156" s="433"/>
      <c r="F156" s="420">
        <v>3</v>
      </c>
      <c r="G156" s="249" t="s">
        <v>373</v>
      </c>
      <c r="H156" s="249" t="s">
        <v>378</v>
      </c>
      <c r="I156" s="423"/>
      <c r="J156" s="249"/>
      <c r="K156" s="249"/>
      <c r="L156" s="249" t="s">
        <v>390</v>
      </c>
      <c r="M156" s="423"/>
      <c r="N156" s="422"/>
      <c r="O156" s="422"/>
      <c r="P156" s="422"/>
      <c r="Q156" s="422"/>
    </row>
    <row r="157" spans="2:17" x14ac:dyDescent="0.25">
      <c r="B157" s="428"/>
      <c r="C157" s="429"/>
      <c r="D157" s="433"/>
      <c r="E157" s="433"/>
      <c r="F157" s="421"/>
      <c r="G157" s="249"/>
      <c r="H157" s="249" t="s">
        <v>385</v>
      </c>
      <c r="I157" s="423"/>
      <c r="J157" s="249"/>
      <c r="K157" s="249"/>
      <c r="L157" s="249" t="s">
        <v>391</v>
      </c>
      <c r="M157" s="423"/>
      <c r="N157" s="422"/>
      <c r="O157" s="422"/>
      <c r="P157" s="422"/>
      <c r="Q157" s="422"/>
    </row>
    <row r="158" spans="2:17" x14ac:dyDescent="0.25">
      <c r="B158" s="428"/>
      <c r="C158" s="429"/>
      <c r="D158" s="433"/>
      <c r="E158" s="433"/>
      <c r="F158" s="420">
        <v>4</v>
      </c>
      <c r="G158" s="249" t="s">
        <v>374</v>
      </c>
      <c r="H158" s="249" t="s">
        <v>386</v>
      </c>
      <c r="I158" s="423"/>
      <c r="J158" s="249"/>
      <c r="K158" s="249"/>
      <c r="L158" s="249" t="s">
        <v>392</v>
      </c>
      <c r="M158" s="423"/>
      <c r="N158" s="422"/>
      <c r="O158" s="422"/>
      <c r="P158" s="422"/>
      <c r="Q158" s="422"/>
    </row>
    <row r="159" spans="2:17" x14ac:dyDescent="0.25">
      <c r="B159" s="428"/>
      <c r="C159" s="429"/>
      <c r="D159" s="433"/>
      <c r="E159" s="433"/>
      <c r="F159" s="421"/>
      <c r="G159" s="249"/>
      <c r="H159" s="249" t="s">
        <v>387</v>
      </c>
      <c r="I159" s="423"/>
      <c r="J159" s="249"/>
      <c r="K159" s="249"/>
      <c r="L159" s="249" t="s">
        <v>393</v>
      </c>
      <c r="M159" s="423"/>
      <c r="N159" s="422"/>
      <c r="O159" s="422"/>
      <c r="P159" s="422"/>
      <c r="Q159" s="422"/>
    </row>
    <row r="160" spans="2:17" x14ac:dyDescent="0.25">
      <c r="B160" s="428"/>
      <c r="C160" s="429"/>
      <c r="D160" s="433"/>
      <c r="E160" s="433"/>
      <c r="F160" s="420">
        <v>5</v>
      </c>
      <c r="G160" s="249" t="s">
        <v>375</v>
      </c>
      <c r="H160" s="249" t="s">
        <v>388</v>
      </c>
      <c r="I160" s="423"/>
      <c r="J160" s="249"/>
      <c r="K160" s="249"/>
      <c r="L160" s="249" t="s">
        <v>394</v>
      </c>
      <c r="M160" s="423"/>
      <c r="N160" s="422"/>
      <c r="O160" s="422"/>
      <c r="P160" s="422"/>
      <c r="Q160" s="422"/>
    </row>
    <row r="161" spans="2:17" x14ac:dyDescent="0.25">
      <c r="B161" s="430"/>
      <c r="C161" s="431"/>
      <c r="D161" s="434"/>
      <c r="E161" s="434"/>
      <c r="F161" s="421"/>
      <c r="G161" s="249"/>
      <c r="H161" s="249" t="s">
        <v>389</v>
      </c>
      <c r="I161" s="423"/>
      <c r="J161" s="249"/>
      <c r="K161" s="249"/>
      <c r="L161" s="249" t="s">
        <v>395</v>
      </c>
      <c r="M161" s="423"/>
      <c r="N161" s="422"/>
      <c r="O161" s="422"/>
      <c r="P161" s="422"/>
      <c r="Q161" s="422"/>
    </row>
    <row r="162" spans="2:17" ht="26.25" customHeight="1" x14ac:dyDescent="0.25">
      <c r="B162" s="424" t="str">
        <f>'2 - CONTEXTO'!E48</f>
        <v>GESTIÓN FINANCIERA</v>
      </c>
      <c r="C162" s="424"/>
      <c r="D162" s="425" t="s">
        <v>338</v>
      </c>
      <c r="E162" s="425" t="str">
        <f>'2 - CONTEXTO'!K48</f>
        <v xml:space="preserve">1. Secretaría General.
2. Subdirección Administrativa y Financiera.
3. Subdirección de Administracion de Tierras de la Nación.
4. Oficina de Planeación </v>
      </c>
      <c r="F162" s="420">
        <v>1</v>
      </c>
      <c r="G162" s="249" t="s">
        <v>906</v>
      </c>
      <c r="H162" s="249" t="s">
        <v>907</v>
      </c>
      <c r="I162" s="423"/>
      <c r="J162" s="249" t="s">
        <v>909</v>
      </c>
      <c r="K162" s="249"/>
      <c r="L162" s="249" t="s">
        <v>910</v>
      </c>
      <c r="M162" s="423"/>
      <c r="N162" s="422" t="s">
        <v>114</v>
      </c>
      <c r="O162" s="422" t="s">
        <v>114</v>
      </c>
      <c r="P162" s="422" t="s">
        <v>114</v>
      </c>
      <c r="Q162" s="422" t="s">
        <v>114</v>
      </c>
    </row>
    <row r="163" spans="2:17" ht="31.5" customHeight="1" x14ac:dyDescent="0.25">
      <c r="B163" s="424"/>
      <c r="C163" s="424"/>
      <c r="D163" s="425"/>
      <c r="E163" s="425"/>
      <c r="F163" s="421"/>
      <c r="G163" s="249"/>
      <c r="H163" s="249" t="s">
        <v>908</v>
      </c>
      <c r="I163" s="423"/>
      <c r="J163" s="249"/>
      <c r="K163" s="249"/>
      <c r="L163" s="249" t="s">
        <v>911</v>
      </c>
      <c r="M163" s="423"/>
      <c r="N163" s="422"/>
      <c r="O163" s="422"/>
      <c r="P163" s="422"/>
      <c r="Q163" s="422"/>
    </row>
    <row r="164" spans="2:17" x14ac:dyDescent="0.25">
      <c r="B164" s="424"/>
      <c r="C164" s="424"/>
      <c r="D164" s="425"/>
      <c r="E164" s="425"/>
      <c r="F164" s="420">
        <v>2</v>
      </c>
      <c r="G164" s="249" t="s">
        <v>372</v>
      </c>
      <c r="H164" s="249" t="s">
        <v>377</v>
      </c>
      <c r="I164" s="423"/>
      <c r="J164" s="249"/>
      <c r="K164" s="249"/>
      <c r="L164" s="249" t="s">
        <v>380</v>
      </c>
      <c r="M164" s="423"/>
      <c r="N164" s="422"/>
      <c r="O164" s="422"/>
      <c r="P164" s="422"/>
      <c r="Q164" s="422"/>
    </row>
    <row r="165" spans="2:17" x14ac:dyDescent="0.25">
      <c r="B165" s="424"/>
      <c r="C165" s="424"/>
      <c r="D165" s="425"/>
      <c r="E165" s="425"/>
      <c r="F165" s="421"/>
      <c r="G165" s="249"/>
      <c r="H165" s="249" t="s">
        <v>381</v>
      </c>
      <c r="I165" s="423"/>
      <c r="J165" s="249"/>
      <c r="K165" s="249"/>
      <c r="L165" s="249" t="s">
        <v>383</v>
      </c>
      <c r="M165" s="423"/>
      <c r="N165" s="422"/>
      <c r="O165" s="422"/>
      <c r="P165" s="422"/>
      <c r="Q165" s="422"/>
    </row>
    <row r="166" spans="2:17" x14ac:dyDescent="0.25">
      <c r="B166" s="424"/>
      <c r="C166" s="424"/>
      <c r="D166" s="425"/>
      <c r="E166" s="425"/>
      <c r="F166" s="420">
        <v>3</v>
      </c>
      <c r="G166" s="249" t="s">
        <v>373</v>
      </c>
      <c r="H166" s="249" t="s">
        <v>378</v>
      </c>
      <c r="I166" s="423"/>
      <c r="J166" s="249"/>
      <c r="K166" s="249"/>
      <c r="L166" s="249" t="s">
        <v>390</v>
      </c>
      <c r="M166" s="423"/>
      <c r="N166" s="422"/>
      <c r="O166" s="422"/>
      <c r="P166" s="422"/>
      <c r="Q166" s="422"/>
    </row>
    <row r="167" spans="2:17" x14ac:dyDescent="0.25">
      <c r="B167" s="424"/>
      <c r="C167" s="424"/>
      <c r="D167" s="425"/>
      <c r="E167" s="425"/>
      <c r="F167" s="421"/>
      <c r="G167" s="249"/>
      <c r="H167" s="249" t="s">
        <v>385</v>
      </c>
      <c r="I167" s="423"/>
      <c r="J167" s="249"/>
      <c r="K167" s="249"/>
      <c r="L167" s="249" t="s">
        <v>391</v>
      </c>
      <c r="M167" s="423"/>
      <c r="N167" s="422"/>
      <c r="O167" s="422"/>
      <c r="P167" s="422"/>
      <c r="Q167" s="422"/>
    </row>
    <row r="168" spans="2:17" x14ac:dyDescent="0.25">
      <c r="B168" s="424"/>
      <c r="C168" s="424"/>
      <c r="D168" s="425"/>
      <c r="E168" s="425"/>
      <c r="F168" s="420">
        <v>4</v>
      </c>
      <c r="G168" s="249" t="s">
        <v>374</v>
      </c>
      <c r="H168" s="249" t="s">
        <v>386</v>
      </c>
      <c r="I168" s="423"/>
      <c r="J168" s="249"/>
      <c r="K168" s="249"/>
      <c r="L168" s="249" t="s">
        <v>392</v>
      </c>
      <c r="M168" s="423"/>
      <c r="N168" s="422"/>
      <c r="O168" s="422"/>
      <c r="P168" s="422"/>
      <c r="Q168" s="422"/>
    </row>
    <row r="169" spans="2:17" x14ac:dyDescent="0.25">
      <c r="B169" s="424"/>
      <c r="C169" s="424"/>
      <c r="D169" s="425"/>
      <c r="E169" s="425"/>
      <c r="F169" s="421"/>
      <c r="G169" s="249"/>
      <c r="H169" s="249" t="s">
        <v>387</v>
      </c>
      <c r="I169" s="423"/>
      <c r="J169" s="249"/>
      <c r="K169" s="249"/>
      <c r="L169" s="249" t="s">
        <v>393</v>
      </c>
      <c r="M169" s="423"/>
      <c r="N169" s="422"/>
      <c r="O169" s="422"/>
      <c r="P169" s="422"/>
      <c r="Q169" s="422"/>
    </row>
    <row r="170" spans="2:17" x14ac:dyDescent="0.25">
      <c r="B170" s="424"/>
      <c r="C170" s="424"/>
      <c r="D170" s="425"/>
      <c r="E170" s="425"/>
      <c r="F170" s="420">
        <v>5</v>
      </c>
      <c r="G170" s="249" t="s">
        <v>375</v>
      </c>
      <c r="H170" s="249" t="s">
        <v>388</v>
      </c>
      <c r="I170" s="423"/>
      <c r="J170" s="249"/>
      <c r="K170" s="249"/>
      <c r="L170" s="249" t="s">
        <v>394</v>
      </c>
      <c r="M170" s="423"/>
      <c r="N170" s="422"/>
      <c r="O170" s="422"/>
      <c r="P170" s="422"/>
      <c r="Q170" s="422"/>
    </row>
    <row r="171" spans="2:17" x14ac:dyDescent="0.25">
      <c r="B171" s="424"/>
      <c r="C171" s="424"/>
      <c r="D171" s="425"/>
      <c r="E171" s="425"/>
      <c r="F171" s="421"/>
      <c r="G171" s="249"/>
      <c r="H171" s="249" t="s">
        <v>389</v>
      </c>
      <c r="I171" s="423"/>
      <c r="J171" s="249"/>
      <c r="K171" s="249"/>
      <c r="L171" s="249" t="s">
        <v>395</v>
      </c>
      <c r="M171" s="423"/>
      <c r="N171" s="422"/>
      <c r="O171" s="422"/>
      <c r="P171" s="422"/>
      <c r="Q171" s="422"/>
    </row>
    <row r="172" spans="2:17" ht="46.5" customHeight="1" x14ac:dyDescent="0.25">
      <c r="B172" s="424" t="str">
        <f>'2 - CONTEXTO'!E49</f>
        <v>SEGUIMIENTO, EVALUACIÓN Y MEJORA</v>
      </c>
      <c r="C172" s="424"/>
      <c r="D172" s="425" t="s">
        <v>416</v>
      </c>
      <c r="E172" s="425" t="str">
        <f>'2 - CONTEXTO'!K49</f>
        <v xml:space="preserve">1. Oficina de Control Interno.
2. Oficina de Planeación.
3. Oficina del Inspector de Gestión de Tierras.
4. Secretaría General
</v>
      </c>
      <c r="F172" s="420">
        <v>1</v>
      </c>
      <c r="G172" s="249" t="s">
        <v>447</v>
      </c>
      <c r="H172" s="249" t="s">
        <v>449</v>
      </c>
      <c r="I172" s="423"/>
      <c r="J172" s="249" t="s">
        <v>53</v>
      </c>
      <c r="K172" s="249"/>
      <c r="L172" s="249" t="s">
        <v>453</v>
      </c>
      <c r="M172" s="423"/>
      <c r="N172" s="422" t="s">
        <v>114</v>
      </c>
      <c r="O172" s="422" t="s">
        <v>114</v>
      </c>
      <c r="P172" s="422" t="s">
        <v>114</v>
      </c>
      <c r="Q172" s="422" t="s">
        <v>114</v>
      </c>
    </row>
    <row r="173" spans="2:17" ht="44.25" customHeight="1" x14ac:dyDescent="0.25">
      <c r="B173" s="424"/>
      <c r="C173" s="424"/>
      <c r="D173" s="425"/>
      <c r="E173" s="425"/>
      <c r="F173" s="421"/>
      <c r="G173" s="249"/>
      <c r="H173" s="249" t="s">
        <v>450</v>
      </c>
      <c r="I173" s="423"/>
      <c r="J173" s="249"/>
      <c r="K173" s="249"/>
      <c r="L173" s="249" t="s">
        <v>454</v>
      </c>
      <c r="M173" s="423"/>
      <c r="N173" s="422"/>
      <c r="O173" s="422"/>
      <c r="P173" s="422"/>
      <c r="Q173" s="422"/>
    </row>
    <row r="174" spans="2:17" ht="26.25" customHeight="1" x14ac:dyDescent="0.25">
      <c r="B174" s="424"/>
      <c r="C174" s="424"/>
      <c r="D174" s="425"/>
      <c r="E174" s="425"/>
      <c r="F174" s="420">
        <v>2</v>
      </c>
      <c r="G174" s="249" t="s">
        <v>448</v>
      </c>
      <c r="H174" s="249" t="s">
        <v>451</v>
      </c>
      <c r="I174" s="423"/>
      <c r="J174" s="249" t="s">
        <v>53</v>
      </c>
      <c r="K174" s="249"/>
      <c r="L174" s="249" t="s">
        <v>455</v>
      </c>
      <c r="M174" s="423"/>
      <c r="N174" s="422" t="s">
        <v>114</v>
      </c>
      <c r="O174" s="422" t="s">
        <v>114</v>
      </c>
      <c r="P174" s="422" t="s">
        <v>114</v>
      </c>
      <c r="Q174" s="422" t="s">
        <v>114</v>
      </c>
    </row>
    <row r="175" spans="2:17" ht="27.75" customHeight="1" x14ac:dyDescent="0.25">
      <c r="B175" s="424"/>
      <c r="C175" s="424"/>
      <c r="D175" s="425"/>
      <c r="E175" s="425"/>
      <c r="F175" s="421"/>
      <c r="G175" s="249"/>
      <c r="H175" s="249" t="s">
        <v>452</v>
      </c>
      <c r="I175" s="423"/>
      <c r="J175" s="249"/>
      <c r="K175" s="249"/>
      <c r="L175" s="249" t="s">
        <v>456</v>
      </c>
      <c r="M175" s="423"/>
      <c r="N175" s="422"/>
      <c r="O175" s="422"/>
      <c r="P175" s="422"/>
      <c r="Q175" s="422"/>
    </row>
    <row r="176" spans="2:17" x14ac:dyDescent="0.25">
      <c r="B176" s="424"/>
      <c r="C176" s="424"/>
      <c r="D176" s="425"/>
      <c r="E176" s="425"/>
      <c r="F176" s="420">
        <v>3</v>
      </c>
      <c r="G176" s="249" t="s">
        <v>373</v>
      </c>
      <c r="H176" s="249" t="s">
        <v>378</v>
      </c>
      <c r="I176" s="423"/>
      <c r="J176" s="249"/>
      <c r="K176" s="249"/>
      <c r="L176" s="249" t="s">
        <v>390</v>
      </c>
      <c r="M176" s="423"/>
      <c r="N176" s="422"/>
      <c r="O176" s="422"/>
      <c r="P176" s="422"/>
      <c r="Q176" s="422"/>
    </row>
    <row r="177" spans="2:17" x14ac:dyDescent="0.25">
      <c r="B177" s="424"/>
      <c r="C177" s="424"/>
      <c r="D177" s="425"/>
      <c r="E177" s="425"/>
      <c r="F177" s="421"/>
      <c r="G177" s="249"/>
      <c r="H177" s="249" t="s">
        <v>385</v>
      </c>
      <c r="I177" s="423"/>
      <c r="J177" s="249"/>
      <c r="K177" s="249"/>
      <c r="L177" s="249" t="s">
        <v>391</v>
      </c>
      <c r="M177" s="423"/>
      <c r="N177" s="422"/>
      <c r="O177" s="422"/>
      <c r="P177" s="422"/>
      <c r="Q177" s="422"/>
    </row>
    <row r="178" spans="2:17" x14ac:dyDescent="0.25">
      <c r="B178" s="424"/>
      <c r="C178" s="424"/>
      <c r="D178" s="425"/>
      <c r="E178" s="425"/>
      <c r="F178" s="420">
        <v>4</v>
      </c>
      <c r="G178" s="249" t="s">
        <v>374</v>
      </c>
      <c r="H178" s="249" t="s">
        <v>386</v>
      </c>
      <c r="I178" s="423"/>
      <c r="J178" s="249"/>
      <c r="K178" s="249"/>
      <c r="L178" s="249" t="s">
        <v>392</v>
      </c>
      <c r="M178" s="423"/>
      <c r="N178" s="422"/>
      <c r="O178" s="422"/>
      <c r="P178" s="422"/>
      <c r="Q178" s="422"/>
    </row>
    <row r="179" spans="2:17" x14ac:dyDescent="0.25">
      <c r="B179" s="424"/>
      <c r="C179" s="424"/>
      <c r="D179" s="425"/>
      <c r="E179" s="425"/>
      <c r="F179" s="421"/>
      <c r="G179" s="249"/>
      <c r="H179" s="249" t="s">
        <v>387</v>
      </c>
      <c r="I179" s="423"/>
      <c r="J179" s="249"/>
      <c r="K179" s="249"/>
      <c r="L179" s="249" t="s">
        <v>393</v>
      </c>
      <c r="M179" s="423"/>
      <c r="N179" s="422"/>
      <c r="O179" s="422"/>
      <c r="P179" s="422"/>
      <c r="Q179" s="422"/>
    </row>
    <row r="180" spans="2:17" x14ac:dyDescent="0.25">
      <c r="B180" s="424"/>
      <c r="C180" s="424"/>
      <c r="D180" s="425"/>
      <c r="E180" s="425"/>
      <c r="F180" s="420">
        <v>5</v>
      </c>
      <c r="G180" s="249" t="s">
        <v>375</v>
      </c>
      <c r="H180" s="249" t="s">
        <v>388</v>
      </c>
      <c r="I180" s="423"/>
      <c r="J180" s="249"/>
      <c r="K180" s="249"/>
      <c r="L180" s="249" t="s">
        <v>394</v>
      </c>
      <c r="M180" s="423"/>
      <c r="N180" s="422"/>
      <c r="O180" s="422"/>
      <c r="P180" s="422"/>
      <c r="Q180" s="422"/>
    </row>
    <row r="181" spans="2:17" x14ac:dyDescent="0.25">
      <c r="B181" s="424"/>
      <c r="C181" s="424"/>
      <c r="D181" s="425"/>
      <c r="E181" s="425"/>
      <c r="F181" s="421"/>
      <c r="G181" s="249"/>
      <c r="H181" s="249" t="s">
        <v>389</v>
      </c>
      <c r="I181" s="423"/>
      <c r="J181" s="249"/>
      <c r="K181" s="249"/>
      <c r="L181" s="249" t="s">
        <v>395</v>
      </c>
      <c r="M181" s="423"/>
      <c r="N181" s="422"/>
      <c r="O181" s="422"/>
      <c r="P181" s="422"/>
      <c r="Q181" s="422"/>
    </row>
    <row r="182" spans="2:17" ht="18.75" x14ac:dyDescent="0.3">
      <c r="B182" s="3"/>
      <c r="C182" s="79"/>
      <c r="D182" s="79"/>
      <c r="E182" s="79"/>
      <c r="F182" s="79"/>
      <c r="G182" s="74"/>
      <c r="H182" s="74"/>
      <c r="I182" s="74"/>
      <c r="J182" s="74"/>
      <c r="K182" s="74"/>
      <c r="L182" s="74"/>
      <c r="M182" s="74"/>
      <c r="N182" s="4"/>
      <c r="O182" s="4"/>
      <c r="P182" s="4"/>
      <c r="Q182" s="5"/>
    </row>
    <row r="183" spans="2:17" x14ac:dyDescent="0.25">
      <c r="B183" s="3"/>
      <c r="C183" s="4"/>
      <c r="D183" s="4"/>
      <c r="E183" s="4"/>
      <c r="F183" s="4"/>
      <c r="G183" s="4"/>
      <c r="H183" s="4"/>
      <c r="I183" s="4"/>
      <c r="J183" s="4"/>
      <c r="K183" s="4"/>
      <c r="L183" s="4"/>
      <c r="M183" s="4"/>
      <c r="N183" s="4"/>
      <c r="O183" s="4"/>
      <c r="P183" s="4"/>
      <c r="Q183" s="5"/>
    </row>
    <row r="184" spans="2:17" ht="69" customHeight="1" thickBot="1" x14ac:dyDescent="0.3">
      <c r="B184" s="84"/>
      <c r="C184" s="85"/>
      <c r="D184" s="85"/>
      <c r="E184" s="85"/>
      <c r="F184" s="85"/>
      <c r="G184" s="85"/>
      <c r="H184" s="85"/>
      <c r="I184" s="85"/>
      <c r="J184" s="85"/>
      <c r="K184" s="85"/>
      <c r="L184" s="85"/>
      <c r="M184" s="85"/>
      <c r="N184" s="85"/>
      <c r="O184" s="85"/>
      <c r="P184" s="85"/>
      <c r="Q184" s="86"/>
    </row>
  </sheetData>
  <sheetProtection algorithmName="SHA-512" hashValue="lyBB8Y7WsMzdYjLBGxHaS1yRPQo37AlzjabbDEYPXkJsAx/0gpryq8HUriMJosHtg4gfkQqvg8Jeo5XBfkW76Q==" saltValue="V+l4qdnHr6bUuMEJvx5OFA==" spinCount="100000" sheet="1" objects="1" scenarios="1" formatCells="0" formatColumns="0" formatRows="0"/>
  <mergeCells count="1005">
    <mergeCell ref="B52:C63"/>
    <mergeCell ref="D52:D63"/>
    <mergeCell ref="E52:E63"/>
    <mergeCell ref="O176:O177"/>
    <mergeCell ref="P176:P177"/>
    <mergeCell ref="Q176:Q177"/>
    <mergeCell ref="H177:I177"/>
    <mergeCell ref="L177:M177"/>
    <mergeCell ref="F62:F63"/>
    <mergeCell ref="G62:G63"/>
    <mergeCell ref="H62:I62"/>
    <mergeCell ref="J62:K63"/>
    <mergeCell ref="L62:M62"/>
    <mergeCell ref="N62:N63"/>
    <mergeCell ref="O62:O63"/>
    <mergeCell ref="P62:P63"/>
    <mergeCell ref="Q62:Q63"/>
    <mergeCell ref="H63:I63"/>
    <mergeCell ref="L63:M63"/>
    <mergeCell ref="F174:F175"/>
    <mergeCell ref="G174:G175"/>
    <mergeCell ref="B172:C181"/>
    <mergeCell ref="D172:D181"/>
    <mergeCell ref="E172:E181"/>
    <mergeCell ref="F172:F173"/>
    <mergeCell ref="G172:G173"/>
    <mergeCell ref="F176:F177"/>
    <mergeCell ref="G176:G177"/>
    <mergeCell ref="J176:K177"/>
    <mergeCell ref="L176:M176"/>
    <mergeCell ref="N176:N177"/>
    <mergeCell ref="F180:F181"/>
    <mergeCell ref="J178:K179"/>
    <mergeCell ref="L178:M178"/>
    <mergeCell ref="N178:N179"/>
    <mergeCell ref="O178:O179"/>
    <mergeCell ref="P178:P179"/>
    <mergeCell ref="Q178:Q179"/>
    <mergeCell ref="H179:I179"/>
    <mergeCell ref="L179:M179"/>
    <mergeCell ref="O180:O181"/>
    <mergeCell ref="P180:P181"/>
    <mergeCell ref="Q180:Q181"/>
    <mergeCell ref="H181:I181"/>
    <mergeCell ref="L181:M181"/>
    <mergeCell ref="O172:O173"/>
    <mergeCell ref="P172:P173"/>
    <mergeCell ref="Q172:Q173"/>
    <mergeCell ref="H173:I173"/>
    <mergeCell ref="L173:M173"/>
    <mergeCell ref="H174:I174"/>
    <mergeCell ref="J174:K175"/>
    <mergeCell ref="L174:M174"/>
    <mergeCell ref="N174:N175"/>
    <mergeCell ref="O174:O175"/>
    <mergeCell ref="P174:P175"/>
    <mergeCell ref="Q174:Q175"/>
    <mergeCell ref="H175:I175"/>
    <mergeCell ref="L175:M175"/>
    <mergeCell ref="H172:I172"/>
    <mergeCell ref="J172:K173"/>
    <mergeCell ref="L172:M172"/>
    <mergeCell ref="N172:N173"/>
    <mergeCell ref="H176:I176"/>
    <mergeCell ref="G180:G181"/>
    <mergeCell ref="H180:I180"/>
    <mergeCell ref="J180:K181"/>
    <mergeCell ref="L180:M180"/>
    <mergeCell ref="N180:N181"/>
    <mergeCell ref="F178:F179"/>
    <mergeCell ref="G178:G179"/>
    <mergeCell ref="H178:I178"/>
    <mergeCell ref="L142:M142"/>
    <mergeCell ref="H91:I91"/>
    <mergeCell ref="F168:F169"/>
    <mergeCell ref="G168:G169"/>
    <mergeCell ref="J168:K169"/>
    <mergeCell ref="H114:I114"/>
    <mergeCell ref="H116:I116"/>
    <mergeCell ref="H118:I118"/>
    <mergeCell ref="H120:I120"/>
    <mergeCell ref="L114:M114"/>
    <mergeCell ref="L162:M162"/>
    <mergeCell ref="L120:M120"/>
    <mergeCell ref="H138:I138"/>
    <mergeCell ref="L138:M138"/>
    <mergeCell ref="H144:I144"/>
    <mergeCell ref="H146:I146"/>
    <mergeCell ref="H148:I148"/>
    <mergeCell ref="L144:M144"/>
    <mergeCell ref="L146:M146"/>
    <mergeCell ref="L148:M148"/>
    <mergeCell ref="J140:K141"/>
    <mergeCell ref="H162:I162"/>
    <mergeCell ref="J132:K133"/>
    <mergeCell ref="J136:K137"/>
    <mergeCell ref="H142:I142"/>
    <mergeCell ref="H122:I122"/>
    <mergeCell ref="L122:M122"/>
    <mergeCell ref="H128:I128"/>
    <mergeCell ref="J80:K81"/>
    <mergeCell ref="L81:M81"/>
    <mergeCell ref="J82:K83"/>
    <mergeCell ref="H83:I83"/>
    <mergeCell ref="H52:I52"/>
    <mergeCell ref="L52:M52"/>
    <mergeCell ref="H56:I56"/>
    <mergeCell ref="H58:I58"/>
    <mergeCell ref="L56:M56"/>
    <mergeCell ref="L58:M58"/>
    <mergeCell ref="L102:M102"/>
    <mergeCell ref="L104:M104"/>
    <mergeCell ref="L106:M106"/>
    <mergeCell ref="H102:I102"/>
    <mergeCell ref="H104:I104"/>
    <mergeCell ref="H69:I69"/>
    <mergeCell ref="J68:K69"/>
    <mergeCell ref="J78:K79"/>
    <mergeCell ref="L79:M79"/>
    <mergeCell ref="L77:M77"/>
    <mergeCell ref="J52:K53"/>
    <mergeCell ref="L53:M53"/>
    <mergeCell ref="J96:K97"/>
    <mergeCell ref="L97:M97"/>
    <mergeCell ref="J88:K89"/>
    <mergeCell ref="L89:M89"/>
    <mergeCell ref="J106:K107"/>
    <mergeCell ref="L107:M107"/>
    <mergeCell ref="L25:M25"/>
    <mergeCell ref="L21:M21"/>
    <mergeCell ref="L23:M23"/>
    <mergeCell ref="J22:K23"/>
    <mergeCell ref="J24:K25"/>
    <mergeCell ref="H42:I42"/>
    <mergeCell ref="L69:M69"/>
    <mergeCell ref="J70:K71"/>
    <mergeCell ref="H71:I71"/>
    <mergeCell ref="H78:I78"/>
    <mergeCell ref="L78:M78"/>
    <mergeCell ref="H76:I76"/>
    <mergeCell ref="L76:M76"/>
    <mergeCell ref="L42:M42"/>
    <mergeCell ref="H48:I48"/>
    <mergeCell ref="H40:I40"/>
    <mergeCell ref="J32:K33"/>
    <mergeCell ref="J66:K67"/>
    <mergeCell ref="H67:I67"/>
    <mergeCell ref="J26:K27"/>
    <mergeCell ref="J28:K29"/>
    <mergeCell ref="J30:K31"/>
    <mergeCell ref="L27:M27"/>
    <mergeCell ref="L29:M29"/>
    <mergeCell ref="L31:M31"/>
    <mergeCell ref="J36:K37"/>
    <mergeCell ref="L39:M39"/>
    <mergeCell ref="J38:K39"/>
    <mergeCell ref="H39:I39"/>
    <mergeCell ref="O12:O13"/>
    <mergeCell ref="P12:P13"/>
    <mergeCell ref="Q12:Q13"/>
    <mergeCell ref="H13:I13"/>
    <mergeCell ref="L13:M13"/>
    <mergeCell ref="H30:I30"/>
    <mergeCell ref="L12:M12"/>
    <mergeCell ref="L22:M22"/>
    <mergeCell ref="L30:M30"/>
    <mergeCell ref="L32:M32"/>
    <mergeCell ref="H24:I24"/>
    <mergeCell ref="H26:I26"/>
    <mergeCell ref="H28:I28"/>
    <mergeCell ref="L24:M24"/>
    <mergeCell ref="L26:M26"/>
    <mergeCell ref="L28:M28"/>
    <mergeCell ref="H22:I22"/>
    <mergeCell ref="H25:I25"/>
    <mergeCell ref="N14:N15"/>
    <mergeCell ref="O14:O15"/>
    <mergeCell ref="P14:P15"/>
    <mergeCell ref="L14:M14"/>
    <mergeCell ref="Q14:Q15"/>
    <mergeCell ref="N16:N17"/>
    <mergeCell ref="O16:O17"/>
    <mergeCell ref="P16:P17"/>
    <mergeCell ref="Q16:Q17"/>
    <mergeCell ref="J14:K15"/>
    <mergeCell ref="J12:K13"/>
    <mergeCell ref="J16:K17"/>
    <mergeCell ref="L16:M16"/>
    <mergeCell ref="L18:M18"/>
    <mergeCell ref="L15:M15"/>
    <mergeCell ref="L17:M17"/>
    <mergeCell ref="B64:C73"/>
    <mergeCell ref="D64:D73"/>
    <mergeCell ref="E64:E73"/>
    <mergeCell ref="F64:F65"/>
    <mergeCell ref="G64:G65"/>
    <mergeCell ref="H65:I65"/>
    <mergeCell ref="J64:K65"/>
    <mergeCell ref="L4:M4"/>
    <mergeCell ref="L5:M6"/>
    <mergeCell ref="B8:Q8"/>
    <mergeCell ref="B9:Q9"/>
    <mergeCell ref="F10:G11"/>
    <mergeCell ref="B10:C11"/>
    <mergeCell ref="J10:K11"/>
    <mergeCell ref="N5:Q6"/>
    <mergeCell ref="B7:Q7"/>
    <mergeCell ref="B3:C6"/>
    <mergeCell ref="E3:K3"/>
    <mergeCell ref="E4:K4"/>
    <mergeCell ref="E5:K5"/>
    <mergeCell ref="E6:K6"/>
    <mergeCell ref="N3:Q3"/>
    <mergeCell ref="N4:Q4"/>
    <mergeCell ref="N10:Q10"/>
    <mergeCell ref="D10:D11"/>
    <mergeCell ref="L3:M3"/>
    <mergeCell ref="L10:M11"/>
    <mergeCell ref="E10:E11"/>
    <mergeCell ref="H10:I11"/>
    <mergeCell ref="N12:N13"/>
    <mergeCell ref="H112:I112"/>
    <mergeCell ref="L112:M112"/>
    <mergeCell ref="H100:I100"/>
    <mergeCell ref="L100:M100"/>
    <mergeCell ref="H94:I94"/>
    <mergeCell ref="H96:I96"/>
    <mergeCell ref="H98:I98"/>
    <mergeCell ref="H74:I74"/>
    <mergeCell ref="L74:M74"/>
    <mergeCell ref="H90:I90"/>
    <mergeCell ref="L90:M90"/>
    <mergeCell ref="H82:I82"/>
    <mergeCell ref="L82:M82"/>
    <mergeCell ref="H80:I80"/>
    <mergeCell ref="L80:M80"/>
    <mergeCell ref="H84:I84"/>
    <mergeCell ref="L84:M84"/>
    <mergeCell ref="H86:I86"/>
    <mergeCell ref="H88:I88"/>
    <mergeCell ref="L86:M86"/>
    <mergeCell ref="G66:G67"/>
    <mergeCell ref="F66:F67"/>
    <mergeCell ref="F68:F69"/>
    <mergeCell ref="G68:G69"/>
    <mergeCell ref="H66:I66"/>
    <mergeCell ref="H68:I68"/>
    <mergeCell ref="H70:I70"/>
    <mergeCell ref="D12:D21"/>
    <mergeCell ref="E12:E21"/>
    <mergeCell ref="F18:F19"/>
    <mergeCell ref="G18:G19"/>
    <mergeCell ref="F20:F21"/>
    <mergeCell ref="G20:G21"/>
    <mergeCell ref="F16:F17"/>
    <mergeCell ref="G16:G17"/>
    <mergeCell ref="F14:F15"/>
    <mergeCell ref="G14:G15"/>
    <mergeCell ref="H18:I18"/>
    <mergeCell ref="H20:I20"/>
    <mergeCell ref="H12:I12"/>
    <mergeCell ref="F12:F13"/>
    <mergeCell ref="G12:G13"/>
    <mergeCell ref="H14:I14"/>
    <mergeCell ref="H16:I16"/>
    <mergeCell ref="D32:D41"/>
    <mergeCell ref="E32:E41"/>
    <mergeCell ref="F32:F33"/>
    <mergeCell ref="G32:G33"/>
    <mergeCell ref="F34:F35"/>
    <mergeCell ref="F36:F37"/>
    <mergeCell ref="G36:G37"/>
    <mergeCell ref="H37:I37"/>
    <mergeCell ref="B22:C31"/>
    <mergeCell ref="D22:D31"/>
    <mergeCell ref="E22:E31"/>
    <mergeCell ref="F22:F23"/>
    <mergeCell ref="G22:G23"/>
    <mergeCell ref="F24:F25"/>
    <mergeCell ref="G24:G25"/>
    <mergeCell ref="F26:F27"/>
    <mergeCell ref="G26:G27"/>
    <mergeCell ref="F28:F29"/>
    <mergeCell ref="G28:G29"/>
    <mergeCell ref="F30:F31"/>
    <mergeCell ref="G30:G31"/>
    <mergeCell ref="H19:I19"/>
    <mergeCell ref="H21:I21"/>
    <mergeCell ref="H23:I23"/>
    <mergeCell ref="H27:I27"/>
    <mergeCell ref="H29:I29"/>
    <mergeCell ref="H31:I31"/>
    <mergeCell ref="B12:C21"/>
    <mergeCell ref="H17:I17"/>
    <mergeCell ref="H15:I15"/>
    <mergeCell ref="J18:K19"/>
    <mergeCell ref="J20:K21"/>
    <mergeCell ref="N22:N23"/>
    <mergeCell ref="N24:N25"/>
    <mergeCell ref="N26:N27"/>
    <mergeCell ref="N28:N29"/>
    <mergeCell ref="N30:N31"/>
    <mergeCell ref="O22:O23"/>
    <mergeCell ref="P22:P23"/>
    <mergeCell ref="Q22:Q23"/>
    <mergeCell ref="O24:O25"/>
    <mergeCell ref="P24:P25"/>
    <mergeCell ref="Q24:Q25"/>
    <mergeCell ref="O26:O27"/>
    <mergeCell ref="P26:P27"/>
    <mergeCell ref="Q26:Q27"/>
    <mergeCell ref="O28:O29"/>
    <mergeCell ref="P28:P29"/>
    <mergeCell ref="Q28:Q29"/>
    <mergeCell ref="O30:O31"/>
    <mergeCell ref="P30:P31"/>
    <mergeCell ref="Q30:Q31"/>
    <mergeCell ref="N18:N19"/>
    <mergeCell ref="O18:O19"/>
    <mergeCell ref="P18:P19"/>
    <mergeCell ref="Q18:Q19"/>
    <mergeCell ref="N20:N21"/>
    <mergeCell ref="O20:O21"/>
    <mergeCell ref="P20:P21"/>
    <mergeCell ref="Q20:Q21"/>
    <mergeCell ref="L19:M19"/>
    <mergeCell ref="L20:M20"/>
    <mergeCell ref="N36:N37"/>
    <mergeCell ref="O36:O37"/>
    <mergeCell ref="P36:P37"/>
    <mergeCell ref="F38:F39"/>
    <mergeCell ref="F40:F41"/>
    <mergeCell ref="G40:G41"/>
    <mergeCell ref="H41:I41"/>
    <mergeCell ref="J40:K41"/>
    <mergeCell ref="L41:M41"/>
    <mergeCell ref="L38:M38"/>
    <mergeCell ref="L40:M40"/>
    <mergeCell ref="N40:N41"/>
    <mergeCell ref="O40:O41"/>
    <mergeCell ref="P40:P41"/>
    <mergeCell ref="L34:M34"/>
    <mergeCell ref="L36:M36"/>
    <mergeCell ref="Q32:Q33"/>
    <mergeCell ref="Q34:Q35"/>
    <mergeCell ref="P34:P35"/>
    <mergeCell ref="O34:O35"/>
    <mergeCell ref="N34:N35"/>
    <mergeCell ref="L35:M35"/>
    <mergeCell ref="J34:K35"/>
    <mergeCell ref="H35:I35"/>
    <mergeCell ref="G34:G35"/>
    <mergeCell ref="H34:I34"/>
    <mergeCell ref="H33:I33"/>
    <mergeCell ref="Q36:Q37"/>
    <mergeCell ref="Q38:Q39"/>
    <mergeCell ref="P38:P39"/>
    <mergeCell ref="O38:O39"/>
    <mergeCell ref="N38:N39"/>
    <mergeCell ref="G38:G39"/>
    <mergeCell ref="H36:I36"/>
    <mergeCell ref="H38:I38"/>
    <mergeCell ref="L33:M33"/>
    <mergeCell ref="N32:N33"/>
    <mergeCell ref="O32:O33"/>
    <mergeCell ref="P32:P33"/>
    <mergeCell ref="H32:I32"/>
    <mergeCell ref="Q40:Q41"/>
    <mergeCell ref="B42:C51"/>
    <mergeCell ref="D42:D51"/>
    <mergeCell ref="E42:E51"/>
    <mergeCell ref="F42:F43"/>
    <mergeCell ref="G42:G43"/>
    <mergeCell ref="H43:I43"/>
    <mergeCell ref="J42:K43"/>
    <mergeCell ref="L43:M43"/>
    <mergeCell ref="N42:N43"/>
    <mergeCell ref="O42:O43"/>
    <mergeCell ref="P42:P43"/>
    <mergeCell ref="Q42:Q43"/>
    <mergeCell ref="Q44:Q45"/>
    <mergeCell ref="P44:P45"/>
    <mergeCell ref="O44:O45"/>
    <mergeCell ref="N44:N45"/>
    <mergeCell ref="L45:M45"/>
    <mergeCell ref="J44:K45"/>
    <mergeCell ref="H45:I45"/>
    <mergeCell ref="B32:C41"/>
    <mergeCell ref="G44:G45"/>
    <mergeCell ref="F44:F45"/>
    <mergeCell ref="F46:F47"/>
    <mergeCell ref="G46:G47"/>
    <mergeCell ref="H47:I47"/>
    <mergeCell ref="J46:K47"/>
    <mergeCell ref="L47:M47"/>
    <mergeCell ref="N46:N47"/>
    <mergeCell ref="O46:O47"/>
    <mergeCell ref="H44:I44"/>
    <mergeCell ref="H46:I46"/>
    <mergeCell ref="L44:M44"/>
    <mergeCell ref="L46:M46"/>
    <mergeCell ref="P46:P47"/>
    <mergeCell ref="Q46:Q47"/>
    <mergeCell ref="Q48:Q49"/>
    <mergeCell ref="P48:P49"/>
    <mergeCell ref="O48:O49"/>
    <mergeCell ref="N48:N49"/>
    <mergeCell ref="L49:M49"/>
    <mergeCell ref="J48:K49"/>
    <mergeCell ref="H49:I49"/>
    <mergeCell ref="L48:M48"/>
    <mergeCell ref="G48:G49"/>
    <mergeCell ref="F48:F49"/>
    <mergeCell ref="F50:F51"/>
    <mergeCell ref="G50:G51"/>
    <mergeCell ref="H51:I51"/>
    <mergeCell ref="J50:K51"/>
    <mergeCell ref="L51:M51"/>
    <mergeCell ref="N50:N51"/>
    <mergeCell ref="O50:O51"/>
    <mergeCell ref="H50:I50"/>
    <mergeCell ref="L50:M50"/>
    <mergeCell ref="G54:G55"/>
    <mergeCell ref="F54:F55"/>
    <mergeCell ref="F56:F57"/>
    <mergeCell ref="H54:I54"/>
    <mergeCell ref="L54:M54"/>
    <mergeCell ref="G56:G57"/>
    <mergeCell ref="H57:I57"/>
    <mergeCell ref="L57:M57"/>
    <mergeCell ref="J56:K57"/>
    <mergeCell ref="N56:N57"/>
    <mergeCell ref="F52:F53"/>
    <mergeCell ref="G52:G53"/>
    <mergeCell ref="H53:I53"/>
    <mergeCell ref="F60:F61"/>
    <mergeCell ref="O56:O57"/>
    <mergeCell ref="G58:G59"/>
    <mergeCell ref="F58:F59"/>
    <mergeCell ref="G60:G61"/>
    <mergeCell ref="H61:I61"/>
    <mergeCell ref="J60:K61"/>
    <mergeCell ref="L61:M61"/>
    <mergeCell ref="N60:N61"/>
    <mergeCell ref="O60:O61"/>
    <mergeCell ref="P56:P57"/>
    <mergeCell ref="Q56:Q57"/>
    <mergeCell ref="P50:P51"/>
    <mergeCell ref="Q50:Q51"/>
    <mergeCell ref="O52:O53"/>
    <mergeCell ref="P52:P53"/>
    <mergeCell ref="Q52:Q53"/>
    <mergeCell ref="Q54:Q55"/>
    <mergeCell ref="P54:P55"/>
    <mergeCell ref="O54:O55"/>
    <mergeCell ref="Q58:Q59"/>
    <mergeCell ref="P58:P59"/>
    <mergeCell ref="O58:O59"/>
    <mergeCell ref="N58:N59"/>
    <mergeCell ref="L59:M59"/>
    <mergeCell ref="J58:K59"/>
    <mergeCell ref="H59:I59"/>
    <mergeCell ref="N52:N53"/>
    <mergeCell ref="N54:N55"/>
    <mergeCell ref="L55:M55"/>
    <mergeCell ref="J54:K55"/>
    <mergeCell ref="H55:I55"/>
    <mergeCell ref="P60:P61"/>
    <mergeCell ref="Q60:Q61"/>
    <mergeCell ref="N64:N65"/>
    <mergeCell ref="O64:O65"/>
    <mergeCell ref="P64:P65"/>
    <mergeCell ref="Q64:Q65"/>
    <mergeCell ref="H64:I64"/>
    <mergeCell ref="L64:M64"/>
    <mergeCell ref="L65:M65"/>
    <mergeCell ref="H60:I60"/>
    <mergeCell ref="L60:M60"/>
    <mergeCell ref="Q66:Q67"/>
    <mergeCell ref="P66:P67"/>
    <mergeCell ref="O66:O67"/>
    <mergeCell ref="N66:N67"/>
    <mergeCell ref="L67:M67"/>
    <mergeCell ref="N68:N69"/>
    <mergeCell ref="O68:O69"/>
    <mergeCell ref="P68:P69"/>
    <mergeCell ref="Q68:Q69"/>
    <mergeCell ref="L66:M66"/>
    <mergeCell ref="L68:M68"/>
    <mergeCell ref="F80:F81"/>
    <mergeCell ref="G80:G81"/>
    <mergeCell ref="J74:K75"/>
    <mergeCell ref="L75:M75"/>
    <mergeCell ref="N74:N75"/>
    <mergeCell ref="N76:N77"/>
    <mergeCell ref="H81:I81"/>
    <mergeCell ref="G76:G77"/>
    <mergeCell ref="F76:F77"/>
    <mergeCell ref="O78:O79"/>
    <mergeCell ref="P78:P79"/>
    <mergeCell ref="Q78:Q79"/>
    <mergeCell ref="O74:O75"/>
    <mergeCell ref="Q70:Q71"/>
    <mergeCell ref="P70:P71"/>
    <mergeCell ref="O70:O71"/>
    <mergeCell ref="N70:N71"/>
    <mergeCell ref="L71:M71"/>
    <mergeCell ref="G70:G71"/>
    <mergeCell ref="F70:F71"/>
    <mergeCell ref="F72:F73"/>
    <mergeCell ref="G72:G73"/>
    <mergeCell ref="H73:I73"/>
    <mergeCell ref="J72:K73"/>
    <mergeCell ref="L73:M73"/>
    <mergeCell ref="N72:N73"/>
    <mergeCell ref="O72:O73"/>
    <mergeCell ref="H72:I72"/>
    <mergeCell ref="L70:M70"/>
    <mergeCell ref="L72:M72"/>
    <mergeCell ref="P72:P73"/>
    <mergeCell ref="Q72:Q73"/>
    <mergeCell ref="P74:P75"/>
    <mergeCell ref="Q74:Q75"/>
    <mergeCell ref="Q76:Q77"/>
    <mergeCell ref="P76:P77"/>
    <mergeCell ref="O76:O77"/>
    <mergeCell ref="N78:N79"/>
    <mergeCell ref="H77:I77"/>
    <mergeCell ref="J76:K77"/>
    <mergeCell ref="N80:N81"/>
    <mergeCell ref="O80:O81"/>
    <mergeCell ref="P80:P81"/>
    <mergeCell ref="Q80:Q81"/>
    <mergeCell ref="Q82:Q83"/>
    <mergeCell ref="P82:P83"/>
    <mergeCell ref="O82:O83"/>
    <mergeCell ref="N82:N83"/>
    <mergeCell ref="L83:M83"/>
    <mergeCell ref="N88:N89"/>
    <mergeCell ref="L88:M88"/>
    <mergeCell ref="O88:O89"/>
    <mergeCell ref="P88:P89"/>
    <mergeCell ref="Q88:Q89"/>
    <mergeCell ref="Q90:Q91"/>
    <mergeCell ref="P90:P91"/>
    <mergeCell ref="O90:O91"/>
    <mergeCell ref="N90:N91"/>
    <mergeCell ref="L91:M91"/>
    <mergeCell ref="J90:K91"/>
    <mergeCell ref="G90:G91"/>
    <mergeCell ref="F90:F91"/>
    <mergeCell ref="G82:G83"/>
    <mergeCell ref="F82:F83"/>
    <mergeCell ref="F84:F85"/>
    <mergeCell ref="G84:G85"/>
    <mergeCell ref="H85:I85"/>
    <mergeCell ref="J84:K85"/>
    <mergeCell ref="L85:M85"/>
    <mergeCell ref="N84:N85"/>
    <mergeCell ref="O84:O85"/>
    <mergeCell ref="P84:P85"/>
    <mergeCell ref="Q84:Q85"/>
    <mergeCell ref="Q86:Q87"/>
    <mergeCell ref="P86:P87"/>
    <mergeCell ref="O86:O87"/>
    <mergeCell ref="N86:N87"/>
    <mergeCell ref="L87:M87"/>
    <mergeCell ref="J86:K87"/>
    <mergeCell ref="F86:F87"/>
    <mergeCell ref="B92:C101"/>
    <mergeCell ref="D92:D101"/>
    <mergeCell ref="E92:E101"/>
    <mergeCell ref="F92:F93"/>
    <mergeCell ref="G92:G93"/>
    <mergeCell ref="H93:I93"/>
    <mergeCell ref="H99:I99"/>
    <mergeCell ref="G98:G99"/>
    <mergeCell ref="F98:F99"/>
    <mergeCell ref="F100:F101"/>
    <mergeCell ref="G100:G101"/>
    <mergeCell ref="H101:I101"/>
    <mergeCell ref="B74:C91"/>
    <mergeCell ref="D74:D91"/>
    <mergeCell ref="E74:E91"/>
    <mergeCell ref="F74:F75"/>
    <mergeCell ref="G74:G75"/>
    <mergeCell ref="H75:I75"/>
    <mergeCell ref="F78:F79"/>
    <mergeCell ref="G78:G79"/>
    <mergeCell ref="H79:I79"/>
    <mergeCell ref="H95:I95"/>
    <mergeCell ref="G94:G95"/>
    <mergeCell ref="F94:F95"/>
    <mergeCell ref="F96:F97"/>
    <mergeCell ref="G96:G97"/>
    <mergeCell ref="H97:I97"/>
    <mergeCell ref="F88:F89"/>
    <mergeCell ref="G88:G89"/>
    <mergeCell ref="H89:I89"/>
    <mergeCell ref="H87:I87"/>
    <mergeCell ref="G86:G87"/>
    <mergeCell ref="N96:N97"/>
    <mergeCell ref="O92:O93"/>
    <mergeCell ref="O96:O97"/>
    <mergeCell ref="L94:M94"/>
    <mergeCell ref="L96:M96"/>
    <mergeCell ref="H92:I92"/>
    <mergeCell ref="L92:M92"/>
    <mergeCell ref="P92:P93"/>
    <mergeCell ref="Q92:Q93"/>
    <mergeCell ref="Q94:Q95"/>
    <mergeCell ref="P94:P95"/>
    <mergeCell ref="O94:O95"/>
    <mergeCell ref="N94:N95"/>
    <mergeCell ref="L95:M95"/>
    <mergeCell ref="J94:K95"/>
    <mergeCell ref="J92:K93"/>
    <mergeCell ref="L93:M93"/>
    <mergeCell ref="N92:N93"/>
    <mergeCell ref="P96:P97"/>
    <mergeCell ref="Q96:Q97"/>
    <mergeCell ref="Q98:Q99"/>
    <mergeCell ref="P98:P99"/>
    <mergeCell ref="O98:O99"/>
    <mergeCell ref="N98:N99"/>
    <mergeCell ref="L99:M99"/>
    <mergeCell ref="J98:K99"/>
    <mergeCell ref="N100:N101"/>
    <mergeCell ref="O100:O101"/>
    <mergeCell ref="P100:P101"/>
    <mergeCell ref="Q100:Q101"/>
    <mergeCell ref="L98:M98"/>
    <mergeCell ref="J100:K101"/>
    <mergeCell ref="L101:M101"/>
    <mergeCell ref="B102:C111"/>
    <mergeCell ref="D102:D111"/>
    <mergeCell ref="E102:E111"/>
    <mergeCell ref="F102:F103"/>
    <mergeCell ref="G102:G103"/>
    <mergeCell ref="H103:I103"/>
    <mergeCell ref="J102:K103"/>
    <mergeCell ref="L103:M103"/>
    <mergeCell ref="N102:N103"/>
    <mergeCell ref="H105:I105"/>
    <mergeCell ref="G104:G105"/>
    <mergeCell ref="F110:F111"/>
    <mergeCell ref="G110:G111"/>
    <mergeCell ref="H111:I111"/>
    <mergeCell ref="J110:K111"/>
    <mergeCell ref="L111:M111"/>
    <mergeCell ref="N110:N111"/>
    <mergeCell ref="L108:M108"/>
    <mergeCell ref="L110:M110"/>
    <mergeCell ref="N106:N107"/>
    <mergeCell ref="O106:O107"/>
    <mergeCell ref="P106:P107"/>
    <mergeCell ref="H106:I106"/>
    <mergeCell ref="H108:I108"/>
    <mergeCell ref="G108:G109"/>
    <mergeCell ref="F108:F109"/>
    <mergeCell ref="O110:O111"/>
    <mergeCell ref="H110:I110"/>
    <mergeCell ref="P110:P111"/>
    <mergeCell ref="Q110:Q111"/>
    <mergeCell ref="O102:O103"/>
    <mergeCell ref="P102:P103"/>
    <mergeCell ref="Q102:Q103"/>
    <mergeCell ref="Q104:Q105"/>
    <mergeCell ref="P104:P105"/>
    <mergeCell ref="O104:O105"/>
    <mergeCell ref="N104:N105"/>
    <mergeCell ref="L105:M105"/>
    <mergeCell ref="J104:K105"/>
    <mergeCell ref="Q106:Q107"/>
    <mergeCell ref="Q108:Q109"/>
    <mergeCell ref="P108:P109"/>
    <mergeCell ref="O108:O109"/>
    <mergeCell ref="N108:N109"/>
    <mergeCell ref="L109:M109"/>
    <mergeCell ref="J108:K109"/>
    <mergeCell ref="H109:I109"/>
    <mergeCell ref="B112:C121"/>
    <mergeCell ref="D112:D121"/>
    <mergeCell ref="E112:E121"/>
    <mergeCell ref="F112:F113"/>
    <mergeCell ref="G112:G113"/>
    <mergeCell ref="H113:I113"/>
    <mergeCell ref="J112:K113"/>
    <mergeCell ref="L113:M113"/>
    <mergeCell ref="N112:N113"/>
    <mergeCell ref="O112:O113"/>
    <mergeCell ref="P112:P113"/>
    <mergeCell ref="Q112:Q113"/>
    <mergeCell ref="Q114:Q115"/>
    <mergeCell ref="P114:P115"/>
    <mergeCell ref="O114:O115"/>
    <mergeCell ref="N114:N115"/>
    <mergeCell ref="L115:M115"/>
    <mergeCell ref="J114:K115"/>
    <mergeCell ref="H115:I115"/>
    <mergeCell ref="G114:G115"/>
    <mergeCell ref="F114:F115"/>
    <mergeCell ref="F116:F117"/>
    <mergeCell ref="O116:O117"/>
    <mergeCell ref="P116:P117"/>
    <mergeCell ref="Q116:Q117"/>
    <mergeCell ref="F118:F119"/>
    <mergeCell ref="G118:G119"/>
    <mergeCell ref="H119:I119"/>
    <mergeCell ref="J118:K119"/>
    <mergeCell ref="L119:M119"/>
    <mergeCell ref="N118:N119"/>
    <mergeCell ref="O118:O119"/>
    <mergeCell ref="P118:P119"/>
    <mergeCell ref="Q118:Q119"/>
    <mergeCell ref="L116:M116"/>
    <mergeCell ref="L118:M118"/>
    <mergeCell ref="F120:F121"/>
    <mergeCell ref="L37:M37"/>
    <mergeCell ref="G122:G123"/>
    <mergeCell ref="J122:K123"/>
    <mergeCell ref="N122:N123"/>
    <mergeCell ref="O122:O123"/>
    <mergeCell ref="P122:P123"/>
    <mergeCell ref="Q122:Q123"/>
    <mergeCell ref="H123:I123"/>
    <mergeCell ref="L123:M123"/>
    <mergeCell ref="F122:F123"/>
    <mergeCell ref="Q120:Q121"/>
    <mergeCell ref="P120:P121"/>
    <mergeCell ref="O120:O121"/>
    <mergeCell ref="N120:N121"/>
    <mergeCell ref="L121:M121"/>
    <mergeCell ref="J120:K121"/>
    <mergeCell ref="H121:I121"/>
    <mergeCell ref="G120:G121"/>
    <mergeCell ref="G116:G117"/>
    <mergeCell ref="H117:I117"/>
    <mergeCell ref="J116:K117"/>
    <mergeCell ref="L117:M117"/>
    <mergeCell ref="N116:N117"/>
    <mergeCell ref="F104:F105"/>
    <mergeCell ref="F106:F107"/>
    <mergeCell ref="G106:G107"/>
    <mergeCell ref="H107:I107"/>
    <mergeCell ref="O124:O125"/>
    <mergeCell ref="P124:P125"/>
    <mergeCell ref="Q124:Q125"/>
    <mergeCell ref="H125:I125"/>
    <mergeCell ref="L125:M125"/>
    <mergeCell ref="G126:G127"/>
    <mergeCell ref="J126:K127"/>
    <mergeCell ref="N126:N127"/>
    <mergeCell ref="O126:O127"/>
    <mergeCell ref="P126:P127"/>
    <mergeCell ref="Q126:Q127"/>
    <mergeCell ref="H127:I127"/>
    <mergeCell ref="L127:M127"/>
    <mergeCell ref="G124:G125"/>
    <mergeCell ref="J124:K125"/>
    <mergeCell ref="H126:I126"/>
    <mergeCell ref="L126:M126"/>
    <mergeCell ref="H124:I124"/>
    <mergeCell ref="L124:M124"/>
    <mergeCell ref="O128:O129"/>
    <mergeCell ref="P128:P129"/>
    <mergeCell ref="Q128:Q129"/>
    <mergeCell ref="H129:I129"/>
    <mergeCell ref="L129:M129"/>
    <mergeCell ref="G130:G131"/>
    <mergeCell ref="J130:K131"/>
    <mergeCell ref="N130:N131"/>
    <mergeCell ref="O130:O131"/>
    <mergeCell ref="P130:P131"/>
    <mergeCell ref="Q130:Q131"/>
    <mergeCell ref="H131:I131"/>
    <mergeCell ref="L131:M131"/>
    <mergeCell ref="G128:G129"/>
    <mergeCell ref="L128:M128"/>
    <mergeCell ref="J128:K129"/>
    <mergeCell ref="H130:I130"/>
    <mergeCell ref="L130:M130"/>
    <mergeCell ref="F130:F131"/>
    <mergeCell ref="E122:E131"/>
    <mergeCell ref="D122:D131"/>
    <mergeCell ref="B122:C131"/>
    <mergeCell ref="B132:C141"/>
    <mergeCell ref="D132:D141"/>
    <mergeCell ref="E132:E141"/>
    <mergeCell ref="F132:F133"/>
    <mergeCell ref="G132:G133"/>
    <mergeCell ref="F136:F137"/>
    <mergeCell ref="G136:G137"/>
    <mergeCell ref="F140:F141"/>
    <mergeCell ref="G140:G141"/>
    <mergeCell ref="F124:F125"/>
    <mergeCell ref="F126:F127"/>
    <mergeCell ref="F128:F129"/>
    <mergeCell ref="N132:N133"/>
    <mergeCell ref="F138:F139"/>
    <mergeCell ref="G138:G139"/>
    <mergeCell ref="J138:K139"/>
    <mergeCell ref="N138:N139"/>
    <mergeCell ref="N128:N129"/>
    <mergeCell ref="N124:N125"/>
    <mergeCell ref="H140:I140"/>
    <mergeCell ref="L140:M140"/>
    <mergeCell ref="L132:M132"/>
    <mergeCell ref="H134:I134"/>
    <mergeCell ref="L134:M134"/>
    <mergeCell ref="H132:I132"/>
    <mergeCell ref="H136:I136"/>
    <mergeCell ref="O132:O133"/>
    <mergeCell ref="P132:P133"/>
    <mergeCell ref="Q132:Q133"/>
    <mergeCell ref="H133:I133"/>
    <mergeCell ref="L133:M133"/>
    <mergeCell ref="F134:F135"/>
    <mergeCell ref="G134:G135"/>
    <mergeCell ref="J134:K135"/>
    <mergeCell ref="N134:N135"/>
    <mergeCell ref="O134:O135"/>
    <mergeCell ref="P134:P135"/>
    <mergeCell ref="Q134:Q135"/>
    <mergeCell ref="H135:I135"/>
    <mergeCell ref="L135:M135"/>
    <mergeCell ref="N136:N137"/>
    <mergeCell ref="O136:O137"/>
    <mergeCell ref="P136:P137"/>
    <mergeCell ref="Q136:Q137"/>
    <mergeCell ref="H137:I137"/>
    <mergeCell ref="L137:M137"/>
    <mergeCell ref="O138:O139"/>
    <mergeCell ref="P138:P139"/>
    <mergeCell ref="Q138:Q139"/>
    <mergeCell ref="H139:I139"/>
    <mergeCell ref="L139:M139"/>
    <mergeCell ref="L136:M136"/>
    <mergeCell ref="N140:N141"/>
    <mergeCell ref="O140:O141"/>
    <mergeCell ref="P140:P141"/>
    <mergeCell ref="Q140:Q141"/>
    <mergeCell ref="H141:I141"/>
    <mergeCell ref="L141:M141"/>
    <mergeCell ref="B142:C151"/>
    <mergeCell ref="D142:D151"/>
    <mergeCell ref="E142:E151"/>
    <mergeCell ref="F142:F143"/>
    <mergeCell ref="G142:G143"/>
    <mergeCell ref="J142:K143"/>
    <mergeCell ref="N142:N143"/>
    <mergeCell ref="O142:O143"/>
    <mergeCell ref="P142:P143"/>
    <mergeCell ref="Q142:Q143"/>
    <mergeCell ref="H143:I143"/>
    <mergeCell ref="L143:M143"/>
    <mergeCell ref="F144:F145"/>
    <mergeCell ref="G144:G145"/>
    <mergeCell ref="J144:K145"/>
    <mergeCell ref="N144:N145"/>
    <mergeCell ref="O144:O145"/>
    <mergeCell ref="P144:P145"/>
    <mergeCell ref="Q144:Q145"/>
    <mergeCell ref="H145:I145"/>
    <mergeCell ref="L145:M145"/>
    <mergeCell ref="F146:F147"/>
    <mergeCell ref="G146:G147"/>
    <mergeCell ref="J146:K147"/>
    <mergeCell ref="N146:N147"/>
    <mergeCell ref="O146:O147"/>
    <mergeCell ref="P146:P147"/>
    <mergeCell ref="Q146:Q147"/>
    <mergeCell ref="H147:I147"/>
    <mergeCell ref="L147:M147"/>
    <mergeCell ref="F148:F149"/>
    <mergeCell ref="G148:G149"/>
    <mergeCell ref="J148:K149"/>
    <mergeCell ref="N148:N149"/>
    <mergeCell ref="O148:O149"/>
    <mergeCell ref="P148:P149"/>
    <mergeCell ref="Q148:Q149"/>
    <mergeCell ref="H149:I149"/>
    <mergeCell ref="L149:M149"/>
    <mergeCell ref="F150:F151"/>
    <mergeCell ref="G150:G151"/>
    <mergeCell ref="J150:K151"/>
    <mergeCell ref="N150:N151"/>
    <mergeCell ref="O150:O151"/>
    <mergeCell ref="P150:P151"/>
    <mergeCell ref="Q150:Q151"/>
    <mergeCell ref="H151:I151"/>
    <mergeCell ref="L151:M151"/>
    <mergeCell ref="L150:M150"/>
    <mergeCell ref="H150:I150"/>
    <mergeCell ref="B152:C161"/>
    <mergeCell ref="D152:D161"/>
    <mergeCell ref="E152:E161"/>
    <mergeCell ref="F152:F153"/>
    <mergeCell ref="G152:G153"/>
    <mergeCell ref="J152:K153"/>
    <mergeCell ref="N152:N153"/>
    <mergeCell ref="O152:O153"/>
    <mergeCell ref="P152:P153"/>
    <mergeCell ref="F156:F157"/>
    <mergeCell ref="G156:G157"/>
    <mergeCell ref="J156:K157"/>
    <mergeCell ref="N156:N157"/>
    <mergeCell ref="O156:O157"/>
    <mergeCell ref="P156:P157"/>
    <mergeCell ref="F160:F161"/>
    <mergeCell ref="G160:G161"/>
    <mergeCell ref="J160:K161"/>
    <mergeCell ref="N160:N161"/>
    <mergeCell ref="O160:O161"/>
    <mergeCell ref="P160:P161"/>
    <mergeCell ref="L152:M152"/>
    <mergeCell ref="H160:I160"/>
    <mergeCell ref="L160:M160"/>
    <mergeCell ref="Q152:Q153"/>
    <mergeCell ref="H153:I153"/>
    <mergeCell ref="L153:M153"/>
    <mergeCell ref="F154:F155"/>
    <mergeCell ref="G154:G155"/>
    <mergeCell ref="J154:K155"/>
    <mergeCell ref="N154:N155"/>
    <mergeCell ref="O154:O155"/>
    <mergeCell ref="P154:P155"/>
    <mergeCell ref="Q154:Q155"/>
    <mergeCell ref="H155:I155"/>
    <mergeCell ref="L155:M155"/>
    <mergeCell ref="H154:I154"/>
    <mergeCell ref="L154:M154"/>
    <mergeCell ref="H152:I152"/>
    <mergeCell ref="Q156:Q157"/>
    <mergeCell ref="H157:I157"/>
    <mergeCell ref="L157:M157"/>
    <mergeCell ref="F158:F159"/>
    <mergeCell ref="G158:G159"/>
    <mergeCell ref="J158:K159"/>
    <mergeCell ref="N158:N159"/>
    <mergeCell ref="O158:O159"/>
    <mergeCell ref="P158:P159"/>
    <mergeCell ref="Q158:Q159"/>
    <mergeCell ref="H159:I159"/>
    <mergeCell ref="L159:M159"/>
    <mergeCell ref="H156:I156"/>
    <mergeCell ref="H158:I158"/>
    <mergeCell ref="L156:M156"/>
    <mergeCell ref="L158:M158"/>
    <mergeCell ref="P166:P167"/>
    <mergeCell ref="Q166:Q167"/>
    <mergeCell ref="H167:I167"/>
    <mergeCell ref="L167:M167"/>
    <mergeCell ref="B162:C171"/>
    <mergeCell ref="D162:D171"/>
    <mergeCell ref="E162:E171"/>
    <mergeCell ref="F162:F163"/>
    <mergeCell ref="G162:G163"/>
    <mergeCell ref="J162:K163"/>
    <mergeCell ref="N162:N163"/>
    <mergeCell ref="O162:O163"/>
    <mergeCell ref="P162:P163"/>
    <mergeCell ref="H163:I163"/>
    <mergeCell ref="L163:M163"/>
    <mergeCell ref="F164:F165"/>
    <mergeCell ref="G164:G165"/>
    <mergeCell ref="J164:K165"/>
    <mergeCell ref="N164:N165"/>
    <mergeCell ref="O164:O165"/>
    <mergeCell ref="H169:I169"/>
    <mergeCell ref="L169:M169"/>
    <mergeCell ref="N170:N171"/>
    <mergeCell ref="O170:O171"/>
    <mergeCell ref="P170:P171"/>
    <mergeCell ref="P164:P165"/>
    <mergeCell ref="H165:I165"/>
    <mergeCell ref="L165:M165"/>
    <mergeCell ref="F166:F167"/>
    <mergeCell ref="G166:G167"/>
    <mergeCell ref="J166:K167"/>
    <mergeCell ref="F170:F171"/>
    <mergeCell ref="G170:G171"/>
    <mergeCell ref="N168:N169"/>
    <mergeCell ref="O168:O169"/>
    <mergeCell ref="P168:P169"/>
    <mergeCell ref="Q170:Q171"/>
    <mergeCell ref="H171:I171"/>
    <mergeCell ref="L171:M171"/>
    <mergeCell ref="Q160:Q161"/>
    <mergeCell ref="H161:I161"/>
    <mergeCell ref="L161:M161"/>
    <mergeCell ref="Q162:Q163"/>
    <mergeCell ref="Q164:Q165"/>
    <mergeCell ref="J170:K171"/>
    <mergeCell ref="L164:M164"/>
    <mergeCell ref="L166:M166"/>
    <mergeCell ref="L168:M168"/>
    <mergeCell ref="L170:M170"/>
    <mergeCell ref="H164:I164"/>
    <mergeCell ref="H166:I166"/>
    <mergeCell ref="H168:I168"/>
    <mergeCell ref="H170:I170"/>
    <mergeCell ref="N166:N167"/>
    <mergeCell ref="O166:O167"/>
    <mergeCell ref="Q168:Q169"/>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'0 - CALOR'!$O$42:$P$42</xm:f>
          </x14:formula1>
          <xm:sqref>N12:Q12 N14:Q14 N16:Q16 N18:Q18 N20:Q20 N102:Q102 N104:Q104 N106:Q106 N108:Q108 N120:Q120 N22:Q22 N24:Q24 N26:Q26 N28:Q28 N30:Q30 N32:Q32 N34:Q34 N36:Q36 N38:Q38 N40:Q40 N42:Q42 N44:Q44 N46:Q46 N48:Q48 N50:Q50 N52:Q52 N54:Q54 N56:Q56 N58:Q58 N60:Q60 N64:Q64 N66:Q66 N68:Q68 N70:Q70 N72:Q72 N84:Q84 N86:Q86 N88:Q88 N90:Q90 N74:Q74 N76:Q76 N78:Q78 N80:Q80 N82:Q82 N92:Q92 N94:Q94 N96:Q96 N98:Q98 N100:Q100 N110:Q110 N112:Q112 N114:Q114 N116:Q116 N118:Q118 N130:Q130 N122:Q122 N124:Q124 N126:Q126 N128:Q128 N138:Q138 N140:Q140 N132:Q132 N134:Q134 N136:Q136 N146:Q146 N148:Q148 N150:Q150 N142:Q142 N144:Q144 N154:Q154 N156:Q156 N158:Q158 N160:Q160 N152:Q152 N164:Q164 N166:Q166 N168:Q168 N170:Q170 N162:Q162 N174:Q174 N176:Q176 N178:Q178 N180:Q180 N172:Q172 N62:Q62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F98"/>
  <sheetViews>
    <sheetView zoomScale="70" zoomScaleNormal="70" workbookViewId="0">
      <selection activeCell="M11" sqref="M11"/>
    </sheetView>
  </sheetViews>
  <sheetFormatPr baseColWidth="10" defaultRowHeight="15" x14ac:dyDescent="0.25"/>
  <cols>
    <col min="1" max="1" width="2" style="1" customWidth="1"/>
    <col min="2" max="2" width="17.7109375" style="1" customWidth="1"/>
    <col min="3" max="3" width="14.85546875" style="1" customWidth="1"/>
    <col min="4" max="4" width="32.85546875" style="1" customWidth="1"/>
    <col min="5" max="5" width="19.7109375" style="1" customWidth="1"/>
    <col min="6" max="6" width="31.140625" style="1" customWidth="1"/>
    <col min="7" max="7" width="72.140625" style="1" customWidth="1"/>
    <col min="8" max="8" width="19.42578125" style="1" hidden="1" customWidth="1"/>
    <col min="9" max="9" width="9.5703125" style="1" customWidth="1"/>
    <col min="10" max="10" width="10.85546875" style="1" customWidth="1"/>
    <col min="11" max="11" width="10.7109375" style="1" customWidth="1"/>
    <col min="12" max="12" width="11.140625" style="1" customWidth="1"/>
    <col min="13" max="13" width="11.42578125" style="1" customWidth="1"/>
    <col min="14" max="14" width="11.28515625" style="1" customWidth="1"/>
    <col min="15" max="15" width="11.140625" style="1" customWidth="1"/>
    <col min="16" max="16" width="15" style="1" customWidth="1"/>
    <col min="17" max="17" width="9.85546875" style="1" customWidth="1"/>
    <col min="18" max="18" width="13.5703125" style="1" customWidth="1"/>
    <col min="19" max="19" width="11.7109375" style="1" customWidth="1"/>
    <col min="20" max="20" width="10.85546875" style="1" customWidth="1"/>
    <col min="21" max="21" width="8.140625" style="1" customWidth="1"/>
    <col min="22" max="22" width="8.7109375" style="1" customWidth="1"/>
    <col min="23" max="23" width="10.85546875" style="1" customWidth="1"/>
    <col min="24" max="24" width="9.7109375" style="1" customWidth="1"/>
    <col min="25" max="25" width="10.28515625" style="1" customWidth="1"/>
    <col min="26" max="26" width="9.42578125" style="1" customWidth="1"/>
    <col min="27" max="27" width="9" style="1" customWidth="1"/>
    <col min="28" max="28" width="11.85546875" style="1" customWidth="1"/>
    <col min="29" max="29" width="19.85546875" style="1" customWidth="1"/>
    <col min="30" max="30" width="19.85546875" style="1" hidden="1" customWidth="1"/>
    <col min="31" max="31" width="32.7109375" style="1" customWidth="1"/>
    <col min="32" max="32" width="31.85546875" style="1" customWidth="1"/>
    <col min="33" max="33" width="16.42578125" style="1" customWidth="1"/>
    <col min="34" max="16384" width="11.42578125" style="1"/>
  </cols>
  <sheetData>
    <row r="1" spans="2:32" ht="11.25" customHeight="1" thickBot="1" x14ac:dyDescent="0.3"/>
    <row r="2" spans="2:32" s="2" customFormat="1" ht="39" customHeight="1" x14ac:dyDescent="0.25">
      <c r="B2" s="468"/>
      <c r="C2" s="498"/>
      <c r="D2" s="469"/>
      <c r="E2" s="291" t="s">
        <v>57</v>
      </c>
      <c r="F2" s="291"/>
      <c r="G2" s="336" t="s">
        <v>64</v>
      </c>
      <c r="H2" s="337"/>
      <c r="I2" s="337"/>
      <c r="J2" s="337"/>
      <c r="K2" s="337"/>
      <c r="L2" s="337"/>
      <c r="M2" s="337"/>
      <c r="N2" s="337"/>
      <c r="O2" s="337"/>
      <c r="P2" s="337"/>
      <c r="Q2" s="337"/>
      <c r="R2" s="337"/>
      <c r="S2" s="337"/>
      <c r="T2" s="337"/>
      <c r="U2" s="337"/>
      <c r="V2" s="337"/>
      <c r="W2" s="337"/>
      <c r="X2" s="337"/>
      <c r="Y2" s="337"/>
      <c r="Z2" s="337"/>
      <c r="AA2" s="337"/>
      <c r="AB2" s="337"/>
      <c r="AC2" s="337"/>
      <c r="AD2" s="338"/>
      <c r="AE2" s="156" t="s">
        <v>58</v>
      </c>
      <c r="AF2" s="167"/>
    </row>
    <row r="3" spans="2:32" s="2" customFormat="1" ht="27.75" customHeight="1" x14ac:dyDescent="0.25">
      <c r="B3" s="470"/>
      <c r="C3" s="499"/>
      <c r="D3" s="471"/>
      <c r="E3" s="292" t="s">
        <v>59</v>
      </c>
      <c r="F3" s="292"/>
      <c r="G3" s="339" t="s">
        <v>60</v>
      </c>
      <c r="H3" s="340"/>
      <c r="I3" s="340"/>
      <c r="J3" s="340"/>
      <c r="K3" s="340"/>
      <c r="L3" s="340"/>
      <c r="M3" s="340"/>
      <c r="N3" s="340"/>
      <c r="O3" s="340"/>
      <c r="P3" s="340"/>
      <c r="Q3" s="340"/>
      <c r="R3" s="340"/>
      <c r="S3" s="340"/>
      <c r="T3" s="340"/>
      <c r="U3" s="340"/>
      <c r="V3" s="340"/>
      <c r="W3" s="340"/>
      <c r="X3" s="340"/>
      <c r="Y3" s="340"/>
      <c r="Z3" s="340"/>
      <c r="AA3" s="340"/>
      <c r="AB3" s="340"/>
      <c r="AC3" s="340"/>
      <c r="AD3" s="341"/>
      <c r="AE3" s="155" t="s">
        <v>61</v>
      </c>
      <c r="AF3" s="168"/>
    </row>
    <row r="4" spans="2:32" s="2" customFormat="1" ht="27.75" customHeight="1" x14ac:dyDescent="0.25">
      <c r="B4" s="470"/>
      <c r="C4" s="499"/>
      <c r="D4" s="471"/>
      <c r="E4" s="292" t="s">
        <v>62</v>
      </c>
      <c r="F4" s="292"/>
      <c r="G4" s="414" t="s">
        <v>65</v>
      </c>
      <c r="H4" s="415"/>
      <c r="I4" s="415"/>
      <c r="J4" s="415"/>
      <c r="K4" s="415"/>
      <c r="L4" s="415"/>
      <c r="M4" s="415"/>
      <c r="N4" s="415"/>
      <c r="O4" s="415"/>
      <c r="P4" s="415"/>
      <c r="Q4" s="415"/>
      <c r="R4" s="415"/>
      <c r="S4" s="415"/>
      <c r="T4" s="415"/>
      <c r="U4" s="415"/>
      <c r="V4" s="415"/>
      <c r="W4" s="415"/>
      <c r="X4" s="415"/>
      <c r="Y4" s="415"/>
      <c r="Z4" s="415"/>
      <c r="AA4" s="415"/>
      <c r="AB4" s="415"/>
      <c r="AC4" s="415"/>
      <c r="AD4" s="416"/>
      <c r="AE4" s="308" t="s">
        <v>63</v>
      </c>
      <c r="AF4" s="313"/>
    </row>
    <row r="5" spans="2:32" s="2" customFormat="1" ht="42" customHeight="1" thickBot="1" x14ac:dyDescent="0.3">
      <c r="B5" s="470"/>
      <c r="C5" s="499"/>
      <c r="D5" s="471"/>
      <c r="E5" s="293" t="s">
        <v>66</v>
      </c>
      <c r="F5" s="293"/>
      <c r="G5" s="417" t="s">
        <v>67</v>
      </c>
      <c r="H5" s="418"/>
      <c r="I5" s="418"/>
      <c r="J5" s="418"/>
      <c r="K5" s="418"/>
      <c r="L5" s="418"/>
      <c r="M5" s="418"/>
      <c r="N5" s="418"/>
      <c r="O5" s="418"/>
      <c r="P5" s="418"/>
      <c r="Q5" s="418"/>
      <c r="R5" s="418"/>
      <c r="S5" s="418"/>
      <c r="T5" s="418"/>
      <c r="U5" s="418"/>
      <c r="V5" s="418"/>
      <c r="W5" s="418"/>
      <c r="X5" s="418"/>
      <c r="Y5" s="418"/>
      <c r="Z5" s="418"/>
      <c r="AA5" s="418"/>
      <c r="AB5" s="418"/>
      <c r="AC5" s="418"/>
      <c r="AD5" s="419"/>
      <c r="AE5" s="310"/>
      <c r="AF5" s="315"/>
    </row>
    <row r="6" spans="2:32" ht="23.25" customHeight="1" thickBot="1" x14ac:dyDescent="0.3">
      <c r="B6" s="288" t="s">
        <v>248</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90"/>
    </row>
    <row r="7" spans="2:32" ht="33" customHeight="1" x14ac:dyDescent="0.25">
      <c r="B7" s="454" t="s">
        <v>170</v>
      </c>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6"/>
    </row>
    <row r="8" spans="2:32" ht="27.75" customHeight="1" x14ac:dyDescent="0.25">
      <c r="B8" s="457" t="s">
        <v>247</v>
      </c>
      <c r="C8" s="458"/>
      <c r="D8" s="458"/>
      <c r="E8" s="458"/>
      <c r="F8" s="458"/>
      <c r="G8" s="458"/>
      <c r="H8" s="458"/>
      <c r="I8" s="458"/>
      <c r="J8" s="458"/>
      <c r="K8" s="458"/>
      <c r="L8" s="458"/>
      <c r="M8" s="458"/>
      <c r="N8" s="458"/>
      <c r="O8" s="458"/>
      <c r="P8" s="458"/>
      <c r="Q8" s="458"/>
      <c r="R8" s="458"/>
      <c r="S8" s="458"/>
      <c r="T8" s="458"/>
      <c r="U8" s="458"/>
      <c r="V8" s="458"/>
      <c r="W8" s="458"/>
      <c r="X8" s="458"/>
      <c r="Y8" s="458"/>
      <c r="Z8" s="458"/>
      <c r="AA8" s="458"/>
      <c r="AB8" s="458"/>
      <c r="AC8" s="458"/>
      <c r="AD8" s="458"/>
      <c r="AE8" s="458"/>
      <c r="AF8" s="459"/>
    </row>
    <row r="9" spans="2:32" ht="93" customHeight="1" x14ac:dyDescent="0.25">
      <c r="B9" s="500" t="s">
        <v>66</v>
      </c>
      <c r="C9" s="501"/>
      <c r="D9" s="502" t="s">
        <v>113</v>
      </c>
      <c r="E9" s="504" t="s">
        <v>112</v>
      </c>
      <c r="F9" s="505"/>
      <c r="G9" s="511" t="s">
        <v>275</v>
      </c>
      <c r="H9" s="496" t="s">
        <v>365</v>
      </c>
      <c r="I9" s="509" t="s">
        <v>243</v>
      </c>
      <c r="J9" s="509"/>
      <c r="K9" s="509"/>
      <c r="L9" s="509"/>
      <c r="M9" s="509"/>
      <c r="N9" s="509"/>
      <c r="O9" s="509"/>
      <c r="P9" s="509"/>
      <c r="Q9" s="509"/>
      <c r="R9" s="509"/>
      <c r="S9" s="509"/>
      <c r="T9" s="509"/>
      <c r="U9" s="509"/>
      <c r="V9" s="509"/>
      <c r="W9" s="509"/>
      <c r="X9" s="509"/>
      <c r="Y9" s="509"/>
      <c r="Z9" s="509"/>
      <c r="AA9" s="509"/>
      <c r="AB9" s="509"/>
      <c r="AC9" s="509"/>
      <c r="AD9" s="496" t="s">
        <v>366</v>
      </c>
      <c r="AE9" s="510" t="s">
        <v>139</v>
      </c>
      <c r="AF9" s="508" t="s">
        <v>140</v>
      </c>
    </row>
    <row r="10" spans="2:32" ht="93" customHeight="1" x14ac:dyDescent="0.25">
      <c r="B10" s="500"/>
      <c r="C10" s="501"/>
      <c r="D10" s="503"/>
      <c r="E10" s="506"/>
      <c r="F10" s="507"/>
      <c r="G10" s="512"/>
      <c r="H10" s="497"/>
      <c r="I10" s="103" t="s">
        <v>119</v>
      </c>
      <c r="J10" s="103" t="s">
        <v>120</v>
      </c>
      <c r="K10" s="103" t="s">
        <v>121</v>
      </c>
      <c r="L10" s="103" t="s">
        <v>122</v>
      </c>
      <c r="M10" s="103" t="s">
        <v>123</v>
      </c>
      <c r="N10" s="103" t="s">
        <v>124</v>
      </c>
      <c r="O10" s="103" t="s">
        <v>125</v>
      </c>
      <c r="P10" s="103" t="s">
        <v>126</v>
      </c>
      <c r="Q10" s="103" t="s">
        <v>127</v>
      </c>
      <c r="R10" s="103" t="s">
        <v>128</v>
      </c>
      <c r="S10" s="103" t="s">
        <v>129</v>
      </c>
      <c r="T10" s="103" t="s">
        <v>130</v>
      </c>
      <c r="U10" s="103" t="s">
        <v>131</v>
      </c>
      <c r="V10" s="103" t="s">
        <v>132</v>
      </c>
      <c r="W10" s="103" t="s">
        <v>133</v>
      </c>
      <c r="X10" s="103" t="s">
        <v>134</v>
      </c>
      <c r="Y10" s="103" t="s">
        <v>135</v>
      </c>
      <c r="Z10" s="103" t="s">
        <v>136</v>
      </c>
      <c r="AA10" s="103" t="s">
        <v>137</v>
      </c>
      <c r="AB10" s="103" t="s">
        <v>138</v>
      </c>
      <c r="AC10" s="104" t="s">
        <v>99</v>
      </c>
      <c r="AD10" s="497"/>
      <c r="AE10" s="510"/>
      <c r="AF10" s="508"/>
    </row>
    <row r="11" spans="2:32" ht="80.25" customHeight="1" x14ac:dyDescent="0.25">
      <c r="B11" s="435" t="str">
        <f>'3-IDENTIFICACIÓN DEL RIESGO'!B12</f>
        <v>DIRECCIONAMIENTO ESTRATÉGICO</v>
      </c>
      <c r="C11" s="427"/>
      <c r="D11" s="516" t="str">
        <f>'3-IDENTIFICACIÓN DEL RIESGO'!E12</f>
        <v>1. Oficina del Planeación.
2. Dirección General.</v>
      </c>
      <c r="E11" s="494" t="str">
        <f>'3-IDENTIFICACIÓN DEL RIESGO'!G12</f>
        <v>Definición de lineamientos estratégicos para beneficiar grupos de interés contrarios a los objetivos de Reforma Rural Integral y de Ordenamiento Social de la Propiedad Rural</v>
      </c>
      <c r="F11" s="495"/>
      <c r="G11" s="177" t="s">
        <v>13</v>
      </c>
      <c r="H11" s="105">
        <f>IF(G11="Casi Seguro",5,IF(G11="Probable",4,IF(G11="Posible",3,IF(G11="Improbable",2,IF(G11="Rara Vez",1)))))</f>
        <v>3</v>
      </c>
      <c r="I11" s="157" t="s">
        <v>171</v>
      </c>
      <c r="J11" s="157" t="s">
        <v>114</v>
      </c>
      <c r="K11" s="157" t="s">
        <v>114</v>
      </c>
      <c r="L11" s="157" t="s">
        <v>114</v>
      </c>
      <c r="M11" s="157" t="s">
        <v>114</v>
      </c>
      <c r="N11" s="157" t="s">
        <v>171</v>
      </c>
      <c r="O11" s="157" t="s">
        <v>171</v>
      </c>
      <c r="P11" s="157" t="s">
        <v>114</v>
      </c>
      <c r="Q11" s="157" t="s">
        <v>171</v>
      </c>
      <c r="R11" s="157" t="s">
        <v>114</v>
      </c>
      <c r="S11" s="157" t="s">
        <v>114</v>
      </c>
      <c r="T11" s="157" t="s">
        <v>114</v>
      </c>
      <c r="U11" s="157" t="s">
        <v>114</v>
      </c>
      <c r="V11" s="157" t="s">
        <v>171</v>
      </c>
      <c r="W11" s="157" t="s">
        <v>114</v>
      </c>
      <c r="X11" s="157" t="s">
        <v>171</v>
      </c>
      <c r="Y11" s="157" t="s">
        <v>171</v>
      </c>
      <c r="Z11" s="157" t="s">
        <v>114</v>
      </c>
      <c r="AA11" s="157" t="s">
        <v>114</v>
      </c>
      <c r="AB11" s="171">
        <f>COUNTIF(I11:AA11,"SI")</f>
        <v>12</v>
      </c>
      <c r="AC11" s="106" t="str">
        <f>IF(AB11&lt;6,"Moderado",IF(AB11&lt;12,"Mayor",IF(AB11&lt;20,"Catastrófico")))</f>
        <v>Catastrófico</v>
      </c>
      <c r="AD11" s="106">
        <f>IF(AC11="Catastrófico",5,IF(AC11="Mayor",4,IF(AC11="Moderado",3)))</f>
        <v>5</v>
      </c>
      <c r="AE11" s="107" t="str">
        <f>IF(OR(AND(AC11="Moderado",G11="Rara Vez"),AND(AC11="Moderado",G11="Improbable")),"Moderado",IF(OR(AND(AC11="Mayor",G11="Improbable"),AND(AC11="Mayor",G11="Rara Vez"),AND(AC11="Moderado",G11="Probable"),AND(AC11="Moderado",G11="Posible")),"Alto",IF(OR(AND(AC11="Moderado",G11="Casi Seguro"),AND(AC11="Mayor",G11="Posible"),AND(AC11="Mayor",G11="Probable"),AND(AC11="Mayor",G11="Casi Seguro")),"Extremo",IF(AC11="Catastrófico","Extremo"))))</f>
        <v>Extremo</v>
      </c>
      <c r="AF11" s="108" t="s">
        <v>8</v>
      </c>
    </row>
    <row r="12" spans="2:32" ht="25.5" x14ac:dyDescent="0.25">
      <c r="B12" s="436"/>
      <c r="C12" s="429"/>
      <c r="D12" s="517"/>
      <c r="E12" s="494" t="str">
        <f>'3-IDENTIFICACIÓN DEL RIESGO'!G14</f>
        <v>Riesgo 2</v>
      </c>
      <c r="F12" s="495"/>
      <c r="G12" s="177"/>
      <c r="H12" s="105" t="b">
        <f t="shared" ref="H12:H76" si="0">IF(G12="Casi Seguro",5,IF(G12="Probable",4,IF(G12="Posible",3,IF(G12="Improbable",2,IF(G12="Rara Vez",1)))))</f>
        <v>0</v>
      </c>
      <c r="I12" s="157"/>
      <c r="J12" s="157"/>
      <c r="K12" s="157"/>
      <c r="L12" s="157"/>
      <c r="M12" s="157"/>
      <c r="N12" s="157"/>
      <c r="O12" s="157"/>
      <c r="P12" s="157"/>
      <c r="Q12" s="157"/>
      <c r="R12" s="157"/>
      <c r="S12" s="157"/>
      <c r="T12" s="157"/>
      <c r="U12" s="157"/>
      <c r="V12" s="157"/>
      <c r="W12" s="157"/>
      <c r="X12" s="157"/>
      <c r="Y12" s="157"/>
      <c r="Z12" s="157"/>
      <c r="AA12" s="157"/>
      <c r="AB12" s="171">
        <f t="shared" ref="AB12:AB15" si="1">COUNTIF(I12:AA12,"SI")</f>
        <v>0</v>
      </c>
      <c r="AC12" s="106" t="str">
        <f t="shared" ref="AC12:AC15" si="2">IF(AB12&lt;6,"Moderado",IF(AB12&lt;12,"Mayor",IF(AB12&lt;20,"Catastrófico")))</f>
        <v>Moderado</v>
      </c>
      <c r="AD12" s="106">
        <f t="shared" ref="AD12:AD76" si="3">IF(AC12="Catastrófico",5,IF(AC12="Mayor",4,IF(AC12="Moderado",3)))</f>
        <v>3</v>
      </c>
      <c r="AE12" s="107" t="b">
        <f t="shared" ref="AE12:AE15" si="4">IF(OR(AND(AC12="Moderado",G12="Rara Vez"),AND(AC12="Moderado",G12="Improbable")),"Moderado",IF(OR(AND(AC12="Mayor",G12="Improbable"),AND(AC12="Mayor",G12="Rara Vez"),AND(AC12="Moderado",G12="Probable"),AND(AC12="Moderado",G12="Posible")),"Alto",IF(OR(AND(AC12="Moderado",G12="Casi Seguro"),AND(AC12="Mayor",G12="Posible"),AND(AC12="Mayor",G12="Probable"),AND(AC12="Mayor",G12="Casi Seguro")),"Extremo",IF(AC12="Catastrófico","Extremo"))))</f>
        <v>0</v>
      </c>
      <c r="AF12" s="108" t="s">
        <v>8</v>
      </c>
    </row>
    <row r="13" spans="2:32" ht="25.5" x14ac:dyDescent="0.25">
      <c r="B13" s="436"/>
      <c r="C13" s="429"/>
      <c r="D13" s="517"/>
      <c r="E13" s="494" t="str">
        <f>'3-IDENTIFICACIÓN DEL RIESGO'!G16</f>
        <v>Riesgo 3</v>
      </c>
      <c r="F13" s="495"/>
      <c r="G13" s="177"/>
      <c r="H13" s="105" t="b">
        <f t="shared" si="0"/>
        <v>0</v>
      </c>
      <c r="I13" s="157"/>
      <c r="J13" s="157"/>
      <c r="K13" s="157"/>
      <c r="L13" s="157"/>
      <c r="M13" s="157"/>
      <c r="N13" s="157"/>
      <c r="O13" s="157"/>
      <c r="P13" s="157"/>
      <c r="Q13" s="157"/>
      <c r="R13" s="157"/>
      <c r="S13" s="157"/>
      <c r="T13" s="157"/>
      <c r="U13" s="157"/>
      <c r="V13" s="157"/>
      <c r="W13" s="157"/>
      <c r="X13" s="157"/>
      <c r="Y13" s="157"/>
      <c r="Z13" s="157"/>
      <c r="AA13" s="157"/>
      <c r="AB13" s="171">
        <f t="shared" si="1"/>
        <v>0</v>
      </c>
      <c r="AC13" s="106" t="str">
        <f t="shared" si="2"/>
        <v>Moderado</v>
      </c>
      <c r="AD13" s="106">
        <f t="shared" si="3"/>
        <v>3</v>
      </c>
      <c r="AE13" s="107" t="b">
        <f t="shared" si="4"/>
        <v>0</v>
      </c>
      <c r="AF13" s="108" t="s">
        <v>8</v>
      </c>
    </row>
    <row r="14" spans="2:32" ht="25.5" x14ac:dyDescent="0.25">
      <c r="B14" s="436"/>
      <c r="C14" s="429"/>
      <c r="D14" s="517"/>
      <c r="E14" s="494" t="str">
        <f>'3-IDENTIFICACIÓN DEL RIESGO'!G18</f>
        <v>Riesgo 4</v>
      </c>
      <c r="F14" s="495"/>
      <c r="G14" s="177"/>
      <c r="H14" s="105" t="b">
        <f t="shared" si="0"/>
        <v>0</v>
      </c>
      <c r="I14" s="157"/>
      <c r="J14" s="157"/>
      <c r="K14" s="157"/>
      <c r="L14" s="157"/>
      <c r="M14" s="157"/>
      <c r="N14" s="157"/>
      <c r="O14" s="157"/>
      <c r="P14" s="157"/>
      <c r="Q14" s="157"/>
      <c r="R14" s="157"/>
      <c r="S14" s="157"/>
      <c r="T14" s="157"/>
      <c r="U14" s="157"/>
      <c r="V14" s="157"/>
      <c r="W14" s="157"/>
      <c r="X14" s="157"/>
      <c r="Y14" s="157"/>
      <c r="Z14" s="157"/>
      <c r="AA14" s="157"/>
      <c r="AB14" s="171">
        <f t="shared" si="1"/>
        <v>0</v>
      </c>
      <c r="AC14" s="106" t="str">
        <f t="shared" si="2"/>
        <v>Moderado</v>
      </c>
      <c r="AD14" s="106">
        <f t="shared" si="3"/>
        <v>3</v>
      </c>
      <c r="AE14" s="107" t="b">
        <f t="shared" si="4"/>
        <v>0</v>
      </c>
      <c r="AF14" s="108" t="s">
        <v>8</v>
      </c>
    </row>
    <row r="15" spans="2:32" ht="25.5" x14ac:dyDescent="0.25">
      <c r="B15" s="437"/>
      <c r="C15" s="431"/>
      <c r="D15" s="518"/>
      <c r="E15" s="494" t="str">
        <f>'3-IDENTIFICACIÓN DEL RIESGO'!G20</f>
        <v>Riesgo 5</v>
      </c>
      <c r="F15" s="495"/>
      <c r="G15" s="177"/>
      <c r="H15" s="105" t="b">
        <f t="shared" si="0"/>
        <v>0</v>
      </c>
      <c r="I15" s="157"/>
      <c r="J15" s="157"/>
      <c r="K15" s="157"/>
      <c r="L15" s="157"/>
      <c r="M15" s="157"/>
      <c r="N15" s="157"/>
      <c r="O15" s="157"/>
      <c r="P15" s="157"/>
      <c r="Q15" s="157"/>
      <c r="R15" s="157"/>
      <c r="S15" s="157"/>
      <c r="T15" s="157"/>
      <c r="U15" s="157"/>
      <c r="V15" s="157"/>
      <c r="W15" s="157"/>
      <c r="X15" s="157"/>
      <c r="Y15" s="157"/>
      <c r="Z15" s="157"/>
      <c r="AA15" s="157"/>
      <c r="AB15" s="171">
        <f t="shared" si="1"/>
        <v>0</v>
      </c>
      <c r="AC15" s="106" t="str">
        <f t="shared" si="2"/>
        <v>Moderado</v>
      </c>
      <c r="AD15" s="106">
        <f t="shared" si="3"/>
        <v>3</v>
      </c>
      <c r="AE15" s="107" t="b">
        <f t="shared" si="4"/>
        <v>0</v>
      </c>
      <c r="AF15" s="108" t="s">
        <v>8</v>
      </c>
    </row>
    <row r="16" spans="2:32" ht="62.25" customHeight="1" x14ac:dyDescent="0.25">
      <c r="B16" s="435" t="str">
        <f>'3-IDENTIFICACIÓN DEL RIESGO'!B22</f>
        <v>COMUNICACIÓN Y GESTIÓN CON GRUPOS DE INTERÉS</v>
      </c>
      <c r="C16" s="427"/>
      <c r="D16" s="513" t="str">
        <f>'3-IDENTIFICACIÓN DEL RIESGO'!E22</f>
        <v>1. Dirección General.
2. Secretaría General.
3. Oficina de Planeación.
4. Oficina Jurídica.
5. Oficina del Inspector de la Gestión de Tierras.
6. Oficina de Control Interno.</v>
      </c>
      <c r="E16" s="494" t="str">
        <f>'3-IDENTIFICACIÓN DEL RIESGO'!G22</f>
        <v>Alterar información destinada a la consolidación de los informes de gestión, para beneficio propio o favorecimiento de grupos de interés, partidos políticos o particulares.</v>
      </c>
      <c r="F16" s="495"/>
      <c r="G16" s="177" t="s">
        <v>13</v>
      </c>
      <c r="H16" s="105">
        <f t="shared" si="0"/>
        <v>3</v>
      </c>
      <c r="I16" s="157" t="s">
        <v>114</v>
      </c>
      <c r="J16" s="157" t="s">
        <v>114</v>
      </c>
      <c r="K16" s="157" t="s">
        <v>114</v>
      </c>
      <c r="L16" s="157" t="s">
        <v>114</v>
      </c>
      <c r="M16" s="157" t="s">
        <v>114</v>
      </c>
      <c r="N16" s="157" t="s">
        <v>171</v>
      </c>
      <c r="O16" s="157" t="s">
        <v>171</v>
      </c>
      <c r="P16" s="157" t="s">
        <v>171</v>
      </c>
      <c r="Q16" s="157" t="s">
        <v>114</v>
      </c>
      <c r="R16" s="157" t="s">
        <v>114</v>
      </c>
      <c r="S16" s="157" t="s">
        <v>114</v>
      </c>
      <c r="T16" s="157" t="s">
        <v>114</v>
      </c>
      <c r="U16" s="157" t="s">
        <v>114</v>
      </c>
      <c r="V16" s="157" t="s">
        <v>171</v>
      </c>
      <c r="W16" s="157" t="s">
        <v>114</v>
      </c>
      <c r="X16" s="157" t="s">
        <v>171</v>
      </c>
      <c r="Y16" s="157" t="s">
        <v>114</v>
      </c>
      <c r="Z16" s="157" t="s">
        <v>114</v>
      </c>
      <c r="AA16" s="157" t="s">
        <v>171</v>
      </c>
      <c r="AB16" s="171">
        <f t="shared" ref="AB16:AB87" si="5">COUNTIF(I16:AA16,"SI")</f>
        <v>13</v>
      </c>
      <c r="AC16" s="106" t="str">
        <f t="shared" ref="AC16:AC87" si="6">IF(AB16&lt;6,"Moderado",IF(AB16&lt;12,"Mayor",IF(AB16&lt;20,"Catastrófico")))</f>
        <v>Catastrófico</v>
      </c>
      <c r="AD16" s="106">
        <f t="shared" si="3"/>
        <v>5</v>
      </c>
      <c r="AE16" s="107" t="str">
        <f t="shared" ref="AE16:AE87" si="7">IF(OR(AND(AC16="Moderado",G16="Rara Vez"),AND(AC16="Moderado",G16="Improbable")),"Moderado",IF(OR(AND(AC16="Mayor",G16="Improbable"),AND(AC16="Mayor",G16="Rara Vez"),AND(AC16="Moderado",G16="Probable"),AND(AC16="Moderado",G16="Posible")),"Alto",IF(OR(AND(AC16="Moderado",G16="Casi Seguro"),AND(AC16="Mayor",G16="Posible"),AND(AC16="Mayor",G16="Probable"),AND(AC16="Mayor",G16="Casi Seguro")),"Extremo",IF(AC16="Catastrófico","Extremo"))))</f>
        <v>Extremo</v>
      </c>
      <c r="AF16" s="108" t="s">
        <v>8</v>
      </c>
    </row>
    <row r="17" spans="2:32" ht="19.5" customHeight="1" x14ac:dyDescent="0.25">
      <c r="B17" s="436"/>
      <c r="C17" s="429"/>
      <c r="D17" s="514"/>
      <c r="E17" s="494" t="str">
        <f>'3-IDENTIFICACIÓN DEL RIESGO'!G24</f>
        <v>Riesgo 2</v>
      </c>
      <c r="F17" s="495"/>
      <c r="G17" s="177"/>
      <c r="H17" s="105" t="b">
        <f t="shared" si="0"/>
        <v>0</v>
      </c>
      <c r="I17" s="157"/>
      <c r="J17" s="157"/>
      <c r="K17" s="157"/>
      <c r="L17" s="157"/>
      <c r="M17" s="157"/>
      <c r="N17" s="157"/>
      <c r="O17" s="157"/>
      <c r="P17" s="157"/>
      <c r="Q17" s="157"/>
      <c r="R17" s="157"/>
      <c r="S17" s="157"/>
      <c r="T17" s="157"/>
      <c r="U17" s="157"/>
      <c r="V17" s="157"/>
      <c r="W17" s="157"/>
      <c r="X17" s="157"/>
      <c r="Y17" s="157"/>
      <c r="Z17" s="157"/>
      <c r="AA17" s="157"/>
      <c r="AB17" s="171">
        <f t="shared" si="5"/>
        <v>0</v>
      </c>
      <c r="AC17" s="106" t="str">
        <f t="shared" si="6"/>
        <v>Moderado</v>
      </c>
      <c r="AD17" s="106">
        <f t="shared" si="3"/>
        <v>3</v>
      </c>
      <c r="AE17" s="107" t="b">
        <f t="shared" si="7"/>
        <v>0</v>
      </c>
      <c r="AF17" s="108" t="s">
        <v>8</v>
      </c>
    </row>
    <row r="18" spans="2:32" ht="19.5" customHeight="1" x14ac:dyDescent="0.25">
      <c r="B18" s="436"/>
      <c r="C18" s="429"/>
      <c r="D18" s="514"/>
      <c r="E18" s="494" t="str">
        <f>'3-IDENTIFICACIÓN DEL RIESGO'!G26</f>
        <v>Riesgo 3</v>
      </c>
      <c r="F18" s="495"/>
      <c r="G18" s="177"/>
      <c r="H18" s="105" t="b">
        <f t="shared" si="0"/>
        <v>0</v>
      </c>
      <c r="I18" s="157"/>
      <c r="J18" s="157"/>
      <c r="K18" s="157"/>
      <c r="L18" s="157"/>
      <c r="M18" s="157"/>
      <c r="N18" s="157"/>
      <c r="O18" s="157"/>
      <c r="P18" s="157"/>
      <c r="Q18" s="157"/>
      <c r="R18" s="157"/>
      <c r="S18" s="157"/>
      <c r="T18" s="157"/>
      <c r="U18" s="157"/>
      <c r="V18" s="157"/>
      <c r="W18" s="157"/>
      <c r="X18" s="157"/>
      <c r="Y18" s="157"/>
      <c r="Z18" s="157"/>
      <c r="AA18" s="157"/>
      <c r="AB18" s="171">
        <f t="shared" si="5"/>
        <v>0</v>
      </c>
      <c r="AC18" s="106" t="str">
        <f t="shared" si="6"/>
        <v>Moderado</v>
      </c>
      <c r="AD18" s="106">
        <f t="shared" si="3"/>
        <v>3</v>
      </c>
      <c r="AE18" s="107" t="b">
        <f t="shared" si="7"/>
        <v>0</v>
      </c>
      <c r="AF18" s="108" t="s">
        <v>8</v>
      </c>
    </row>
    <row r="19" spans="2:32" ht="19.5" customHeight="1" x14ac:dyDescent="0.25">
      <c r="B19" s="436"/>
      <c r="C19" s="429"/>
      <c r="D19" s="514"/>
      <c r="E19" s="494" t="str">
        <f>'3-IDENTIFICACIÓN DEL RIESGO'!G28</f>
        <v>Riesgo 4</v>
      </c>
      <c r="F19" s="495"/>
      <c r="G19" s="177"/>
      <c r="H19" s="105" t="b">
        <f t="shared" si="0"/>
        <v>0</v>
      </c>
      <c r="I19" s="157"/>
      <c r="J19" s="157"/>
      <c r="K19" s="157"/>
      <c r="L19" s="157"/>
      <c r="M19" s="157"/>
      <c r="N19" s="157"/>
      <c r="O19" s="157"/>
      <c r="P19" s="157"/>
      <c r="Q19" s="157"/>
      <c r="R19" s="157"/>
      <c r="S19" s="157"/>
      <c r="T19" s="157"/>
      <c r="U19" s="157"/>
      <c r="V19" s="157"/>
      <c r="W19" s="157"/>
      <c r="X19" s="157"/>
      <c r="Y19" s="157"/>
      <c r="Z19" s="157"/>
      <c r="AA19" s="157"/>
      <c r="AB19" s="171">
        <f t="shared" si="5"/>
        <v>0</v>
      </c>
      <c r="AC19" s="106" t="str">
        <f t="shared" si="6"/>
        <v>Moderado</v>
      </c>
      <c r="AD19" s="106">
        <f t="shared" si="3"/>
        <v>3</v>
      </c>
      <c r="AE19" s="107" t="b">
        <f t="shared" si="7"/>
        <v>0</v>
      </c>
      <c r="AF19" s="108" t="s">
        <v>8</v>
      </c>
    </row>
    <row r="20" spans="2:32" ht="25.5" x14ac:dyDescent="0.25">
      <c r="B20" s="437"/>
      <c r="C20" s="431"/>
      <c r="D20" s="515"/>
      <c r="E20" s="494" t="str">
        <f>'3-IDENTIFICACIÓN DEL RIESGO'!G30</f>
        <v>Riesgo 5</v>
      </c>
      <c r="F20" s="495"/>
      <c r="G20" s="177"/>
      <c r="H20" s="105" t="b">
        <f t="shared" si="0"/>
        <v>0</v>
      </c>
      <c r="I20" s="157"/>
      <c r="J20" s="157"/>
      <c r="K20" s="157"/>
      <c r="L20" s="157"/>
      <c r="M20" s="157"/>
      <c r="N20" s="157"/>
      <c r="O20" s="157"/>
      <c r="P20" s="157"/>
      <c r="Q20" s="157"/>
      <c r="R20" s="157"/>
      <c r="S20" s="157"/>
      <c r="T20" s="157"/>
      <c r="U20" s="157"/>
      <c r="V20" s="157"/>
      <c r="W20" s="157"/>
      <c r="X20" s="157"/>
      <c r="Y20" s="157"/>
      <c r="Z20" s="157"/>
      <c r="AA20" s="157"/>
      <c r="AB20" s="171">
        <f t="shared" si="5"/>
        <v>0</v>
      </c>
      <c r="AC20" s="106" t="str">
        <f t="shared" si="6"/>
        <v>Moderado</v>
      </c>
      <c r="AD20" s="106">
        <f t="shared" si="3"/>
        <v>3</v>
      </c>
      <c r="AE20" s="107" t="b">
        <f t="shared" si="7"/>
        <v>0</v>
      </c>
      <c r="AF20" s="108" t="s">
        <v>8</v>
      </c>
    </row>
    <row r="21" spans="2:32" ht="25.5" x14ac:dyDescent="0.25">
      <c r="B21" s="435" t="str">
        <f>'3-IDENTIFICACIÓN DEL RIESGO'!B32</f>
        <v>INTELIGENCIA DE LA INFORMACIÓN</v>
      </c>
      <c r="C21" s="427"/>
      <c r="D21" s="516" t="str">
        <f>'3-IDENTIFICACIÓN DEL RIESGO'!E32</f>
        <v>1. Dirección de Gestión del Ordenamiento Social de la Propiedad.
2. Oficina de Planeación.</v>
      </c>
      <c r="E21" s="494" t="str">
        <f>'3-IDENTIFICACIÓN DEL RIESGO'!G32</f>
        <v>Estructurar proyectos de TI para beneficio específico de un tercero o propio.</v>
      </c>
      <c r="F21" s="495"/>
      <c r="G21" s="177" t="s">
        <v>53</v>
      </c>
      <c r="H21" s="105">
        <f t="shared" si="0"/>
        <v>1</v>
      </c>
      <c r="I21" s="157" t="s">
        <v>171</v>
      </c>
      <c r="J21" s="157" t="s">
        <v>114</v>
      </c>
      <c r="K21" s="157" t="s">
        <v>114</v>
      </c>
      <c r="L21" s="157" t="s">
        <v>171</v>
      </c>
      <c r="M21" s="157" t="s">
        <v>114</v>
      </c>
      <c r="N21" s="157" t="s">
        <v>114</v>
      </c>
      <c r="O21" s="157" t="s">
        <v>114</v>
      </c>
      <c r="P21" s="157" t="s">
        <v>171</v>
      </c>
      <c r="Q21" s="157" t="s">
        <v>171</v>
      </c>
      <c r="R21" s="157" t="s">
        <v>114</v>
      </c>
      <c r="S21" s="157" t="s">
        <v>171</v>
      </c>
      <c r="T21" s="157" t="s">
        <v>171</v>
      </c>
      <c r="U21" s="157" t="s">
        <v>114</v>
      </c>
      <c r="V21" s="157" t="s">
        <v>171</v>
      </c>
      <c r="W21" s="157" t="s">
        <v>171</v>
      </c>
      <c r="X21" s="157" t="s">
        <v>171</v>
      </c>
      <c r="Y21" s="157" t="s">
        <v>171</v>
      </c>
      <c r="Z21" s="157" t="s">
        <v>114</v>
      </c>
      <c r="AA21" s="157" t="s">
        <v>171</v>
      </c>
      <c r="AB21" s="171">
        <f t="shared" si="5"/>
        <v>8</v>
      </c>
      <c r="AC21" s="106" t="str">
        <f t="shared" si="6"/>
        <v>Mayor</v>
      </c>
      <c r="AD21" s="106">
        <f t="shared" si="3"/>
        <v>4</v>
      </c>
      <c r="AE21" s="107" t="str">
        <f t="shared" si="7"/>
        <v>Alto</v>
      </c>
      <c r="AF21" s="108" t="s">
        <v>8</v>
      </c>
    </row>
    <row r="22" spans="2:32" ht="25.5" x14ac:dyDescent="0.25">
      <c r="B22" s="436"/>
      <c r="C22" s="429"/>
      <c r="D22" s="517"/>
      <c r="E22" s="494" t="str">
        <f>'3-IDENTIFICACIÓN DEL RIESGO'!G34</f>
        <v>Riesgo 2</v>
      </c>
      <c r="F22" s="495"/>
      <c r="G22" s="177"/>
      <c r="H22" s="105" t="b">
        <f t="shared" si="0"/>
        <v>0</v>
      </c>
      <c r="I22" s="157"/>
      <c r="J22" s="157"/>
      <c r="K22" s="157"/>
      <c r="L22" s="157"/>
      <c r="M22" s="157"/>
      <c r="N22" s="157"/>
      <c r="O22" s="157"/>
      <c r="P22" s="157"/>
      <c r="Q22" s="157"/>
      <c r="R22" s="157"/>
      <c r="S22" s="157"/>
      <c r="T22" s="157"/>
      <c r="U22" s="157"/>
      <c r="V22" s="157"/>
      <c r="W22" s="157"/>
      <c r="X22" s="157"/>
      <c r="Y22" s="157"/>
      <c r="Z22" s="157"/>
      <c r="AA22" s="157"/>
      <c r="AB22" s="171">
        <f t="shared" si="5"/>
        <v>0</v>
      </c>
      <c r="AC22" s="106" t="str">
        <f t="shared" si="6"/>
        <v>Moderado</v>
      </c>
      <c r="AD22" s="106">
        <f t="shared" si="3"/>
        <v>3</v>
      </c>
      <c r="AE22" s="107" t="b">
        <f t="shared" si="7"/>
        <v>0</v>
      </c>
      <c r="AF22" s="108" t="s">
        <v>8</v>
      </c>
    </row>
    <row r="23" spans="2:32" ht="25.5" x14ac:dyDescent="0.25">
      <c r="B23" s="436"/>
      <c r="C23" s="429"/>
      <c r="D23" s="517"/>
      <c r="E23" s="494" t="str">
        <f>'3-IDENTIFICACIÓN DEL RIESGO'!G36</f>
        <v>Riesgo 3</v>
      </c>
      <c r="F23" s="495"/>
      <c r="G23" s="177"/>
      <c r="H23" s="105" t="b">
        <f t="shared" si="0"/>
        <v>0</v>
      </c>
      <c r="I23" s="157"/>
      <c r="J23" s="157"/>
      <c r="K23" s="157"/>
      <c r="L23" s="157"/>
      <c r="M23" s="157"/>
      <c r="N23" s="157"/>
      <c r="O23" s="157"/>
      <c r="P23" s="157"/>
      <c r="Q23" s="157"/>
      <c r="R23" s="157"/>
      <c r="S23" s="157"/>
      <c r="T23" s="157"/>
      <c r="U23" s="157"/>
      <c r="V23" s="157"/>
      <c r="W23" s="157"/>
      <c r="X23" s="157"/>
      <c r="Y23" s="157"/>
      <c r="Z23" s="157"/>
      <c r="AA23" s="157"/>
      <c r="AB23" s="171">
        <f t="shared" si="5"/>
        <v>0</v>
      </c>
      <c r="AC23" s="106" t="str">
        <f t="shared" si="6"/>
        <v>Moderado</v>
      </c>
      <c r="AD23" s="106">
        <f t="shared" si="3"/>
        <v>3</v>
      </c>
      <c r="AE23" s="107" t="b">
        <f t="shared" si="7"/>
        <v>0</v>
      </c>
      <c r="AF23" s="108" t="s">
        <v>8</v>
      </c>
    </row>
    <row r="24" spans="2:32" ht="25.5" x14ac:dyDescent="0.25">
      <c r="B24" s="436"/>
      <c r="C24" s="429"/>
      <c r="D24" s="517"/>
      <c r="E24" s="494" t="str">
        <f>'3-IDENTIFICACIÓN DEL RIESGO'!G38</f>
        <v>Riesgo 4</v>
      </c>
      <c r="F24" s="495"/>
      <c r="G24" s="177"/>
      <c r="H24" s="105" t="b">
        <f t="shared" si="0"/>
        <v>0</v>
      </c>
      <c r="I24" s="157"/>
      <c r="J24" s="157"/>
      <c r="K24" s="157"/>
      <c r="L24" s="157"/>
      <c r="M24" s="157"/>
      <c r="N24" s="157"/>
      <c r="O24" s="157"/>
      <c r="P24" s="157"/>
      <c r="Q24" s="157"/>
      <c r="R24" s="157"/>
      <c r="S24" s="157"/>
      <c r="T24" s="157"/>
      <c r="U24" s="157"/>
      <c r="V24" s="157"/>
      <c r="W24" s="157"/>
      <c r="X24" s="157"/>
      <c r="Y24" s="157"/>
      <c r="Z24" s="157"/>
      <c r="AA24" s="157"/>
      <c r="AB24" s="171">
        <f t="shared" si="5"/>
        <v>0</v>
      </c>
      <c r="AC24" s="106" t="str">
        <f t="shared" si="6"/>
        <v>Moderado</v>
      </c>
      <c r="AD24" s="106">
        <f t="shared" si="3"/>
        <v>3</v>
      </c>
      <c r="AE24" s="107" t="b">
        <f t="shared" si="7"/>
        <v>0</v>
      </c>
      <c r="AF24" s="108" t="s">
        <v>8</v>
      </c>
    </row>
    <row r="25" spans="2:32" ht="25.5" x14ac:dyDescent="0.25">
      <c r="B25" s="437"/>
      <c r="C25" s="431"/>
      <c r="D25" s="518"/>
      <c r="E25" s="494" t="str">
        <f>'3-IDENTIFICACIÓN DEL RIESGO'!G40</f>
        <v>Riesgo 5</v>
      </c>
      <c r="F25" s="495"/>
      <c r="G25" s="177"/>
      <c r="H25" s="105" t="b">
        <f t="shared" si="0"/>
        <v>0</v>
      </c>
      <c r="I25" s="157"/>
      <c r="J25" s="157"/>
      <c r="K25" s="157"/>
      <c r="L25" s="157"/>
      <c r="M25" s="157"/>
      <c r="N25" s="157"/>
      <c r="O25" s="157"/>
      <c r="P25" s="157"/>
      <c r="Q25" s="157"/>
      <c r="R25" s="157"/>
      <c r="S25" s="157"/>
      <c r="T25" s="157"/>
      <c r="U25" s="157"/>
      <c r="V25" s="157"/>
      <c r="W25" s="157"/>
      <c r="X25" s="157"/>
      <c r="Y25" s="157"/>
      <c r="Z25" s="157"/>
      <c r="AA25" s="157"/>
      <c r="AB25" s="171">
        <f t="shared" si="5"/>
        <v>0</v>
      </c>
      <c r="AC25" s="106" t="str">
        <f t="shared" si="6"/>
        <v>Moderado</v>
      </c>
      <c r="AD25" s="106">
        <f t="shared" si="3"/>
        <v>3</v>
      </c>
      <c r="AE25" s="107" t="b">
        <f t="shared" si="7"/>
        <v>0</v>
      </c>
      <c r="AF25" s="108" t="s">
        <v>8</v>
      </c>
    </row>
    <row r="26" spans="2:32" ht="35.25" customHeight="1" x14ac:dyDescent="0.25">
      <c r="B26" s="435" t="str">
        <f>'3-IDENTIFICACIÓN DEL RIESGO'!B42</f>
        <v>GESTIÓN DEL MODELO DE ATENCIÓN</v>
      </c>
      <c r="C26" s="427"/>
      <c r="D26" s="516" t="str">
        <f>'3-IDENTIFICACIÓN DEL RIESGO'!E42</f>
        <v>1. Secretaría General.
2. Dirección de Gestión del Ordenamiento social de la Propiedad.
3. Dirección Acceso a Tierras.
4. Dirección Gestión Jurídica de Tierras.
5. Dirección Asuntos Étnicos.</v>
      </c>
      <c r="E26" s="494" t="str">
        <f>'3-IDENTIFICACIÓN DEL RIESGO'!G42</f>
        <v xml:space="preserve">Omitir o dilatar intencionalmente la gestión de PQRSD para beneficio propio o de terceros </v>
      </c>
      <c r="F26" s="495"/>
      <c r="G26" s="177" t="s">
        <v>13</v>
      </c>
      <c r="H26" s="105">
        <f t="shared" si="0"/>
        <v>3</v>
      </c>
      <c r="I26" s="157" t="s">
        <v>171</v>
      </c>
      <c r="J26" s="157" t="s">
        <v>114</v>
      </c>
      <c r="K26" s="157" t="s">
        <v>171</v>
      </c>
      <c r="L26" s="157" t="s">
        <v>114</v>
      </c>
      <c r="M26" s="157" t="s">
        <v>114</v>
      </c>
      <c r="N26" s="157" t="s">
        <v>171</v>
      </c>
      <c r="O26" s="157" t="s">
        <v>114</v>
      </c>
      <c r="P26" s="157" t="s">
        <v>114</v>
      </c>
      <c r="Q26" s="157" t="s">
        <v>114</v>
      </c>
      <c r="R26" s="157" t="s">
        <v>114</v>
      </c>
      <c r="S26" s="157" t="s">
        <v>114</v>
      </c>
      <c r="T26" s="157" t="s">
        <v>114</v>
      </c>
      <c r="U26" s="157" t="s">
        <v>171</v>
      </c>
      <c r="V26" s="157" t="s">
        <v>114</v>
      </c>
      <c r="W26" s="157" t="s">
        <v>114</v>
      </c>
      <c r="X26" s="157" t="s">
        <v>171</v>
      </c>
      <c r="Y26" s="157" t="s">
        <v>171</v>
      </c>
      <c r="Z26" s="157" t="s">
        <v>114</v>
      </c>
      <c r="AA26" s="157" t="s">
        <v>171</v>
      </c>
      <c r="AB26" s="171">
        <f t="shared" si="5"/>
        <v>12</v>
      </c>
      <c r="AC26" s="106" t="str">
        <f t="shared" si="6"/>
        <v>Catastrófico</v>
      </c>
      <c r="AD26" s="106">
        <f t="shared" si="3"/>
        <v>5</v>
      </c>
      <c r="AE26" s="107" t="str">
        <f t="shared" si="7"/>
        <v>Extremo</v>
      </c>
      <c r="AF26" s="108" t="s">
        <v>8</v>
      </c>
    </row>
    <row r="27" spans="2:32" ht="54" customHeight="1" x14ac:dyDescent="0.25">
      <c r="B27" s="436"/>
      <c r="C27" s="429"/>
      <c r="D27" s="517"/>
      <c r="E27" s="494" t="str">
        <f>'3-IDENTIFICACIÓN DEL RIESGO'!G44</f>
        <v>Solicitar y/o recibir dinero o cualquier otro beneficio personal a cambio de la promesa de éxito en la realización o priorización de un trámite</v>
      </c>
      <c r="F27" s="495"/>
      <c r="G27" s="177" t="s">
        <v>13</v>
      </c>
      <c r="H27" s="105">
        <f t="shared" si="0"/>
        <v>3</v>
      </c>
      <c r="I27" s="157" t="s">
        <v>114</v>
      </c>
      <c r="J27" s="157" t="s">
        <v>171</v>
      </c>
      <c r="K27" s="157" t="s">
        <v>171</v>
      </c>
      <c r="L27" s="157" t="s">
        <v>171</v>
      </c>
      <c r="M27" s="157" t="s">
        <v>114</v>
      </c>
      <c r="N27" s="157" t="s">
        <v>171</v>
      </c>
      <c r="O27" s="157" t="s">
        <v>114</v>
      </c>
      <c r="P27" s="157" t="s">
        <v>114</v>
      </c>
      <c r="Q27" s="157" t="s">
        <v>171</v>
      </c>
      <c r="R27" s="157" t="s">
        <v>114</v>
      </c>
      <c r="S27" s="157" t="s">
        <v>114</v>
      </c>
      <c r="T27" s="157" t="s">
        <v>114</v>
      </c>
      <c r="U27" s="157" t="s">
        <v>114</v>
      </c>
      <c r="V27" s="157" t="s">
        <v>114</v>
      </c>
      <c r="W27" s="157" t="s">
        <v>114</v>
      </c>
      <c r="X27" s="157" t="s">
        <v>171</v>
      </c>
      <c r="Y27" s="157" t="s">
        <v>114</v>
      </c>
      <c r="Z27" s="157" t="s">
        <v>114</v>
      </c>
      <c r="AA27" s="157" t="s">
        <v>171</v>
      </c>
      <c r="AB27" s="171">
        <f t="shared" si="5"/>
        <v>12</v>
      </c>
      <c r="AC27" s="106" t="str">
        <f t="shared" si="6"/>
        <v>Catastrófico</v>
      </c>
      <c r="AD27" s="106">
        <f t="shared" si="3"/>
        <v>5</v>
      </c>
      <c r="AE27" s="107" t="str">
        <f t="shared" si="7"/>
        <v>Extremo</v>
      </c>
      <c r="AF27" s="108" t="s">
        <v>8</v>
      </c>
    </row>
    <row r="28" spans="2:32" ht="25.5" x14ac:dyDescent="0.25">
      <c r="B28" s="436"/>
      <c r="C28" s="429"/>
      <c r="D28" s="517"/>
      <c r="E28" s="494" t="str">
        <f>'3-IDENTIFICACIÓN DEL RIESGO'!G46</f>
        <v>Riesgo 3</v>
      </c>
      <c r="F28" s="495"/>
      <c r="G28" s="177"/>
      <c r="H28" s="105" t="b">
        <f t="shared" si="0"/>
        <v>0</v>
      </c>
      <c r="I28" s="157"/>
      <c r="J28" s="157"/>
      <c r="K28" s="157"/>
      <c r="L28" s="157"/>
      <c r="M28" s="157"/>
      <c r="N28" s="157"/>
      <c r="O28" s="157"/>
      <c r="P28" s="157"/>
      <c r="Q28" s="157"/>
      <c r="R28" s="157"/>
      <c r="S28" s="157"/>
      <c r="T28" s="157"/>
      <c r="U28" s="157"/>
      <c r="V28" s="157"/>
      <c r="W28" s="157"/>
      <c r="X28" s="157"/>
      <c r="Y28" s="157"/>
      <c r="Z28" s="157"/>
      <c r="AA28" s="157"/>
      <c r="AB28" s="171">
        <f t="shared" si="5"/>
        <v>0</v>
      </c>
      <c r="AC28" s="106" t="str">
        <f t="shared" si="6"/>
        <v>Moderado</v>
      </c>
      <c r="AD28" s="106">
        <f t="shared" si="3"/>
        <v>3</v>
      </c>
      <c r="AE28" s="107" t="b">
        <f t="shared" si="7"/>
        <v>0</v>
      </c>
      <c r="AF28" s="108" t="s">
        <v>8</v>
      </c>
    </row>
    <row r="29" spans="2:32" ht="25.5" x14ac:dyDescent="0.25">
      <c r="B29" s="436"/>
      <c r="C29" s="429"/>
      <c r="D29" s="517"/>
      <c r="E29" s="494" t="str">
        <f>'3-IDENTIFICACIÓN DEL RIESGO'!G48</f>
        <v>Riesgo 4</v>
      </c>
      <c r="F29" s="495"/>
      <c r="G29" s="177"/>
      <c r="H29" s="105" t="b">
        <f t="shared" si="0"/>
        <v>0</v>
      </c>
      <c r="I29" s="157"/>
      <c r="J29" s="157"/>
      <c r="K29" s="157"/>
      <c r="L29" s="157"/>
      <c r="M29" s="157"/>
      <c r="N29" s="157"/>
      <c r="O29" s="157"/>
      <c r="P29" s="157"/>
      <c r="Q29" s="157"/>
      <c r="R29" s="157"/>
      <c r="S29" s="157"/>
      <c r="T29" s="157"/>
      <c r="U29" s="157"/>
      <c r="V29" s="157"/>
      <c r="W29" s="157"/>
      <c r="X29" s="157"/>
      <c r="Y29" s="157"/>
      <c r="Z29" s="157"/>
      <c r="AA29" s="157"/>
      <c r="AB29" s="171">
        <f t="shared" si="5"/>
        <v>0</v>
      </c>
      <c r="AC29" s="106" t="str">
        <f t="shared" si="6"/>
        <v>Moderado</v>
      </c>
      <c r="AD29" s="106">
        <f t="shared" si="3"/>
        <v>3</v>
      </c>
      <c r="AE29" s="107" t="b">
        <f t="shared" si="7"/>
        <v>0</v>
      </c>
      <c r="AF29" s="108" t="s">
        <v>8</v>
      </c>
    </row>
    <row r="30" spans="2:32" ht="25.5" x14ac:dyDescent="0.25">
      <c r="B30" s="437"/>
      <c r="C30" s="431"/>
      <c r="D30" s="518"/>
      <c r="E30" s="494" t="str">
        <f>'3-IDENTIFICACIÓN DEL RIESGO'!G50</f>
        <v>Riesgo 5</v>
      </c>
      <c r="F30" s="495"/>
      <c r="G30" s="177"/>
      <c r="H30" s="105" t="b">
        <f t="shared" si="0"/>
        <v>0</v>
      </c>
      <c r="I30" s="157"/>
      <c r="J30" s="157"/>
      <c r="K30" s="157"/>
      <c r="L30" s="157"/>
      <c r="M30" s="157"/>
      <c r="N30" s="157"/>
      <c r="O30" s="157"/>
      <c r="P30" s="157"/>
      <c r="Q30" s="157"/>
      <c r="R30" s="157"/>
      <c r="S30" s="157"/>
      <c r="T30" s="157"/>
      <c r="U30" s="157"/>
      <c r="V30" s="157"/>
      <c r="W30" s="157"/>
      <c r="X30" s="157"/>
      <c r="Y30" s="157"/>
      <c r="Z30" s="157"/>
      <c r="AA30" s="157"/>
      <c r="AB30" s="171">
        <f t="shared" si="5"/>
        <v>0</v>
      </c>
      <c r="AC30" s="106" t="str">
        <f t="shared" si="6"/>
        <v>Moderado</v>
      </c>
      <c r="AD30" s="106">
        <f t="shared" si="3"/>
        <v>3</v>
      </c>
      <c r="AE30" s="107" t="b">
        <f t="shared" si="7"/>
        <v>0</v>
      </c>
      <c r="AF30" s="108" t="s">
        <v>8</v>
      </c>
    </row>
    <row r="31" spans="2:32" ht="50.25" customHeight="1" x14ac:dyDescent="0.25">
      <c r="B31" s="520" t="str">
        <f>'3-IDENTIFICACIÓN DEL RIESGO'!B52</f>
        <v>PLANIFICACIÓN DEL ORDENAMIENTO SOCIAL DE LA PROPIEDAD</v>
      </c>
      <c r="C31" s="521"/>
      <c r="D31" s="526"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E31" s="494" t="str">
        <f>'3-IDENTIFICACIÓN DEL RIESGO'!G52</f>
        <v>Alterar u omitir la información física o jurídica de los predios durante la Formulación e implementación de Planes de Ordenamiento Social de la Propiedad, para favorecer a terceros.</v>
      </c>
      <c r="F31" s="495"/>
      <c r="G31" s="177" t="s">
        <v>13</v>
      </c>
      <c r="H31" s="105">
        <f t="shared" si="0"/>
        <v>3</v>
      </c>
      <c r="I31" s="157" t="s">
        <v>114</v>
      </c>
      <c r="J31" s="157" t="s">
        <v>114</v>
      </c>
      <c r="K31" s="157" t="s">
        <v>114</v>
      </c>
      <c r="L31" s="157" t="s">
        <v>114</v>
      </c>
      <c r="M31" s="157" t="s">
        <v>114</v>
      </c>
      <c r="N31" s="157" t="s">
        <v>114</v>
      </c>
      <c r="O31" s="157" t="s">
        <v>114</v>
      </c>
      <c r="P31" s="157" t="s">
        <v>114</v>
      </c>
      <c r="Q31" s="157" t="s">
        <v>114</v>
      </c>
      <c r="R31" s="157" t="s">
        <v>114</v>
      </c>
      <c r="S31" s="157" t="s">
        <v>114</v>
      </c>
      <c r="T31" s="157" t="s">
        <v>114</v>
      </c>
      <c r="U31" s="157" t="s">
        <v>171</v>
      </c>
      <c r="V31" s="157" t="s">
        <v>114</v>
      </c>
      <c r="W31" s="157" t="s">
        <v>114</v>
      </c>
      <c r="X31" s="157" t="s">
        <v>171</v>
      </c>
      <c r="Y31" s="157" t="s">
        <v>171</v>
      </c>
      <c r="Z31" s="157" t="s">
        <v>171</v>
      </c>
      <c r="AA31" s="157" t="s">
        <v>171</v>
      </c>
      <c r="AB31" s="171">
        <f t="shared" si="5"/>
        <v>14</v>
      </c>
      <c r="AC31" s="106" t="str">
        <f t="shared" si="6"/>
        <v>Catastrófico</v>
      </c>
      <c r="AD31" s="106">
        <f t="shared" si="3"/>
        <v>5</v>
      </c>
      <c r="AE31" s="107" t="str">
        <f t="shared" si="7"/>
        <v>Extremo</v>
      </c>
      <c r="AF31" s="108" t="s">
        <v>8</v>
      </c>
    </row>
    <row r="32" spans="2:32" ht="45" customHeight="1" x14ac:dyDescent="0.25">
      <c r="B32" s="522"/>
      <c r="C32" s="523"/>
      <c r="D32" s="527"/>
      <c r="E32" s="494" t="str">
        <f>'3-IDENTIFICACIÓN DEL RIESGO'!G54</f>
        <v>Solicitar o recibir dinero o dádivas por la realización u omisión de actuaciones como gestores catastrales, con el propósito de beneficiar a un tercero</v>
      </c>
      <c r="F32" s="495"/>
      <c r="G32" s="177" t="s">
        <v>13</v>
      </c>
      <c r="H32" s="105">
        <f t="shared" si="0"/>
        <v>3</v>
      </c>
      <c r="I32" s="157" t="s">
        <v>114</v>
      </c>
      <c r="J32" s="157" t="s">
        <v>114</v>
      </c>
      <c r="K32" s="157" t="s">
        <v>114</v>
      </c>
      <c r="L32" s="157" t="s">
        <v>114</v>
      </c>
      <c r="M32" s="157" t="s">
        <v>114</v>
      </c>
      <c r="N32" s="157" t="s">
        <v>114</v>
      </c>
      <c r="O32" s="157" t="s">
        <v>114</v>
      </c>
      <c r="P32" s="157" t="s">
        <v>114</v>
      </c>
      <c r="Q32" s="157" t="s">
        <v>114</v>
      </c>
      <c r="R32" s="157" t="s">
        <v>114</v>
      </c>
      <c r="S32" s="157" t="s">
        <v>114</v>
      </c>
      <c r="T32" s="157" t="s">
        <v>114</v>
      </c>
      <c r="U32" s="157" t="s">
        <v>114</v>
      </c>
      <c r="V32" s="157" t="s">
        <v>114</v>
      </c>
      <c r="W32" s="157" t="s">
        <v>114</v>
      </c>
      <c r="X32" s="157" t="s">
        <v>171</v>
      </c>
      <c r="Y32" s="157" t="s">
        <v>171</v>
      </c>
      <c r="Z32" s="157" t="s">
        <v>171</v>
      </c>
      <c r="AA32" s="157" t="s">
        <v>171</v>
      </c>
      <c r="AB32" s="171">
        <f t="shared" si="5"/>
        <v>15</v>
      </c>
      <c r="AC32" s="106" t="str">
        <f t="shared" si="6"/>
        <v>Catastrófico</v>
      </c>
      <c r="AD32" s="106">
        <f t="shared" si="3"/>
        <v>5</v>
      </c>
      <c r="AE32" s="107" t="str">
        <f t="shared" si="7"/>
        <v>Extremo</v>
      </c>
      <c r="AF32" s="108" t="s">
        <v>8</v>
      </c>
    </row>
    <row r="33" spans="2:32" ht="48" customHeight="1" x14ac:dyDescent="0.25">
      <c r="B33" s="522"/>
      <c r="C33" s="523"/>
      <c r="D33" s="527"/>
      <c r="E33" s="494" t="str">
        <f>'3-IDENTIFICACIÓN DEL RIESGO'!G56</f>
        <v>Solicitar o recibir dadivas por diligenciamiento, entrega del Formulario de Inscripción de Sujetos de Ordenamiento o por inscripción en el Registro de Sujetos de Ordenamiento</v>
      </c>
      <c r="F33" s="495"/>
      <c r="G33" s="177" t="s">
        <v>53</v>
      </c>
      <c r="H33" s="105">
        <f t="shared" si="0"/>
        <v>1</v>
      </c>
      <c r="I33" s="157" t="s">
        <v>114</v>
      </c>
      <c r="J33" s="157" t="s">
        <v>171</v>
      </c>
      <c r="K33" s="157" t="s">
        <v>114</v>
      </c>
      <c r="L33" s="157" t="s">
        <v>171</v>
      </c>
      <c r="M33" s="157" t="s">
        <v>114</v>
      </c>
      <c r="N33" s="157" t="s">
        <v>114</v>
      </c>
      <c r="O33" s="157" t="s">
        <v>171</v>
      </c>
      <c r="P33" s="157" t="s">
        <v>171</v>
      </c>
      <c r="Q33" s="157" t="s">
        <v>114</v>
      </c>
      <c r="R33" s="157" t="s">
        <v>114</v>
      </c>
      <c r="S33" s="157" t="s">
        <v>114</v>
      </c>
      <c r="T33" s="157" t="s">
        <v>114</v>
      </c>
      <c r="U33" s="157" t="s">
        <v>171</v>
      </c>
      <c r="V33" s="157" t="s">
        <v>171</v>
      </c>
      <c r="W33" s="157" t="s">
        <v>114</v>
      </c>
      <c r="X33" s="157" t="s">
        <v>171</v>
      </c>
      <c r="Y33" s="157" t="s">
        <v>171</v>
      </c>
      <c r="Z33" s="157" t="s">
        <v>114</v>
      </c>
      <c r="AA33" s="157" t="s">
        <v>171</v>
      </c>
      <c r="AB33" s="171">
        <f t="shared" si="5"/>
        <v>10</v>
      </c>
      <c r="AC33" s="106" t="str">
        <f t="shared" si="6"/>
        <v>Mayor</v>
      </c>
      <c r="AD33" s="106">
        <f t="shared" si="3"/>
        <v>4</v>
      </c>
      <c r="AE33" s="107" t="str">
        <f t="shared" si="7"/>
        <v>Alto</v>
      </c>
      <c r="AF33" s="108" t="s">
        <v>8</v>
      </c>
    </row>
    <row r="34" spans="2:32" ht="45.75" customHeight="1" x14ac:dyDescent="0.25">
      <c r="B34" s="522"/>
      <c r="C34" s="523"/>
      <c r="D34" s="527"/>
      <c r="E34" s="494" t="str">
        <f>'3-IDENTIFICACIÓN DEL RIESGO'!G58</f>
        <v>Alterar u omitir información en desarrollo del procedimiento de Registro de Sujetos de Ordenamiento, para favorecer a terceros.</v>
      </c>
      <c r="F34" s="495"/>
      <c r="G34" s="177" t="s">
        <v>53</v>
      </c>
      <c r="H34" s="105">
        <f t="shared" si="0"/>
        <v>1</v>
      </c>
      <c r="I34" s="157" t="s">
        <v>114</v>
      </c>
      <c r="J34" s="157" t="s">
        <v>171</v>
      </c>
      <c r="K34" s="157" t="s">
        <v>171</v>
      </c>
      <c r="L34" s="157" t="s">
        <v>171</v>
      </c>
      <c r="M34" s="157" t="s">
        <v>114</v>
      </c>
      <c r="N34" s="157" t="s">
        <v>114</v>
      </c>
      <c r="O34" s="157" t="s">
        <v>171</v>
      </c>
      <c r="P34" s="157" t="s">
        <v>171</v>
      </c>
      <c r="Q34" s="157" t="s">
        <v>114</v>
      </c>
      <c r="R34" s="157" t="s">
        <v>114</v>
      </c>
      <c r="S34" s="157" t="s">
        <v>114</v>
      </c>
      <c r="T34" s="157" t="s">
        <v>114</v>
      </c>
      <c r="U34" s="157" t="s">
        <v>171</v>
      </c>
      <c r="V34" s="157" t="s">
        <v>171</v>
      </c>
      <c r="W34" s="157" t="s">
        <v>114</v>
      </c>
      <c r="X34" s="157" t="s">
        <v>171</v>
      </c>
      <c r="Y34" s="157" t="s">
        <v>171</v>
      </c>
      <c r="Z34" s="157" t="s">
        <v>114</v>
      </c>
      <c r="AA34" s="157" t="s">
        <v>171</v>
      </c>
      <c r="AB34" s="171">
        <f t="shared" si="5"/>
        <v>9</v>
      </c>
      <c r="AC34" s="106" t="str">
        <f t="shared" si="6"/>
        <v>Mayor</v>
      </c>
      <c r="AD34" s="106">
        <f t="shared" si="3"/>
        <v>4</v>
      </c>
      <c r="AE34" s="107" t="str">
        <f t="shared" si="7"/>
        <v>Alto</v>
      </c>
      <c r="AF34" s="108" t="s">
        <v>8</v>
      </c>
    </row>
    <row r="35" spans="2:32" ht="45" customHeight="1" x14ac:dyDescent="0.25">
      <c r="B35" s="522"/>
      <c r="C35" s="523"/>
      <c r="D35" s="527"/>
      <c r="E35" s="494" t="str">
        <f>'3-IDENTIFICACIÓN DEL RIESGO'!G60</f>
        <v>Alterar u omitir informacion en la expedicion de actos administrativos sobre la implementacion de los POSPR</v>
      </c>
      <c r="F35" s="495"/>
      <c r="G35" s="177" t="s">
        <v>13</v>
      </c>
      <c r="H35" s="105">
        <f t="shared" si="0"/>
        <v>3</v>
      </c>
      <c r="I35" s="157" t="s">
        <v>114</v>
      </c>
      <c r="J35" s="157" t="s">
        <v>114</v>
      </c>
      <c r="K35" s="157" t="s">
        <v>114</v>
      </c>
      <c r="L35" s="157" t="s">
        <v>114</v>
      </c>
      <c r="M35" s="157" t="s">
        <v>114</v>
      </c>
      <c r="N35" s="157" t="s">
        <v>171</v>
      </c>
      <c r="O35" s="157" t="s">
        <v>114</v>
      </c>
      <c r="P35" s="157" t="s">
        <v>114</v>
      </c>
      <c r="Q35" s="157" t="s">
        <v>171</v>
      </c>
      <c r="R35" s="157" t="s">
        <v>114</v>
      </c>
      <c r="S35" s="157" t="s">
        <v>114</v>
      </c>
      <c r="T35" s="157" t="s">
        <v>114</v>
      </c>
      <c r="U35" s="157" t="s">
        <v>171</v>
      </c>
      <c r="V35" s="157" t="s">
        <v>114</v>
      </c>
      <c r="W35" s="157" t="s">
        <v>114</v>
      </c>
      <c r="X35" s="157" t="s">
        <v>171</v>
      </c>
      <c r="Y35" s="157" t="s">
        <v>171</v>
      </c>
      <c r="Z35" s="157" t="s">
        <v>171</v>
      </c>
      <c r="AA35" s="157" t="s">
        <v>171</v>
      </c>
      <c r="AB35" s="171">
        <f t="shared" si="5"/>
        <v>12</v>
      </c>
      <c r="AC35" s="106" t="str">
        <f t="shared" si="6"/>
        <v>Catastrófico</v>
      </c>
      <c r="AD35" s="106">
        <f t="shared" si="3"/>
        <v>5</v>
      </c>
      <c r="AE35" s="107" t="str">
        <f t="shared" si="7"/>
        <v>Extremo</v>
      </c>
      <c r="AF35" s="108" t="s">
        <v>8</v>
      </c>
    </row>
    <row r="36" spans="2:32" ht="59.25" customHeight="1" x14ac:dyDescent="0.25">
      <c r="B36" s="524"/>
      <c r="C36" s="525"/>
      <c r="D36" s="528"/>
      <c r="E36" s="494" t="str">
        <f>'3-IDENTIFICACIÓN DEL RIESGO'!G62</f>
        <v>Los servidores públicos y/o colaboradores de las UGT, solicitan o reciben dadivas  por diligenciamiento o entrega del Formulario de Inscripción de Sujetos de Ordenamiento - FISO</v>
      </c>
      <c r="F36" s="495"/>
      <c r="G36" s="177" t="s">
        <v>11</v>
      </c>
      <c r="H36" s="105"/>
      <c r="I36" s="157" t="s">
        <v>114</v>
      </c>
      <c r="J36" s="157" t="s">
        <v>114</v>
      </c>
      <c r="K36" s="157" t="s">
        <v>114</v>
      </c>
      <c r="L36" s="157" t="s">
        <v>114</v>
      </c>
      <c r="M36" s="157" t="s">
        <v>114</v>
      </c>
      <c r="N36" s="157" t="s">
        <v>171</v>
      </c>
      <c r="O36" s="157" t="s">
        <v>114</v>
      </c>
      <c r="P36" s="157" t="s">
        <v>114</v>
      </c>
      <c r="Q36" s="157" t="s">
        <v>114</v>
      </c>
      <c r="R36" s="157" t="s">
        <v>114</v>
      </c>
      <c r="S36" s="157" t="s">
        <v>114</v>
      </c>
      <c r="T36" s="157" t="s">
        <v>114</v>
      </c>
      <c r="U36" s="157" t="s">
        <v>171</v>
      </c>
      <c r="V36" s="157" t="s">
        <v>114</v>
      </c>
      <c r="W36" s="157" t="s">
        <v>114</v>
      </c>
      <c r="X36" s="157" t="s">
        <v>171</v>
      </c>
      <c r="Y36" s="157" t="s">
        <v>114</v>
      </c>
      <c r="Z36" s="157" t="s">
        <v>114</v>
      </c>
      <c r="AA36" s="157" t="s">
        <v>114</v>
      </c>
      <c r="AB36" s="171">
        <f t="shared" si="5"/>
        <v>16</v>
      </c>
      <c r="AC36" s="106" t="str">
        <f t="shared" si="6"/>
        <v>Catastrófico</v>
      </c>
      <c r="AD36" s="106">
        <f t="shared" si="3"/>
        <v>5</v>
      </c>
      <c r="AE36" s="107" t="str">
        <f t="shared" si="7"/>
        <v>Extremo</v>
      </c>
      <c r="AF36" s="108" t="s">
        <v>8</v>
      </c>
    </row>
    <row r="37" spans="2:32" ht="70.5" customHeight="1" x14ac:dyDescent="0.25">
      <c r="B37" s="435" t="str">
        <f>'3-IDENTIFICACIÓN DEL RIESGO'!B64</f>
        <v>SEGURIDAD JURÍDICA SOBRE LA TITULARIDAD DE LA TIERRA Y LOS TERRITORIOS</v>
      </c>
      <c r="C37" s="427"/>
      <c r="D37" s="516" t="str">
        <f>'3-IDENTIFICACIÓN DEL RIESGO'!E64</f>
        <v>1. Dirección de Gestión Jurídica de Tierras.
2. Subdirección de procesos Agrarios y Gestión Jurídica.
3. Subdirección de seguridad Jurídica.
4. Dirección Asuntos Étnicos.
5. Subdirección Asuntos Étnicos.
6. UGT's</v>
      </c>
      <c r="E37" s="494" t="str">
        <f>'3-IDENTIFICACIÓN DEL RIESGO'!G64</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F37" s="495"/>
      <c r="G37" s="177" t="s">
        <v>53</v>
      </c>
      <c r="H37" s="105">
        <f t="shared" si="0"/>
        <v>1</v>
      </c>
      <c r="I37" s="157" t="s">
        <v>114</v>
      </c>
      <c r="J37" s="157" t="s">
        <v>114</v>
      </c>
      <c r="K37" s="157" t="s">
        <v>171</v>
      </c>
      <c r="L37" s="157" t="s">
        <v>171</v>
      </c>
      <c r="M37" s="157" t="s">
        <v>114</v>
      </c>
      <c r="N37" s="157" t="s">
        <v>114</v>
      </c>
      <c r="O37" s="157" t="s">
        <v>114</v>
      </c>
      <c r="P37" s="157" t="s">
        <v>114</v>
      </c>
      <c r="Q37" s="157" t="s">
        <v>114</v>
      </c>
      <c r="R37" s="157" t="s">
        <v>114</v>
      </c>
      <c r="S37" s="157" t="s">
        <v>114</v>
      </c>
      <c r="T37" s="157" t="s">
        <v>114</v>
      </c>
      <c r="U37" s="157" t="s">
        <v>114</v>
      </c>
      <c r="V37" s="157" t="s">
        <v>114</v>
      </c>
      <c r="W37" s="157" t="s">
        <v>114</v>
      </c>
      <c r="X37" s="157" t="s">
        <v>171</v>
      </c>
      <c r="Y37" s="157" t="s">
        <v>114</v>
      </c>
      <c r="Z37" s="157" t="s">
        <v>171</v>
      </c>
      <c r="AA37" s="157" t="s">
        <v>114</v>
      </c>
      <c r="AB37" s="171">
        <f t="shared" si="5"/>
        <v>15</v>
      </c>
      <c r="AC37" s="106" t="str">
        <f t="shared" si="6"/>
        <v>Catastrófico</v>
      </c>
      <c r="AD37" s="106">
        <f t="shared" si="3"/>
        <v>5</v>
      </c>
      <c r="AE37" s="107" t="str">
        <f t="shared" si="7"/>
        <v>Extremo</v>
      </c>
      <c r="AF37" s="108" t="s">
        <v>8</v>
      </c>
    </row>
    <row r="38" spans="2:32" ht="47.25" customHeight="1" x14ac:dyDescent="0.25">
      <c r="B38" s="436"/>
      <c r="C38" s="429"/>
      <c r="D38" s="517"/>
      <c r="E38" s="494" t="str">
        <f>'3-IDENTIFICACIÓN DEL RIESGO'!G66</f>
        <v>Servidores públicos y/o colaboradores de las UGT reciben dádivas por agilizar, omitir o dilatar trámites para el desarrollo de procesos agrarios</v>
      </c>
      <c r="F38" s="495"/>
      <c r="G38" s="177" t="s">
        <v>11</v>
      </c>
      <c r="H38" s="105">
        <f t="shared" si="0"/>
        <v>4</v>
      </c>
      <c r="I38" s="157" t="s">
        <v>114</v>
      </c>
      <c r="J38" s="157" t="s">
        <v>114</v>
      </c>
      <c r="K38" s="157" t="s">
        <v>114</v>
      </c>
      <c r="L38" s="157" t="s">
        <v>114</v>
      </c>
      <c r="M38" s="157" t="s">
        <v>114</v>
      </c>
      <c r="N38" s="157" t="s">
        <v>171</v>
      </c>
      <c r="O38" s="157" t="s">
        <v>114</v>
      </c>
      <c r="P38" s="157" t="s">
        <v>114</v>
      </c>
      <c r="Q38" s="157" t="s">
        <v>114</v>
      </c>
      <c r="R38" s="157" t="s">
        <v>114</v>
      </c>
      <c r="S38" s="157" t="s">
        <v>114</v>
      </c>
      <c r="T38" s="157" t="s">
        <v>114</v>
      </c>
      <c r="U38" s="157" t="s">
        <v>171</v>
      </c>
      <c r="V38" s="157" t="s">
        <v>114</v>
      </c>
      <c r="W38" s="157" t="s">
        <v>114</v>
      </c>
      <c r="X38" s="157" t="s">
        <v>171</v>
      </c>
      <c r="Y38" s="157" t="s">
        <v>114</v>
      </c>
      <c r="Z38" s="157" t="s">
        <v>114</v>
      </c>
      <c r="AA38" s="157" t="s">
        <v>114</v>
      </c>
      <c r="AB38" s="171">
        <f t="shared" si="5"/>
        <v>16</v>
      </c>
      <c r="AC38" s="106" t="str">
        <f t="shared" si="6"/>
        <v>Catastrófico</v>
      </c>
      <c r="AD38" s="106">
        <f t="shared" si="3"/>
        <v>5</v>
      </c>
      <c r="AE38" s="107" t="str">
        <f t="shared" si="7"/>
        <v>Extremo</v>
      </c>
      <c r="AF38" s="108" t="s">
        <v>8</v>
      </c>
    </row>
    <row r="39" spans="2:32" ht="25.5" x14ac:dyDescent="0.25">
      <c r="B39" s="436"/>
      <c r="C39" s="429"/>
      <c r="D39" s="517"/>
      <c r="E39" s="494" t="str">
        <f>'3-IDENTIFICACIÓN DEL RIESGO'!G68</f>
        <v>Riesgo 3</v>
      </c>
      <c r="F39" s="495"/>
      <c r="G39" s="177"/>
      <c r="H39" s="105" t="b">
        <f t="shared" si="0"/>
        <v>0</v>
      </c>
      <c r="I39" s="157"/>
      <c r="J39" s="157"/>
      <c r="K39" s="157"/>
      <c r="L39" s="157"/>
      <c r="M39" s="157"/>
      <c r="N39" s="157"/>
      <c r="O39" s="157"/>
      <c r="P39" s="157"/>
      <c r="Q39" s="157"/>
      <c r="R39" s="157"/>
      <c r="S39" s="157"/>
      <c r="T39" s="157"/>
      <c r="U39" s="157"/>
      <c r="V39" s="157"/>
      <c r="W39" s="157"/>
      <c r="X39" s="157"/>
      <c r="Y39" s="157"/>
      <c r="Z39" s="157"/>
      <c r="AA39" s="157"/>
      <c r="AB39" s="171">
        <f t="shared" si="5"/>
        <v>0</v>
      </c>
      <c r="AC39" s="106" t="str">
        <f t="shared" si="6"/>
        <v>Moderado</v>
      </c>
      <c r="AD39" s="106">
        <f t="shared" si="3"/>
        <v>3</v>
      </c>
      <c r="AE39" s="107" t="b">
        <f t="shared" si="7"/>
        <v>0</v>
      </c>
      <c r="AF39" s="108" t="s">
        <v>8</v>
      </c>
    </row>
    <row r="40" spans="2:32" ht="25.5" x14ac:dyDescent="0.25">
      <c r="B40" s="436"/>
      <c r="C40" s="429"/>
      <c r="D40" s="517"/>
      <c r="E40" s="494" t="str">
        <f>'3-IDENTIFICACIÓN DEL RIESGO'!G70</f>
        <v>Riesgo 4</v>
      </c>
      <c r="F40" s="495"/>
      <c r="G40" s="177"/>
      <c r="H40" s="105" t="b">
        <f t="shared" si="0"/>
        <v>0</v>
      </c>
      <c r="I40" s="157"/>
      <c r="J40" s="157"/>
      <c r="K40" s="157"/>
      <c r="L40" s="157"/>
      <c r="M40" s="157"/>
      <c r="N40" s="157"/>
      <c r="O40" s="157"/>
      <c r="P40" s="157"/>
      <c r="Q40" s="157"/>
      <c r="R40" s="157"/>
      <c r="S40" s="157"/>
      <c r="T40" s="157"/>
      <c r="U40" s="157"/>
      <c r="V40" s="157"/>
      <c r="W40" s="157"/>
      <c r="X40" s="157"/>
      <c r="Y40" s="157"/>
      <c r="Z40" s="157"/>
      <c r="AA40" s="157"/>
      <c r="AB40" s="171">
        <f t="shared" si="5"/>
        <v>0</v>
      </c>
      <c r="AC40" s="106" t="str">
        <f t="shared" si="6"/>
        <v>Moderado</v>
      </c>
      <c r="AD40" s="106">
        <f t="shared" si="3"/>
        <v>3</v>
      </c>
      <c r="AE40" s="107" t="b">
        <f t="shared" si="7"/>
        <v>0</v>
      </c>
      <c r="AF40" s="108" t="s">
        <v>8</v>
      </c>
    </row>
    <row r="41" spans="2:32" ht="25.5" x14ac:dyDescent="0.25">
      <c r="B41" s="437"/>
      <c r="C41" s="431"/>
      <c r="D41" s="518"/>
      <c r="E41" s="494" t="str">
        <f>'3-IDENTIFICACIÓN DEL RIESGO'!G72</f>
        <v>Riesgo 5</v>
      </c>
      <c r="F41" s="495"/>
      <c r="G41" s="177"/>
      <c r="H41" s="105" t="b">
        <f t="shared" si="0"/>
        <v>0</v>
      </c>
      <c r="I41" s="157"/>
      <c r="J41" s="157"/>
      <c r="K41" s="157"/>
      <c r="L41" s="157"/>
      <c r="M41" s="157"/>
      <c r="N41" s="157"/>
      <c r="O41" s="157"/>
      <c r="P41" s="157"/>
      <c r="Q41" s="157"/>
      <c r="R41" s="157"/>
      <c r="S41" s="157"/>
      <c r="T41" s="157"/>
      <c r="U41" s="157"/>
      <c r="V41" s="157"/>
      <c r="W41" s="157"/>
      <c r="X41" s="157"/>
      <c r="Y41" s="157"/>
      <c r="Z41" s="157"/>
      <c r="AA41" s="157"/>
      <c r="AB41" s="171">
        <f t="shared" si="5"/>
        <v>0</v>
      </c>
      <c r="AC41" s="106" t="str">
        <f t="shared" si="6"/>
        <v>Moderado</v>
      </c>
      <c r="AD41" s="106">
        <f t="shared" si="3"/>
        <v>3</v>
      </c>
      <c r="AE41" s="107" t="b">
        <f t="shared" si="7"/>
        <v>0</v>
      </c>
      <c r="AF41" s="108" t="s">
        <v>8</v>
      </c>
    </row>
    <row r="42" spans="2:32" ht="59.25" customHeight="1" x14ac:dyDescent="0.25">
      <c r="B42" s="435" t="str">
        <f>'3-IDENTIFICACIÓN DEL RIESGO'!B74</f>
        <v>ACCESO A LA PROPIEDAD DE LA TIERRA Y LOS TERRITORIOS</v>
      </c>
      <c r="C42" s="427"/>
      <c r="D42" s="516" t="str">
        <f>'3-IDENTIFICACIÓN DEL RIESGO'!E74</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E42" s="494" t="str">
        <f>'3-IDENTIFICACIÓN DEL RIESGO'!G74</f>
        <v>Uso de la información registrada en la visita agronomica o estudio preliminar y complementario de títulos  de expedientes de Compra Directa de la DAT para  beneficio propio o de particulares.</v>
      </c>
      <c r="F42" s="495"/>
      <c r="G42" s="177" t="s">
        <v>11</v>
      </c>
      <c r="H42" s="105">
        <f t="shared" si="0"/>
        <v>4</v>
      </c>
      <c r="I42" s="157" t="s">
        <v>114</v>
      </c>
      <c r="J42" s="157" t="s">
        <v>114</v>
      </c>
      <c r="K42" s="157" t="s">
        <v>114</v>
      </c>
      <c r="L42" s="157" t="s">
        <v>114</v>
      </c>
      <c r="M42" s="157" t="s">
        <v>114</v>
      </c>
      <c r="N42" s="157" t="s">
        <v>114</v>
      </c>
      <c r="O42" s="157" t="s">
        <v>114</v>
      </c>
      <c r="P42" s="157" t="s">
        <v>114</v>
      </c>
      <c r="Q42" s="157" t="s">
        <v>114</v>
      </c>
      <c r="R42" s="157" t="s">
        <v>114</v>
      </c>
      <c r="S42" s="157" t="s">
        <v>114</v>
      </c>
      <c r="T42" s="157" t="s">
        <v>114</v>
      </c>
      <c r="U42" s="157" t="s">
        <v>114</v>
      </c>
      <c r="V42" s="157" t="s">
        <v>114</v>
      </c>
      <c r="W42" s="157" t="s">
        <v>114</v>
      </c>
      <c r="X42" s="157" t="s">
        <v>171</v>
      </c>
      <c r="Y42" s="157" t="s">
        <v>114</v>
      </c>
      <c r="Z42" s="157" t="s">
        <v>114</v>
      </c>
      <c r="AA42" s="157" t="s">
        <v>171</v>
      </c>
      <c r="AB42" s="171">
        <f t="shared" si="5"/>
        <v>17</v>
      </c>
      <c r="AC42" s="106" t="str">
        <f t="shared" si="6"/>
        <v>Catastrófico</v>
      </c>
      <c r="AD42" s="106">
        <f t="shared" si="3"/>
        <v>5</v>
      </c>
      <c r="AE42" s="107" t="str">
        <f t="shared" si="7"/>
        <v>Extremo</v>
      </c>
      <c r="AF42" s="108" t="s">
        <v>8</v>
      </c>
    </row>
    <row r="43" spans="2:32" ht="60" customHeight="1" x14ac:dyDescent="0.25">
      <c r="B43" s="436"/>
      <c r="C43" s="429"/>
      <c r="D43" s="517"/>
      <c r="E43" s="494" t="str">
        <f>'3-IDENTIFICACIÓN DEL RIESGO'!G76</f>
        <v xml:space="preserve">Manipulación de la información durante las actividades de verificación de requisitos minimos del predio de tipo jurídico, técnico o ambiental  bajo el cual se materialice un subsidio, para beneficio propio o de un tercero </v>
      </c>
      <c r="F43" s="495"/>
      <c r="G43" s="177" t="s">
        <v>11</v>
      </c>
      <c r="H43" s="105">
        <f t="shared" si="0"/>
        <v>4</v>
      </c>
      <c r="I43" s="157" t="s">
        <v>114</v>
      </c>
      <c r="J43" s="157" t="s">
        <v>114</v>
      </c>
      <c r="K43" s="157" t="s">
        <v>114</v>
      </c>
      <c r="L43" s="157" t="s">
        <v>114</v>
      </c>
      <c r="M43" s="157" t="s">
        <v>114</v>
      </c>
      <c r="N43" s="157" t="s">
        <v>114</v>
      </c>
      <c r="O43" s="157" t="s">
        <v>114</v>
      </c>
      <c r="P43" s="157" t="s">
        <v>114</v>
      </c>
      <c r="Q43" s="157" t="s">
        <v>171</v>
      </c>
      <c r="R43" s="157" t="s">
        <v>114</v>
      </c>
      <c r="S43" s="157" t="s">
        <v>114</v>
      </c>
      <c r="T43" s="157" t="s">
        <v>114</v>
      </c>
      <c r="U43" s="157" t="s">
        <v>114</v>
      </c>
      <c r="V43" s="157" t="s">
        <v>114</v>
      </c>
      <c r="W43" s="157" t="s">
        <v>114</v>
      </c>
      <c r="X43" s="157" t="s">
        <v>171</v>
      </c>
      <c r="Y43" s="157" t="s">
        <v>114</v>
      </c>
      <c r="Z43" s="157" t="s">
        <v>114</v>
      </c>
      <c r="AA43" s="157" t="s">
        <v>171</v>
      </c>
      <c r="AB43" s="171">
        <f t="shared" si="5"/>
        <v>16</v>
      </c>
      <c r="AC43" s="106" t="str">
        <f t="shared" si="6"/>
        <v>Catastrófico</v>
      </c>
      <c r="AD43" s="106">
        <f t="shared" si="3"/>
        <v>5</v>
      </c>
      <c r="AE43" s="107" t="str">
        <f t="shared" si="7"/>
        <v>Extremo</v>
      </c>
      <c r="AF43" s="108" t="s">
        <v>8</v>
      </c>
    </row>
    <row r="44" spans="2:32" ht="56.25" customHeight="1" x14ac:dyDescent="0.25">
      <c r="B44" s="436"/>
      <c r="C44" s="429"/>
      <c r="D44" s="517"/>
      <c r="E44" s="494" t="str">
        <f>'3-IDENTIFICACIÓN DEL RIESGO'!G78</f>
        <v xml:space="preserve">Manipulación de la información en las diferentes etapas del procedimiento de Revocatoria Directa de la DAT para beneficio propio y/o de particulares </v>
      </c>
      <c r="F44" s="495"/>
      <c r="G44" s="177" t="s">
        <v>11</v>
      </c>
      <c r="H44" s="105">
        <f t="shared" si="0"/>
        <v>4</v>
      </c>
      <c r="I44" s="157" t="s">
        <v>114</v>
      </c>
      <c r="J44" s="157" t="s">
        <v>114</v>
      </c>
      <c r="K44" s="157" t="s">
        <v>114</v>
      </c>
      <c r="L44" s="157" t="s">
        <v>114</v>
      </c>
      <c r="M44" s="157" t="s">
        <v>114</v>
      </c>
      <c r="N44" s="157" t="s">
        <v>114</v>
      </c>
      <c r="O44" s="157" t="s">
        <v>114</v>
      </c>
      <c r="P44" s="157" t="s">
        <v>114</v>
      </c>
      <c r="Q44" s="157" t="s">
        <v>171</v>
      </c>
      <c r="R44" s="157" t="s">
        <v>114</v>
      </c>
      <c r="S44" s="157" t="s">
        <v>114</v>
      </c>
      <c r="T44" s="157" t="s">
        <v>114</v>
      </c>
      <c r="U44" s="157" t="s">
        <v>114</v>
      </c>
      <c r="V44" s="157" t="s">
        <v>114</v>
      </c>
      <c r="W44" s="157" t="s">
        <v>114</v>
      </c>
      <c r="X44" s="157" t="s">
        <v>171</v>
      </c>
      <c r="Y44" s="157" t="s">
        <v>114</v>
      </c>
      <c r="Z44" s="157" t="s">
        <v>114</v>
      </c>
      <c r="AA44" s="157" t="s">
        <v>171</v>
      </c>
      <c r="AB44" s="171">
        <f t="shared" si="5"/>
        <v>16</v>
      </c>
      <c r="AC44" s="106" t="str">
        <f t="shared" si="6"/>
        <v>Catastrófico</v>
      </c>
      <c r="AD44" s="106">
        <f t="shared" si="3"/>
        <v>5</v>
      </c>
      <c r="AE44" s="107" t="str">
        <f t="shared" si="7"/>
        <v>Extremo</v>
      </c>
      <c r="AF44" s="108" t="s">
        <v>8</v>
      </c>
    </row>
    <row r="45" spans="2:32" ht="69" customHeight="1" x14ac:dyDescent="0.25">
      <c r="B45" s="436"/>
      <c r="C45" s="429"/>
      <c r="D45" s="517"/>
      <c r="E45" s="494" t="str">
        <f>'3-IDENTIFICACIÓN DEL RIESGO'!G80</f>
        <v>Manipulación de la información entregada a las  subdirecciones misionales según el  POSPR-P-006 P Procedimiento Unico de Ordenamiento Social de la Propiedad,  para beneficio propio o de terceros</v>
      </c>
      <c r="F45" s="495"/>
      <c r="G45" s="177" t="s">
        <v>11</v>
      </c>
      <c r="H45" s="105">
        <f t="shared" si="0"/>
        <v>4</v>
      </c>
      <c r="I45" s="157" t="s">
        <v>114</v>
      </c>
      <c r="J45" s="157" t="s">
        <v>114</v>
      </c>
      <c r="K45" s="157" t="s">
        <v>114</v>
      </c>
      <c r="L45" s="157" t="s">
        <v>114</v>
      </c>
      <c r="M45" s="157" t="s">
        <v>114</v>
      </c>
      <c r="N45" s="157" t="s">
        <v>114</v>
      </c>
      <c r="O45" s="157" t="s">
        <v>114</v>
      </c>
      <c r="P45" s="157" t="s">
        <v>114</v>
      </c>
      <c r="Q45" s="157" t="s">
        <v>114</v>
      </c>
      <c r="R45" s="157" t="s">
        <v>114</v>
      </c>
      <c r="S45" s="157" t="s">
        <v>114</v>
      </c>
      <c r="T45" s="157" t="s">
        <v>114</v>
      </c>
      <c r="U45" s="157" t="s">
        <v>114</v>
      </c>
      <c r="V45" s="157" t="s">
        <v>114</v>
      </c>
      <c r="W45" s="157" t="s">
        <v>114</v>
      </c>
      <c r="X45" s="157" t="s">
        <v>171</v>
      </c>
      <c r="Y45" s="157" t="s">
        <v>114</v>
      </c>
      <c r="Z45" s="157" t="s">
        <v>114</v>
      </c>
      <c r="AA45" s="157" t="s">
        <v>171</v>
      </c>
      <c r="AB45" s="171">
        <f t="shared" si="5"/>
        <v>17</v>
      </c>
      <c r="AC45" s="106" t="str">
        <f t="shared" si="6"/>
        <v>Catastrófico</v>
      </c>
      <c r="AD45" s="106">
        <f t="shared" si="3"/>
        <v>5</v>
      </c>
      <c r="AE45" s="107" t="str">
        <f t="shared" si="7"/>
        <v>Extremo</v>
      </c>
      <c r="AF45" s="108" t="s">
        <v>8</v>
      </c>
    </row>
    <row r="46" spans="2:32" ht="48.75" customHeight="1" x14ac:dyDescent="0.25">
      <c r="B46" s="436"/>
      <c r="C46" s="429"/>
      <c r="D46" s="517"/>
      <c r="E46" s="494" t="str">
        <f>'3-IDENTIFICACIÓN DEL RIESGO'!G82</f>
        <v>Adquisición de predios sin pleno cumplimiento de requisitos o por fuera de las necesidades y prioridades establecidos por la ANT, para beneficio de particulares</v>
      </c>
      <c r="F46" s="495"/>
      <c r="G46" s="177" t="s">
        <v>11</v>
      </c>
      <c r="H46" s="105">
        <f t="shared" si="0"/>
        <v>4</v>
      </c>
      <c r="I46" s="157" t="s">
        <v>114</v>
      </c>
      <c r="J46" s="157" t="s">
        <v>114</v>
      </c>
      <c r="K46" s="157" t="s">
        <v>114</v>
      </c>
      <c r="L46" s="157" t="s">
        <v>114</v>
      </c>
      <c r="M46" s="157" t="s">
        <v>114</v>
      </c>
      <c r="N46" s="157" t="s">
        <v>114</v>
      </c>
      <c r="O46" s="157" t="s">
        <v>114</v>
      </c>
      <c r="P46" s="157" t="s">
        <v>114</v>
      </c>
      <c r="Q46" s="157" t="s">
        <v>114</v>
      </c>
      <c r="R46" s="157" t="s">
        <v>114</v>
      </c>
      <c r="S46" s="157" t="s">
        <v>114</v>
      </c>
      <c r="T46" s="157" t="s">
        <v>114</v>
      </c>
      <c r="U46" s="157" t="s">
        <v>114</v>
      </c>
      <c r="V46" s="157" t="s">
        <v>114</v>
      </c>
      <c r="W46" s="157" t="s">
        <v>114</v>
      </c>
      <c r="X46" s="157" t="s">
        <v>171</v>
      </c>
      <c r="Y46" s="157" t="s">
        <v>114</v>
      </c>
      <c r="Z46" s="157" t="s">
        <v>114</v>
      </c>
      <c r="AA46" s="157" t="s">
        <v>171</v>
      </c>
      <c r="AB46" s="171">
        <f t="shared" si="5"/>
        <v>17</v>
      </c>
      <c r="AC46" s="106" t="str">
        <f t="shared" si="6"/>
        <v>Catastrófico</v>
      </c>
      <c r="AD46" s="106">
        <f t="shared" si="3"/>
        <v>5</v>
      </c>
      <c r="AE46" s="107" t="str">
        <f t="shared" si="7"/>
        <v>Extremo</v>
      </c>
      <c r="AF46" s="108" t="s">
        <v>8</v>
      </c>
    </row>
    <row r="47" spans="2:32" ht="43.5" customHeight="1" x14ac:dyDescent="0.25">
      <c r="B47" s="436"/>
      <c r="C47" s="429"/>
      <c r="D47" s="517"/>
      <c r="E47" s="494" t="str">
        <f>'3-IDENTIFICACIÓN DEL RIESGO'!G84</f>
        <v>Desviación de recursos en el desarrollo del proceso de la iniciativa Comunitaria con enfoque diferencial étnico para beneficio de un contratista o funcionario o un tercero.</v>
      </c>
      <c r="F47" s="495"/>
      <c r="G47" s="177" t="s">
        <v>11</v>
      </c>
      <c r="H47" s="105">
        <f t="shared" si="0"/>
        <v>4</v>
      </c>
      <c r="I47" s="157" t="s">
        <v>114</v>
      </c>
      <c r="J47" s="157" t="s">
        <v>114</v>
      </c>
      <c r="K47" s="157" t="s">
        <v>114</v>
      </c>
      <c r="L47" s="157" t="s">
        <v>114</v>
      </c>
      <c r="M47" s="157" t="s">
        <v>114</v>
      </c>
      <c r="N47" s="157" t="s">
        <v>114</v>
      </c>
      <c r="O47" s="157" t="s">
        <v>114</v>
      </c>
      <c r="P47" s="157" t="s">
        <v>114</v>
      </c>
      <c r="Q47" s="157" t="s">
        <v>171</v>
      </c>
      <c r="R47" s="157" t="s">
        <v>114</v>
      </c>
      <c r="S47" s="157" t="s">
        <v>114</v>
      </c>
      <c r="T47" s="157" t="s">
        <v>114</v>
      </c>
      <c r="U47" s="157" t="s">
        <v>114</v>
      </c>
      <c r="V47" s="157" t="s">
        <v>114</v>
      </c>
      <c r="W47" s="157" t="s">
        <v>114</v>
      </c>
      <c r="X47" s="157" t="s">
        <v>171</v>
      </c>
      <c r="Y47" s="157" t="s">
        <v>114</v>
      </c>
      <c r="Z47" s="157" t="s">
        <v>114</v>
      </c>
      <c r="AA47" s="157" t="s">
        <v>171</v>
      </c>
      <c r="AB47" s="171">
        <f t="shared" si="5"/>
        <v>16</v>
      </c>
      <c r="AC47" s="106" t="str">
        <f t="shared" si="6"/>
        <v>Catastrófico</v>
      </c>
      <c r="AD47" s="106">
        <f t="shared" si="3"/>
        <v>5</v>
      </c>
      <c r="AE47" s="107" t="str">
        <f t="shared" si="7"/>
        <v>Extremo</v>
      </c>
      <c r="AF47" s="108" t="s">
        <v>8</v>
      </c>
    </row>
    <row r="48" spans="2:32" ht="36" customHeight="1" x14ac:dyDescent="0.25">
      <c r="B48" s="436"/>
      <c r="C48" s="429"/>
      <c r="D48" s="517"/>
      <c r="E48" s="494" t="str">
        <f>'3-IDENTIFICACIÓN DEL RIESGO'!G86</f>
        <v>Dilación en la atención a las solicitudes de comunidades étnicas favorenciendo intereses particulares.</v>
      </c>
      <c r="F48" s="495"/>
      <c r="G48" s="177" t="s">
        <v>53</v>
      </c>
      <c r="H48" s="105">
        <f t="shared" si="0"/>
        <v>1</v>
      </c>
      <c r="I48" s="157" t="s">
        <v>114</v>
      </c>
      <c r="J48" s="157" t="s">
        <v>114</v>
      </c>
      <c r="K48" s="157" t="s">
        <v>114</v>
      </c>
      <c r="L48" s="157" t="s">
        <v>171</v>
      </c>
      <c r="M48" s="157" t="s">
        <v>114</v>
      </c>
      <c r="N48" s="157" t="s">
        <v>114</v>
      </c>
      <c r="O48" s="157" t="s">
        <v>114</v>
      </c>
      <c r="P48" s="157" t="s">
        <v>114</v>
      </c>
      <c r="Q48" s="157" t="s">
        <v>114</v>
      </c>
      <c r="R48" s="157" t="s">
        <v>114</v>
      </c>
      <c r="S48" s="157" t="s">
        <v>114</v>
      </c>
      <c r="T48" s="157" t="s">
        <v>114</v>
      </c>
      <c r="U48" s="157" t="s">
        <v>171</v>
      </c>
      <c r="V48" s="157" t="s">
        <v>171</v>
      </c>
      <c r="W48" s="157" t="s">
        <v>114</v>
      </c>
      <c r="X48" s="157" t="s">
        <v>171</v>
      </c>
      <c r="Y48" s="157" t="s">
        <v>171</v>
      </c>
      <c r="Z48" s="157" t="s">
        <v>114</v>
      </c>
      <c r="AA48" s="157" t="s">
        <v>171</v>
      </c>
      <c r="AB48" s="171">
        <f t="shared" si="5"/>
        <v>13</v>
      </c>
      <c r="AC48" s="106" t="str">
        <f t="shared" si="6"/>
        <v>Catastrófico</v>
      </c>
      <c r="AD48" s="106">
        <f t="shared" si="3"/>
        <v>5</v>
      </c>
      <c r="AE48" s="107" t="str">
        <f t="shared" si="7"/>
        <v>Extremo</v>
      </c>
      <c r="AF48" s="108" t="s">
        <v>8</v>
      </c>
    </row>
    <row r="49" spans="2:32" ht="60.75" customHeight="1" x14ac:dyDescent="0.25">
      <c r="B49" s="436"/>
      <c r="C49" s="429"/>
      <c r="D49" s="517"/>
      <c r="E49" s="494" t="str">
        <f>'3-IDENTIFICACIÓN DEL RIESGO'!G88</f>
        <v>Favorecimiento en la atención de solicitudes de formalización de territorios colectivos a comunidades étnicas específicas por parte de la Subdirección de Asuntos Étnicos, desconociendo el principio de equidad.</v>
      </c>
      <c r="F49" s="495"/>
      <c r="G49" s="177" t="s">
        <v>14</v>
      </c>
      <c r="H49" s="105">
        <f t="shared" si="0"/>
        <v>2</v>
      </c>
      <c r="I49" s="157" t="s">
        <v>114</v>
      </c>
      <c r="J49" s="157" t="s">
        <v>114</v>
      </c>
      <c r="K49" s="157" t="s">
        <v>114</v>
      </c>
      <c r="L49" s="157" t="s">
        <v>171</v>
      </c>
      <c r="M49" s="157" t="s">
        <v>114</v>
      </c>
      <c r="N49" s="157" t="s">
        <v>114</v>
      </c>
      <c r="O49" s="157" t="s">
        <v>114</v>
      </c>
      <c r="P49" s="157" t="s">
        <v>114</v>
      </c>
      <c r="Q49" s="157" t="s">
        <v>114</v>
      </c>
      <c r="R49" s="157" t="s">
        <v>114</v>
      </c>
      <c r="S49" s="157" t="s">
        <v>114</v>
      </c>
      <c r="T49" s="157" t="s">
        <v>114</v>
      </c>
      <c r="U49" s="157" t="s">
        <v>171</v>
      </c>
      <c r="V49" s="157" t="s">
        <v>171</v>
      </c>
      <c r="W49" s="157" t="s">
        <v>114</v>
      </c>
      <c r="X49" s="157" t="s">
        <v>171</v>
      </c>
      <c r="Y49" s="157" t="s">
        <v>171</v>
      </c>
      <c r="Z49" s="157" t="s">
        <v>114</v>
      </c>
      <c r="AA49" s="157" t="s">
        <v>171</v>
      </c>
      <c r="AB49" s="171">
        <f t="shared" si="5"/>
        <v>13</v>
      </c>
      <c r="AC49" s="106" t="str">
        <f t="shared" si="6"/>
        <v>Catastrófico</v>
      </c>
      <c r="AD49" s="106">
        <f t="shared" si="3"/>
        <v>5</v>
      </c>
      <c r="AE49" s="107" t="str">
        <f t="shared" si="7"/>
        <v>Extremo</v>
      </c>
      <c r="AF49" s="108" t="s">
        <v>8</v>
      </c>
    </row>
    <row r="50" spans="2:32" ht="63" customHeight="1" x14ac:dyDescent="0.25">
      <c r="B50" s="437"/>
      <c r="C50" s="431"/>
      <c r="D50" s="518"/>
      <c r="E50" s="494" t="str">
        <f>'3-IDENTIFICACIÓN DEL RIESGO'!G90</f>
        <v>Solicitud y/o aceptación de dádivas por agilizar trámites o proferir decisiones administrativas en beneficio de un particular y/o tercero para la adjudicación de bienes</v>
      </c>
      <c r="F50" s="495"/>
      <c r="G50" s="177" t="s">
        <v>11</v>
      </c>
      <c r="H50" s="105">
        <f t="shared" si="0"/>
        <v>4</v>
      </c>
      <c r="I50" s="157" t="s">
        <v>114</v>
      </c>
      <c r="J50" s="157" t="s">
        <v>114</v>
      </c>
      <c r="K50" s="157" t="s">
        <v>114</v>
      </c>
      <c r="L50" s="157" t="s">
        <v>114</v>
      </c>
      <c r="M50" s="157" t="s">
        <v>114</v>
      </c>
      <c r="N50" s="157" t="s">
        <v>171</v>
      </c>
      <c r="O50" s="157" t="s">
        <v>114</v>
      </c>
      <c r="P50" s="157" t="s">
        <v>114</v>
      </c>
      <c r="Q50" s="157" t="s">
        <v>114</v>
      </c>
      <c r="R50" s="157" t="s">
        <v>114</v>
      </c>
      <c r="S50" s="157" t="s">
        <v>114</v>
      </c>
      <c r="T50" s="157" t="s">
        <v>114</v>
      </c>
      <c r="U50" s="157" t="s">
        <v>171</v>
      </c>
      <c r="V50" s="157" t="s">
        <v>114</v>
      </c>
      <c r="W50" s="157" t="s">
        <v>114</v>
      </c>
      <c r="X50" s="157" t="s">
        <v>171</v>
      </c>
      <c r="Y50" s="157" t="s">
        <v>114</v>
      </c>
      <c r="Z50" s="157" t="s">
        <v>114</v>
      </c>
      <c r="AA50" s="157" t="s">
        <v>114</v>
      </c>
      <c r="AB50" s="171">
        <f t="shared" si="5"/>
        <v>16</v>
      </c>
      <c r="AC50" s="106" t="str">
        <f t="shared" si="6"/>
        <v>Catastrófico</v>
      </c>
      <c r="AD50" s="106">
        <f t="shared" si="3"/>
        <v>5</v>
      </c>
      <c r="AE50" s="107" t="str">
        <f t="shared" si="7"/>
        <v>Extremo</v>
      </c>
      <c r="AF50" s="108" t="s">
        <v>8</v>
      </c>
    </row>
    <row r="51" spans="2:32" ht="60.75" customHeight="1" x14ac:dyDescent="0.25">
      <c r="B51" s="435" t="str">
        <f>'3-IDENTIFICACIÓN DEL RIESGO'!B92</f>
        <v>ADMINISTRACIÓN DE TIERRAS</v>
      </c>
      <c r="C51" s="427"/>
      <c r="D51" s="516" t="str">
        <f>'3-IDENTIFICACIÓN DEL RIESGO'!E92</f>
        <v>1. Dirección de Acceso a Tierras.
2. Subdirección de Administración de Tierras de la Nación.
3. Dirección de Asuntos Étnicos.
4. Subdirección de Asuntos Étnicos.
5. UGT's.</v>
      </c>
      <c r="E51" s="494" t="str">
        <f>'3-IDENTIFICACIÓN DEL RIESGO'!G92</f>
        <v>Solicitud o aceptación de dádivas por agilizar trámites o proferir decisiones administrativas relacionadas con solicitudes de limitación a la propiedad para beneficio de un particular y/o tercero</v>
      </c>
      <c r="F51" s="495"/>
      <c r="G51" s="177" t="s">
        <v>11</v>
      </c>
      <c r="H51" s="105">
        <f t="shared" si="0"/>
        <v>4</v>
      </c>
      <c r="I51" s="157" t="s">
        <v>114</v>
      </c>
      <c r="J51" s="157" t="s">
        <v>114</v>
      </c>
      <c r="K51" s="157" t="s">
        <v>114</v>
      </c>
      <c r="L51" s="157" t="s">
        <v>114</v>
      </c>
      <c r="M51" s="157" t="s">
        <v>114</v>
      </c>
      <c r="N51" s="157" t="s">
        <v>114</v>
      </c>
      <c r="O51" s="157" t="s">
        <v>114</v>
      </c>
      <c r="P51" s="157" t="s">
        <v>114</v>
      </c>
      <c r="Q51" s="157" t="s">
        <v>114</v>
      </c>
      <c r="R51" s="157" t="s">
        <v>114</v>
      </c>
      <c r="S51" s="157" t="s">
        <v>114</v>
      </c>
      <c r="T51" s="157" t="s">
        <v>114</v>
      </c>
      <c r="U51" s="157" t="s">
        <v>114</v>
      </c>
      <c r="V51" s="157" t="s">
        <v>114</v>
      </c>
      <c r="W51" s="157" t="s">
        <v>114</v>
      </c>
      <c r="X51" s="157" t="s">
        <v>171</v>
      </c>
      <c r="Y51" s="157" t="s">
        <v>114</v>
      </c>
      <c r="Z51" s="157" t="s">
        <v>114</v>
      </c>
      <c r="AA51" s="157" t="s">
        <v>114</v>
      </c>
      <c r="AB51" s="171">
        <f t="shared" si="5"/>
        <v>18</v>
      </c>
      <c r="AC51" s="106" t="str">
        <f t="shared" si="6"/>
        <v>Catastrófico</v>
      </c>
      <c r="AD51" s="106">
        <f t="shared" si="3"/>
        <v>5</v>
      </c>
      <c r="AE51" s="107" t="str">
        <f t="shared" si="7"/>
        <v>Extremo</v>
      </c>
      <c r="AF51" s="108" t="s">
        <v>8</v>
      </c>
    </row>
    <row r="52" spans="2:32" ht="47.25" customHeight="1" x14ac:dyDescent="0.25">
      <c r="B52" s="436"/>
      <c r="C52" s="429"/>
      <c r="D52" s="517"/>
      <c r="E52" s="494" t="str">
        <f>'3-IDENTIFICACIÓN DEL RIESGO'!G94</f>
        <v>Uso de la  información sobre adjudicación  de baldios a Entidades de Derecho Publico para beneficio particular o de terceros</v>
      </c>
      <c r="F52" s="495"/>
      <c r="G52" s="177" t="s">
        <v>11</v>
      </c>
      <c r="H52" s="105">
        <f t="shared" si="0"/>
        <v>4</v>
      </c>
      <c r="I52" s="157" t="s">
        <v>114</v>
      </c>
      <c r="J52" s="157" t="s">
        <v>114</v>
      </c>
      <c r="K52" s="157" t="s">
        <v>114</v>
      </c>
      <c r="L52" s="157" t="s">
        <v>114</v>
      </c>
      <c r="M52" s="157" t="s">
        <v>114</v>
      </c>
      <c r="N52" s="157" t="s">
        <v>114</v>
      </c>
      <c r="O52" s="157" t="s">
        <v>114</v>
      </c>
      <c r="P52" s="157" t="s">
        <v>114</v>
      </c>
      <c r="Q52" s="157" t="s">
        <v>114</v>
      </c>
      <c r="R52" s="157" t="s">
        <v>114</v>
      </c>
      <c r="S52" s="157" t="s">
        <v>114</v>
      </c>
      <c r="T52" s="157" t="s">
        <v>114</v>
      </c>
      <c r="U52" s="157" t="s">
        <v>114</v>
      </c>
      <c r="V52" s="157" t="s">
        <v>114</v>
      </c>
      <c r="W52" s="157" t="s">
        <v>114</v>
      </c>
      <c r="X52" s="157" t="s">
        <v>171</v>
      </c>
      <c r="Y52" s="157" t="s">
        <v>114</v>
      </c>
      <c r="Z52" s="157" t="s">
        <v>114</v>
      </c>
      <c r="AA52" s="157" t="s">
        <v>114</v>
      </c>
      <c r="AB52" s="171">
        <f t="shared" si="5"/>
        <v>18</v>
      </c>
      <c r="AC52" s="106" t="str">
        <f t="shared" si="6"/>
        <v>Catastrófico</v>
      </c>
      <c r="AD52" s="106">
        <f t="shared" si="3"/>
        <v>5</v>
      </c>
      <c r="AE52" s="107" t="str">
        <f t="shared" si="7"/>
        <v>Extremo</v>
      </c>
      <c r="AF52" s="108" t="s">
        <v>8</v>
      </c>
    </row>
    <row r="53" spans="2:32" ht="45.75" customHeight="1" x14ac:dyDescent="0.25">
      <c r="B53" s="436"/>
      <c r="C53" s="429"/>
      <c r="D53" s="517"/>
      <c r="E53" s="494" t="str">
        <f>'3-IDENTIFICACIÓN DEL RIESGO'!G96</f>
        <v>Ofrecer en la UGT promesa de éxito en la realización o priorización de un trámite a cambio de un beneficio personal</v>
      </c>
      <c r="F53" s="495"/>
      <c r="G53" s="177" t="s">
        <v>11</v>
      </c>
      <c r="H53" s="105">
        <f t="shared" si="0"/>
        <v>4</v>
      </c>
      <c r="I53" s="157" t="s">
        <v>114</v>
      </c>
      <c r="J53" s="157" t="s">
        <v>114</v>
      </c>
      <c r="K53" s="157" t="s">
        <v>114</v>
      </c>
      <c r="L53" s="157" t="s">
        <v>114</v>
      </c>
      <c r="M53" s="157" t="s">
        <v>114</v>
      </c>
      <c r="N53" s="157" t="s">
        <v>171</v>
      </c>
      <c r="O53" s="157" t="s">
        <v>114</v>
      </c>
      <c r="P53" s="157" t="s">
        <v>114</v>
      </c>
      <c r="Q53" s="157" t="s">
        <v>114</v>
      </c>
      <c r="R53" s="157" t="s">
        <v>114</v>
      </c>
      <c r="S53" s="157" t="s">
        <v>114</v>
      </c>
      <c r="T53" s="157" t="s">
        <v>114</v>
      </c>
      <c r="U53" s="157" t="s">
        <v>171</v>
      </c>
      <c r="V53" s="157" t="s">
        <v>114</v>
      </c>
      <c r="W53" s="157" t="s">
        <v>114</v>
      </c>
      <c r="X53" s="157" t="s">
        <v>171</v>
      </c>
      <c r="Y53" s="157" t="s">
        <v>114</v>
      </c>
      <c r="Z53" s="157" t="s">
        <v>114</v>
      </c>
      <c r="AA53" s="157" t="s">
        <v>114</v>
      </c>
      <c r="AB53" s="171">
        <f t="shared" si="5"/>
        <v>16</v>
      </c>
      <c r="AC53" s="106" t="str">
        <f t="shared" si="6"/>
        <v>Catastrófico</v>
      </c>
      <c r="AD53" s="106">
        <f t="shared" si="3"/>
        <v>5</v>
      </c>
      <c r="AE53" s="107" t="str">
        <f t="shared" si="7"/>
        <v>Extremo</v>
      </c>
      <c r="AF53" s="108" t="s">
        <v>8</v>
      </c>
    </row>
    <row r="54" spans="2:32" ht="25.5" x14ac:dyDescent="0.25">
      <c r="B54" s="436"/>
      <c r="C54" s="429"/>
      <c r="D54" s="517"/>
      <c r="E54" s="494" t="str">
        <f>'3-IDENTIFICACIÓN DEL RIESGO'!G98</f>
        <v>Riesgo 4</v>
      </c>
      <c r="F54" s="495"/>
      <c r="G54" s="177"/>
      <c r="H54" s="105" t="b">
        <f t="shared" si="0"/>
        <v>0</v>
      </c>
      <c r="I54" s="157"/>
      <c r="J54" s="157"/>
      <c r="K54" s="157"/>
      <c r="L54" s="157"/>
      <c r="M54" s="157"/>
      <c r="N54" s="157"/>
      <c r="O54" s="157"/>
      <c r="P54" s="157"/>
      <c r="Q54" s="157"/>
      <c r="R54" s="157"/>
      <c r="S54" s="157"/>
      <c r="T54" s="157"/>
      <c r="U54" s="157"/>
      <c r="V54" s="157"/>
      <c r="W54" s="157"/>
      <c r="X54" s="157"/>
      <c r="Y54" s="157"/>
      <c r="Z54" s="157"/>
      <c r="AA54" s="157"/>
      <c r="AB54" s="171">
        <f t="shared" si="5"/>
        <v>0</v>
      </c>
      <c r="AC54" s="106" t="str">
        <f t="shared" si="6"/>
        <v>Moderado</v>
      </c>
      <c r="AD54" s="106">
        <f t="shared" si="3"/>
        <v>3</v>
      </c>
      <c r="AE54" s="107" t="b">
        <f t="shared" si="7"/>
        <v>0</v>
      </c>
      <c r="AF54" s="108" t="s">
        <v>8</v>
      </c>
    </row>
    <row r="55" spans="2:32" ht="25.5" x14ac:dyDescent="0.25">
      <c r="B55" s="437"/>
      <c r="C55" s="431"/>
      <c r="D55" s="518"/>
      <c r="E55" s="494" t="str">
        <f>'3-IDENTIFICACIÓN DEL RIESGO'!G100</f>
        <v>Riesgo 5</v>
      </c>
      <c r="F55" s="495"/>
      <c r="G55" s="177"/>
      <c r="H55" s="105" t="b">
        <f t="shared" si="0"/>
        <v>0</v>
      </c>
      <c r="I55" s="157"/>
      <c r="J55" s="157"/>
      <c r="K55" s="157"/>
      <c r="L55" s="157"/>
      <c r="M55" s="157"/>
      <c r="N55" s="157"/>
      <c r="O55" s="157"/>
      <c r="P55" s="157"/>
      <c r="Q55" s="157"/>
      <c r="R55" s="157"/>
      <c r="S55" s="157"/>
      <c r="T55" s="157"/>
      <c r="U55" s="157"/>
      <c r="V55" s="157"/>
      <c r="W55" s="157"/>
      <c r="X55" s="157"/>
      <c r="Y55" s="157"/>
      <c r="Z55" s="157"/>
      <c r="AA55" s="157"/>
      <c r="AB55" s="171">
        <f t="shared" si="5"/>
        <v>0</v>
      </c>
      <c r="AC55" s="106" t="str">
        <f t="shared" si="6"/>
        <v>Moderado</v>
      </c>
      <c r="AD55" s="106">
        <f t="shared" si="3"/>
        <v>3</v>
      </c>
      <c r="AE55" s="107" t="b">
        <f t="shared" si="7"/>
        <v>0</v>
      </c>
      <c r="AF55" s="108" t="s">
        <v>8</v>
      </c>
    </row>
    <row r="56" spans="2:32" ht="25.5" x14ac:dyDescent="0.25">
      <c r="B56" s="435" t="str">
        <f>'3-IDENTIFICACIÓN DEL RIESGO'!B102</f>
        <v>EVALUACIÓN DEL IMPACTO DEL ORDENAMIENTO SOCIAL DE LA PROPIEDAD RURAL</v>
      </c>
      <c r="C56" s="427"/>
      <c r="D56" s="516" t="str">
        <f>'3-IDENTIFICACIÓN DEL RIESGO'!E102</f>
        <v>1. Oficina del Planeación.</v>
      </c>
      <c r="E56" s="494" t="str">
        <f>'3-IDENTIFICACIÓN DEL RIESGO'!G102</f>
        <v>SIN IDENTIFICACIÓN DE RIESGOS DE CORRUPCIÓN</v>
      </c>
      <c r="F56" s="495"/>
      <c r="G56" s="177"/>
      <c r="H56" s="105" t="b">
        <f t="shared" si="0"/>
        <v>0</v>
      </c>
      <c r="I56" s="157"/>
      <c r="J56" s="157"/>
      <c r="K56" s="157"/>
      <c r="L56" s="157"/>
      <c r="M56" s="157"/>
      <c r="N56" s="157"/>
      <c r="O56" s="157"/>
      <c r="P56" s="157"/>
      <c r="Q56" s="157"/>
      <c r="R56" s="157"/>
      <c r="S56" s="157"/>
      <c r="T56" s="157"/>
      <c r="U56" s="157"/>
      <c r="V56" s="157"/>
      <c r="W56" s="157"/>
      <c r="X56" s="157"/>
      <c r="Y56" s="157"/>
      <c r="Z56" s="157"/>
      <c r="AA56" s="157"/>
      <c r="AB56" s="171">
        <f t="shared" si="5"/>
        <v>0</v>
      </c>
      <c r="AC56" s="106" t="str">
        <f t="shared" si="6"/>
        <v>Moderado</v>
      </c>
      <c r="AD56" s="106">
        <f t="shared" si="3"/>
        <v>3</v>
      </c>
      <c r="AE56" s="107" t="b">
        <f t="shared" si="7"/>
        <v>0</v>
      </c>
      <c r="AF56" s="108" t="s">
        <v>8</v>
      </c>
    </row>
    <row r="57" spans="2:32" ht="25.5" x14ac:dyDescent="0.25">
      <c r="B57" s="436"/>
      <c r="C57" s="429"/>
      <c r="D57" s="517"/>
      <c r="E57" s="494" t="str">
        <f>'3-IDENTIFICACIÓN DEL RIESGO'!G104</f>
        <v>Riesgo 2</v>
      </c>
      <c r="F57" s="495"/>
      <c r="G57" s="177"/>
      <c r="H57" s="105" t="b">
        <f t="shared" si="0"/>
        <v>0</v>
      </c>
      <c r="I57" s="157"/>
      <c r="J57" s="157"/>
      <c r="K57" s="157"/>
      <c r="L57" s="157"/>
      <c r="M57" s="157"/>
      <c r="N57" s="157"/>
      <c r="O57" s="157"/>
      <c r="P57" s="157"/>
      <c r="Q57" s="157"/>
      <c r="R57" s="157"/>
      <c r="S57" s="157"/>
      <c r="T57" s="157"/>
      <c r="U57" s="157"/>
      <c r="V57" s="157"/>
      <c r="W57" s="157"/>
      <c r="X57" s="157"/>
      <c r="Y57" s="157"/>
      <c r="Z57" s="157"/>
      <c r="AA57" s="157"/>
      <c r="AB57" s="171">
        <f t="shared" si="5"/>
        <v>0</v>
      </c>
      <c r="AC57" s="106" t="str">
        <f t="shared" si="6"/>
        <v>Moderado</v>
      </c>
      <c r="AD57" s="106">
        <f t="shared" si="3"/>
        <v>3</v>
      </c>
      <c r="AE57" s="107" t="b">
        <f t="shared" si="7"/>
        <v>0</v>
      </c>
      <c r="AF57" s="108" t="s">
        <v>8</v>
      </c>
    </row>
    <row r="58" spans="2:32" ht="25.5" x14ac:dyDescent="0.25">
      <c r="B58" s="436"/>
      <c r="C58" s="429"/>
      <c r="D58" s="517"/>
      <c r="E58" s="494" t="str">
        <f>'3-IDENTIFICACIÓN DEL RIESGO'!G106</f>
        <v>Riesgo 3</v>
      </c>
      <c r="F58" s="495"/>
      <c r="G58" s="177"/>
      <c r="H58" s="105" t="b">
        <f t="shared" si="0"/>
        <v>0</v>
      </c>
      <c r="I58" s="157"/>
      <c r="J58" s="157"/>
      <c r="K58" s="157"/>
      <c r="L58" s="157"/>
      <c r="M58" s="157"/>
      <c r="N58" s="157"/>
      <c r="O58" s="157"/>
      <c r="P58" s="157"/>
      <c r="Q58" s="157"/>
      <c r="R58" s="157"/>
      <c r="S58" s="157"/>
      <c r="T58" s="157"/>
      <c r="U58" s="157"/>
      <c r="V58" s="157"/>
      <c r="W58" s="157"/>
      <c r="X58" s="157"/>
      <c r="Y58" s="157"/>
      <c r="Z58" s="157"/>
      <c r="AA58" s="157"/>
      <c r="AB58" s="171">
        <f t="shared" si="5"/>
        <v>0</v>
      </c>
      <c r="AC58" s="106" t="str">
        <f t="shared" si="6"/>
        <v>Moderado</v>
      </c>
      <c r="AD58" s="106">
        <f t="shared" si="3"/>
        <v>3</v>
      </c>
      <c r="AE58" s="107" t="b">
        <f t="shared" si="7"/>
        <v>0</v>
      </c>
      <c r="AF58" s="108" t="s">
        <v>8</v>
      </c>
    </row>
    <row r="59" spans="2:32" ht="25.5" x14ac:dyDescent="0.25">
      <c r="B59" s="436"/>
      <c r="C59" s="429"/>
      <c r="D59" s="517"/>
      <c r="E59" s="494" t="str">
        <f>'3-IDENTIFICACIÓN DEL RIESGO'!G108</f>
        <v>Riesgo 4</v>
      </c>
      <c r="F59" s="495"/>
      <c r="G59" s="177"/>
      <c r="H59" s="105" t="b">
        <f t="shared" si="0"/>
        <v>0</v>
      </c>
      <c r="I59" s="157"/>
      <c r="J59" s="157"/>
      <c r="K59" s="157"/>
      <c r="L59" s="157"/>
      <c r="M59" s="157"/>
      <c r="N59" s="157"/>
      <c r="O59" s="157"/>
      <c r="P59" s="157"/>
      <c r="Q59" s="157"/>
      <c r="R59" s="157"/>
      <c r="S59" s="157"/>
      <c r="T59" s="157"/>
      <c r="U59" s="157"/>
      <c r="V59" s="157"/>
      <c r="W59" s="157"/>
      <c r="X59" s="157"/>
      <c r="Y59" s="157"/>
      <c r="Z59" s="157"/>
      <c r="AA59" s="157"/>
      <c r="AB59" s="171">
        <f t="shared" si="5"/>
        <v>0</v>
      </c>
      <c r="AC59" s="106" t="str">
        <f t="shared" si="6"/>
        <v>Moderado</v>
      </c>
      <c r="AD59" s="106">
        <f t="shared" si="3"/>
        <v>3</v>
      </c>
      <c r="AE59" s="107" t="b">
        <f t="shared" si="7"/>
        <v>0</v>
      </c>
      <c r="AF59" s="108" t="s">
        <v>8</v>
      </c>
    </row>
    <row r="60" spans="2:32" ht="25.5" x14ac:dyDescent="0.25">
      <c r="B60" s="437"/>
      <c r="C60" s="431"/>
      <c r="D60" s="518"/>
      <c r="E60" s="494" t="str">
        <f>'3-IDENTIFICACIÓN DEL RIESGO'!G110</f>
        <v>Riesgo 5</v>
      </c>
      <c r="F60" s="495"/>
      <c r="G60" s="177"/>
      <c r="H60" s="105" t="b">
        <f t="shared" si="0"/>
        <v>0</v>
      </c>
      <c r="I60" s="157"/>
      <c r="J60" s="157"/>
      <c r="K60" s="157"/>
      <c r="L60" s="157"/>
      <c r="M60" s="157"/>
      <c r="N60" s="157"/>
      <c r="O60" s="157"/>
      <c r="P60" s="157"/>
      <c r="Q60" s="157"/>
      <c r="R60" s="157"/>
      <c r="S60" s="157"/>
      <c r="T60" s="157"/>
      <c r="U60" s="157"/>
      <c r="V60" s="157"/>
      <c r="W60" s="157"/>
      <c r="X60" s="157"/>
      <c r="Y60" s="157"/>
      <c r="Z60" s="157"/>
      <c r="AA60" s="157"/>
      <c r="AB60" s="171">
        <f t="shared" si="5"/>
        <v>0</v>
      </c>
      <c r="AC60" s="106" t="str">
        <f t="shared" si="6"/>
        <v>Moderado</v>
      </c>
      <c r="AD60" s="106">
        <f t="shared" si="3"/>
        <v>3</v>
      </c>
      <c r="AE60" s="107" t="b">
        <f t="shared" si="7"/>
        <v>0</v>
      </c>
      <c r="AF60" s="108" t="s">
        <v>8</v>
      </c>
    </row>
    <row r="61" spans="2:32" ht="86.25" customHeight="1" x14ac:dyDescent="0.25">
      <c r="B61" s="435" t="str">
        <f>'3-IDENTIFICACIÓN DEL RIESGO'!B112</f>
        <v>GESTIÓN DE LA INFORMACIÓN</v>
      </c>
      <c r="C61" s="427"/>
      <c r="D61" s="516" t="str">
        <f>'3-IDENTIFICACIÓN DEL RIESGO'!E112</f>
        <v>1. Dirección General (Comunicaciones y Topografía).
2.Secretaria General.
3. Dirección de Gestión del Ordenamiento Social de la Propiedad.
4. Subdirección de Sistemas de Información de Tierras.</v>
      </c>
      <c r="E61" s="494" t="str">
        <f>'3-IDENTIFICACIÓN DEL RIESGO'!G112</f>
        <v>Manipulación de la información durante la visita técnica, levantamientos topográficos en campo y procesamiento de la información en oficina, afectando la cabida y linderos de los predios solicitados por el área misional, para beneficios particulares.</v>
      </c>
      <c r="F61" s="495"/>
      <c r="G61" s="177" t="s">
        <v>11</v>
      </c>
      <c r="H61" s="105">
        <f t="shared" si="0"/>
        <v>4</v>
      </c>
      <c r="I61" s="157" t="s">
        <v>114</v>
      </c>
      <c r="J61" s="157" t="s">
        <v>114</v>
      </c>
      <c r="K61" s="157" t="s">
        <v>114</v>
      </c>
      <c r="L61" s="157" t="s">
        <v>114</v>
      </c>
      <c r="M61" s="157" t="s">
        <v>114</v>
      </c>
      <c r="N61" s="157" t="s">
        <v>114</v>
      </c>
      <c r="O61" s="157" t="s">
        <v>114</v>
      </c>
      <c r="P61" s="157" t="s">
        <v>114</v>
      </c>
      <c r="Q61" s="157" t="s">
        <v>114</v>
      </c>
      <c r="R61" s="157" t="s">
        <v>114</v>
      </c>
      <c r="S61" s="157" t="s">
        <v>114</v>
      </c>
      <c r="T61" s="157" t="s">
        <v>114</v>
      </c>
      <c r="U61" s="157" t="s">
        <v>114</v>
      </c>
      <c r="V61" s="157" t="s">
        <v>114</v>
      </c>
      <c r="W61" s="157" t="s">
        <v>114</v>
      </c>
      <c r="X61" s="157" t="s">
        <v>171</v>
      </c>
      <c r="Y61" s="157" t="s">
        <v>114</v>
      </c>
      <c r="Z61" s="157" t="s">
        <v>114</v>
      </c>
      <c r="AA61" s="157" t="s">
        <v>114</v>
      </c>
      <c r="AB61" s="171">
        <f t="shared" si="5"/>
        <v>18</v>
      </c>
      <c r="AC61" s="106" t="str">
        <f t="shared" si="6"/>
        <v>Catastrófico</v>
      </c>
      <c r="AD61" s="106">
        <f t="shared" si="3"/>
        <v>5</v>
      </c>
      <c r="AE61" s="107" t="str">
        <f t="shared" si="7"/>
        <v>Extremo</v>
      </c>
      <c r="AF61" s="108" t="s">
        <v>8</v>
      </c>
    </row>
    <row r="62" spans="2:32" ht="25.5" x14ac:dyDescent="0.25">
      <c r="B62" s="436"/>
      <c r="C62" s="429"/>
      <c r="D62" s="517"/>
      <c r="E62" s="494" t="str">
        <f>'3-IDENTIFICACIÓN DEL RIESGO'!G114</f>
        <v>Riesgo 2</v>
      </c>
      <c r="F62" s="495"/>
      <c r="G62" s="177"/>
      <c r="H62" s="105" t="b">
        <f t="shared" si="0"/>
        <v>0</v>
      </c>
      <c r="I62" s="157"/>
      <c r="J62" s="157"/>
      <c r="K62" s="157"/>
      <c r="L62" s="157"/>
      <c r="M62" s="157"/>
      <c r="N62" s="157"/>
      <c r="O62" s="157"/>
      <c r="P62" s="157"/>
      <c r="Q62" s="157"/>
      <c r="R62" s="157"/>
      <c r="S62" s="157"/>
      <c r="T62" s="157"/>
      <c r="U62" s="157"/>
      <c r="V62" s="157"/>
      <c r="W62" s="157"/>
      <c r="X62" s="157"/>
      <c r="Y62" s="157"/>
      <c r="Z62" s="157"/>
      <c r="AA62" s="157"/>
      <c r="AB62" s="171">
        <f t="shared" si="5"/>
        <v>0</v>
      </c>
      <c r="AC62" s="106" t="str">
        <f t="shared" si="6"/>
        <v>Moderado</v>
      </c>
      <c r="AD62" s="106">
        <f t="shared" si="3"/>
        <v>3</v>
      </c>
      <c r="AE62" s="107" t="b">
        <f t="shared" si="7"/>
        <v>0</v>
      </c>
      <c r="AF62" s="108" t="s">
        <v>8</v>
      </c>
    </row>
    <row r="63" spans="2:32" ht="25.5" x14ac:dyDescent="0.25">
      <c r="B63" s="436"/>
      <c r="C63" s="429"/>
      <c r="D63" s="517"/>
      <c r="E63" s="494" t="str">
        <f>'3-IDENTIFICACIÓN DEL RIESGO'!G116</f>
        <v>Riesgo 3</v>
      </c>
      <c r="F63" s="495"/>
      <c r="G63" s="177"/>
      <c r="H63" s="105" t="b">
        <f t="shared" si="0"/>
        <v>0</v>
      </c>
      <c r="I63" s="157"/>
      <c r="J63" s="157"/>
      <c r="K63" s="157"/>
      <c r="L63" s="157"/>
      <c r="M63" s="157"/>
      <c r="N63" s="157"/>
      <c r="O63" s="157"/>
      <c r="P63" s="157"/>
      <c r="Q63" s="157"/>
      <c r="R63" s="157"/>
      <c r="S63" s="157"/>
      <c r="T63" s="157"/>
      <c r="U63" s="157"/>
      <c r="V63" s="157"/>
      <c r="W63" s="157"/>
      <c r="X63" s="157"/>
      <c r="Y63" s="157"/>
      <c r="Z63" s="157"/>
      <c r="AA63" s="157"/>
      <c r="AB63" s="171">
        <f t="shared" si="5"/>
        <v>0</v>
      </c>
      <c r="AC63" s="106" t="str">
        <f t="shared" si="6"/>
        <v>Moderado</v>
      </c>
      <c r="AD63" s="106">
        <f t="shared" si="3"/>
        <v>3</v>
      </c>
      <c r="AE63" s="107" t="b">
        <f t="shared" si="7"/>
        <v>0</v>
      </c>
      <c r="AF63" s="108" t="s">
        <v>8</v>
      </c>
    </row>
    <row r="64" spans="2:32" ht="25.5" x14ac:dyDescent="0.25">
      <c r="B64" s="436"/>
      <c r="C64" s="429"/>
      <c r="D64" s="517"/>
      <c r="E64" s="494" t="str">
        <f>'3-IDENTIFICACIÓN DEL RIESGO'!G118</f>
        <v>Riesgo 4</v>
      </c>
      <c r="F64" s="495"/>
      <c r="G64" s="177"/>
      <c r="H64" s="105" t="b">
        <f t="shared" si="0"/>
        <v>0</v>
      </c>
      <c r="I64" s="157"/>
      <c r="J64" s="157"/>
      <c r="K64" s="157"/>
      <c r="L64" s="157"/>
      <c r="M64" s="157"/>
      <c r="N64" s="157"/>
      <c r="O64" s="157"/>
      <c r="P64" s="157"/>
      <c r="Q64" s="157"/>
      <c r="R64" s="157"/>
      <c r="S64" s="157"/>
      <c r="T64" s="157"/>
      <c r="U64" s="157"/>
      <c r="V64" s="157"/>
      <c r="W64" s="157"/>
      <c r="X64" s="157"/>
      <c r="Y64" s="157"/>
      <c r="Z64" s="157"/>
      <c r="AA64" s="157"/>
      <c r="AB64" s="171">
        <f t="shared" si="5"/>
        <v>0</v>
      </c>
      <c r="AC64" s="106" t="str">
        <f t="shared" si="6"/>
        <v>Moderado</v>
      </c>
      <c r="AD64" s="106">
        <f t="shared" si="3"/>
        <v>3</v>
      </c>
      <c r="AE64" s="107" t="b">
        <f t="shared" si="7"/>
        <v>0</v>
      </c>
      <c r="AF64" s="108" t="s">
        <v>8</v>
      </c>
    </row>
    <row r="65" spans="2:32" ht="25.5" x14ac:dyDescent="0.25">
      <c r="B65" s="437"/>
      <c r="C65" s="431"/>
      <c r="D65" s="518"/>
      <c r="E65" s="494" t="str">
        <f>'3-IDENTIFICACIÓN DEL RIESGO'!G120</f>
        <v>Riesgo 5</v>
      </c>
      <c r="F65" s="495"/>
      <c r="G65" s="177"/>
      <c r="H65" s="105" t="b">
        <f t="shared" si="0"/>
        <v>0</v>
      </c>
      <c r="I65" s="157"/>
      <c r="J65" s="157"/>
      <c r="K65" s="157"/>
      <c r="L65" s="157"/>
      <c r="M65" s="157"/>
      <c r="N65" s="157"/>
      <c r="O65" s="157"/>
      <c r="P65" s="157"/>
      <c r="Q65" s="157"/>
      <c r="R65" s="157"/>
      <c r="S65" s="157"/>
      <c r="T65" s="157"/>
      <c r="U65" s="157"/>
      <c r="V65" s="157"/>
      <c r="W65" s="157"/>
      <c r="X65" s="157"/>
      <c r="Y65" s="157"/>
      <c r="Z65" s="157"/>
      <c r="AA65" s="157"/>
      <c r="AB65" s="171">
        <f t="shared" si="5"/>
        <v>0</v>
      </c>
      <c r="AC65" s="106" t="str">
        <f t="shared" si="6"/>
        <v>Moderado</v>
      </c>
      <c r="AD65" s="106">
        <f t="shared" si="3"/>
        <v>3</v>
      </c>
      <c r="AE65" s="107" t="b">
        <f t="shared" si="7"/>
        <v>0</v>
      </c>
      <c r="AF65" s="108" t="s">
        <v>8</v>
      </c>
    </row>
    <row r="66" spans="2:32" ht="39.75" customHeight="1" x14ac:dyDescent="0.25">
      <c r="B66" s="435" t="str">
        <f>'3-IDENTIFICACIÓN DEL RIESGO'!B122</f>
        <v>GESTIÓN DEL TALENTO HUMANO</v>
      </c>
      <c r="C66" s="427"/>
      <c r="D66" s="516" t="str">
        <f>'3-IDENTIFICACIÓN DEL RIESGO'!E122</f>
        <v>1. Subdirección de Talento Humano.
2. Secretaría General.</v>
      </c>
      <c r="E66" s="494" t="str">
        <f>'3-IDENTIFICACIÓN DEL RIESGO'!G122</f>
        <v>Vinculación de personal sin cumplimiento de requisitos mínimos en beneficio particular o de un tercero.</v>
      </c>
      <c r="F66" s="495"/>
      <c r="G66" s="177" t="s">
        <v>53</v>
      </c>
      <c r="H66" s="105">
        <f t="shared" si="0"/>
        <v>1</v>
      </c>
      <c r="I66" s="157" t="s">
        <v>114</v>
      </c>
      <c r="J66" s="157" t="s">
        <v>114</v>
      </c>
      <c r="K66" s="157" t="s">
        <v>171</v>
      </c>
      <c r="L66" s="157" t="s">
        <v>171</v>
      </c>
      <c r="M66" s="157" t="s">
        <v>114</v>
      </c>
      <c r="N66" s="157" t="s">
        <v>114</v>
      </c>
      <c r="O66" s="157" t="s">
        <v>114</v>
      </c>
      <c r="P66" s="157" t="s">
        <v>171</v>
      </c>
      <c r="Q66" s="157" t="s">
        <v>171</v>
      </c>
      <c r="R66" s="157" t="s">
        <v>171</v>
      </c>
      <c r="S66" s="157" t="s">
        <v>114</v>
      </c>
      <c r="T66" s="157" t="s">
        <v>114</v>
      </c>
      <c r="U66" s="157" t="s">
        <v>171</v>
      </c>
      <c r="V66" s="157" t="s">
        <v>171</v>
      </c>
      <c r="W66" s="157" t="s">
        <v>171</v>
      </c>
      <c r="X66" s="157" t="s">
        <v>171</v>
      </c>
      <c r="Y66" s="157" t="s">
        <v>171</v>
      </c>
      <c r="Z66" s="157" t="s">
        <v>171</v>
      </c>
      <c r="AA66" s="157" t="s">
        <v>171</v>
      </c>
      <c r="AB66" s="171">
        <f t="shared" si="5"/>
        <v>7</v>
      </c>
      <c r="AC66" s="106" t="str">
        <f t="shared" si="6"/>
        <v>Mayor</v>
      </c>
      <c r="AD66" s="106">
        <f t="shared" si="3"/>
        <v>4</v>
      </c>
      <c r="AE66" s="107" t="str">
        <f t="shared" si="7"/>
        <v>Alto</v>
      </c>
      <c r="AF66" s="108" t="s">
        <v>8</v>
      </c>
    </row>
    <row r="67" spans="2:32" ht="32.25" customHeight="1" x14ac:dyDescent="0.25">
      <c r="B67" s="436"/>
      <c r="C67" s="429"/>
      <c r="D67" s="517"/>
      <c r="E67" s="494" t="str">
        <f>'3-IDENTIFICACIÓN DEL RIESGO'!G124</f>
        <v>Pérdida o manipulación de  expedientes de historia laboral para beneficio personal o de tercero.</v>
      </c>
      <c r="F67" s="495"/>
      <c r="G67" s="177" t="s">
        <v>53</v>
      </c>
      <c r="H67" s="105">
        <f t="shared" si="0"/>
        <v>1</v>
      </c>
      <c r="I67" s="157" t="s">
        <v>114</v>
      </c>
      <c r="J67" s="157" t="s">
        <v>114</v>
      </c>
      <c r="K67" s="157" t="s">
        <v>171</v>
      </c>
      <c r="L67" s="157" t="s">
        <v>171</v>
      </c>
      <c r="M67" s="157" t="s">
        <v>114</v>
      </c>
      <c r="N67" s="157" t="s">
        <v>114</v>
      </c>
      <c r="O67" s="157" t="s">
        <v>114</v>
      </c>
      <c r="P67" s="157" t="s">
        <v>171</v>
      </c>
      <c r="Q67" s="157" t="s">
        <v>114</v>
      </c>
      <c r="R67" s="157" t="s">
        <v>114</v>
      </c>
      <c r="S67" s="157" t="s">
        <v>114</v>
      </c>
      <c r="T67" s="157" t="s">
        <v>114</v>
      </c>
      <c r="U67" s="157" t="s">
        <v>114</v>
      </c>
      <c r="V67" s="157" t="s">
        <v>114</v>
      </c>
      <c r="W67" s="157" t="s">
        <v>171</v>
      </c>
      <c r="X67" s="157" t="s">
        <v>171</v>
      </c>
      <c r="Y67" s="157" t="s">
        <v>171</v>
      </c>
      <c r="Z67" s="157" t="s">
        <v>171</v>
      </c>
      <c r="AA67" s="157" t="s">
        <v>171</v>
      </c>
      <c r="AB67" s="171">
        <f t="shared" si="5"/>
        <v>11</v>
      </c>
      <c r="AC67" s="106" t="str">
        <f t="shared" si="6"/>
        <v>Mayor</v>
      </c>
      <c r="AD67" s="106">
        <f t="shared" si="3"/>
        <v>4</v>
      </c>
      <c r="AE67" s="107" t="str">
        <f t="shared" si="7"/>
        <v>Alto</v>
      </c>
      <c r="AF67" s="108" t="s">
        <v>8</v>
      </c>
    </row>
    <row r="68" spans="2:32" ht="48" customHeight="1" x14ac:dyDescent="0.25">
      <c r="B68" s="436"/>
      <c r="C68" s="429"/>
      <c r="D68" s="517"/>
      <c r="E68" s="494" t="str">
        <f>'3-IDENTIFICACIÓN DEL RIESGO'!G126</f>
        <v>Pérdida de documentación en los expedientes de procesos de investigación disciplinaria, en beneficio del o de los investigados</v>
      </c>
      <c r="F68" s="495"/>
      <c r="G68" s="177" t="s">
        <v>13</v>
      </c>
      <c r="H68" s="105">
        <f t="shared" si="0"/>
        <v>3</v>
      </c>
      <c r="I68" s="157" t="s">
        <v>114</v>
      </c>
      <c r="J68" s="157" t="s">
        <v>171</v>
      </c>
      <c r="K68" s="157" t="s">
        <v>171</v>
      </c>
      <c r="L68" s="157" t="s">
        <v>171</v>
      </c>
      <c r="M68" s="157" t="s">
        <v>114</v>
      </c>
      <c r="N68" s="157" t="s">
        <v>114</v>
      </c>
      <c r="O68" s="157" t="s">
        <v>171</v>
      </c>
      <c r="P68" s="157" t="s">
        <v>171</v>
      </c>
      <c r="Q68" s="157" t="s">
        <v>114</v>
      </c>
      <c r="R68" s="157" t="s">
        <v>114</v>
      </c>
      <c r="S68" s="157" t="s">
        <v>114</v>
      </c>
      <c r="T68" s="157" t="s">
        <v>114</v>
      </c>
      <c r="U68" s="157" t="s">
        <v>114</v>
      </c>
      <c r="V68" s="157" t="s">
        <v>114</v>
      </c>
      <c r="W68" s="157" t="s">
        <v>114</v>
      </c>
      <c r="X68" s="157" t="s">
        <v>171</v>
      </c>
      <c r="Y68" s="157" t="s">
        <v>114</v>
      </c>
      <c r="Z68" s="157" t="s">
        <v>114</v>
      </c>
      <c r="AA68" s="157" t="s">
        <v>171</v>
      </c>
      <c r="AB68" s="171">
        <f t="shared" si="5"/>
        <v>12</v>
      </c>
      <c r="AC68" s="106" t="str">
        <f t="shared" si="6"/>
        <v>Catastrófico</v>
      </c>
      <c r="AD68" s="106">
        <f t="shared" si="3"/>
        <v>5</v>
      </c>
      <c r="AE68" s="107" t="str">
        <f t="shared" si="7"/>
        <v>Extremo</v>
      </c>
      <c r="AF68" s="108" t="s">
        <v>8</v>
      </c>
    </row>
    <row r="69" spans="2:32" ht="36" customHeight="1" x14ac:dyDescent="0.25">
      <c r="B69" s="436"/>
      <c r="C69" s="429"/>
      <c r="D69" s="517"/>
      <c r="E69" s="494" t="str">
        <f>'3-IDENTIFICACIÓN DEL RIESGO'!G128</f>
        <v>Prescripción o caducidad de la acción disciplinaria en favor de los implicados.</v>
      </c>
      <c r="F69" s="495"/>
      <c r="G69" s="177" t="s">
        <v>13</v>
      </c>
      <c r="H69" s="105">
        <f t="shared" si="0"/>
        <v>3</v>
      </c>
      <c r="I69" s="157" t="s">
        <v>114</v>
      </c>
      <c r="J69" s="157" t="s">
        <v>171</v>
      </c>
      <c r="K69" s="157" t="s">
        <v>171</v>
      </c>
      <c r="L69" s="157" t="s">
        <v>171</v>
      </c>
      <c r="M69" s="157" t="s">
        <v>114</v>
      </c>
      <c r="N69" s="157" t="s">
        <v>114</v>
      </c>
      <c r="O69" s="157" t="s">
        <v>171</v>
      </c>
      <c r="P69" s="157" t="s">
        <v>171</v>
      </c>
      <c r="Q69" s="157" t="s">
        <v>114</v>
      </c>
      <c r="R69" s="157" t="s">
        <v>114</v>
      </c>
      <c r="S69" s="157" t="s">
        <v>114</v>
      </c>
      <c r="T69" s="157" t="s">
        <v>114</v>
      </c>
      <c r="U69" s="157" t="s">
        <v>114</v>
      </c>
      <c r="V69" s="157" t="s">
        <v>114</v>
      </c>
      <c r="W69" s="157" t="s">
        <v>114</v>
      </c>
      <c r="X69" s="157" t="s">
        <v>171</v>
      </c>
      <c r="Y69" s="157" t="s">
        <v>114</v>
      </c>
      <c r="Z69" s="157" t="s">
        <v>114</v>
      </c>
      <c r="AA69" s="157" t="s">
        <v>171</v>
      </c>
      <c r="AB69" s="171">
        <f t="shared" si="5"/>
        <v>12</v>
      </c>
      <c r="AC69" s="106" t="str">
        <f t="shared" si="6"/>
        <v>Catastrófico</v>
      </c>
      <c r="AD69" s="106">
        <f t="shared" si="3"/>
        <v>5</v>
      </c>
      <c r="AE69" s="107" t="str">
        <f t="shared" si="7"/>
        <v>Extremo</v>
      </c>
      <c r="AF69" s="108" t="s">
        <v>8</v>
      </c>
    </row>
    <row r="70" spans="2:32" ht="25.5" x14ac:dyDescent="0.25">
      <c r="B70" s="437"/>
      <c r="C70" s="431"/>
      <c r="D70" s="518"/>
      <c r="E70" s="494" t="str">
        <f>'3-IDENTIFICACIÓN DEL RIESGO'!G130</f>
        <v>Riesgo 5</v>
      </c>
      <c r="F70" s="495"/>
      <c r="G70" s="177"/>
      <c r="H70" s="105" t="b">
        <f t="shared" si="0"/>
        <v>0</v>
      </c>
      <c r="I70" s="157"/>
      <c r="J70" s="157"/>
      <c r="K70" s="157"/>
      <c r="L70" s="157"/>
      <c r="M70" s="157"/>
      <c r="N70" s="157"/>
      <c r="O70" s="157"/>
      <c r="P70" s="157"/>
      <c r="Q70" s="157"/>
      <c r="R70" s="157"/>
      <c r="S70" s="157"/>
      <c r="T70" s="157"/>
      <c r="U70" s="157"/>
      <c r="V70" s="157"/>
      <c r="W70" s="157"/>
      <c r="X70" s="157"/>
      <c r="Y70" s="157"/>
      <c r="Z70" s="157"/>
      <c r="AA70" s="157"/>
      <c r="AB70" s="171">
        <f t="shared" si="5"/>
        <v>0</v>
      </c>
      <c r="AC70" s="106" t="str">
        <f t="shared" si="6"/>
        <v>Moderado</v>
      </c>
      <c r="AD70" s="106">
        <f t="shared" si="3"/>
        <v>3</v>
      </c>
      <c r="AE70" s="107" t="b">
        <f t="shared" si="7"/>
        <v>0</v>
      </c>
      <c r="AF70" s="108" t="s">
        <v>8</v>
      </c>
    </row>
    <row r="71" spans="2:32" ht="35.25" customHeight="1" x14ac:dyDescent="0.25">
      <c r="B71" s="435" t="str">
        <f>'3-IDENTIFICACIÓN DEL RIESGO'!B132</f>
        <v>APOYO JURÍDICO</v>
      </c>
      <c r="C71" s="427"/>
      <c r="D71" s="516" t="str">
        <f>'3-IDENTIFICACIÓN DEL RIESGO'!E132</f>
        <v>1. Oficina Jurídica</v>
      </c>
      <c r="E71" s="494" t="str">
        <f>'3-IDENTIFICACIÓN DEL RIESGO'!G132</f>
        <v xml:space="preserve">Emitir conceptos y viabilidades jurídicas para favorecer intereses propios o de terceros </v>
      </c>
      <c r="F71" s="495"/>
      <c r="G71" s="177" t="s">
        <v>13</v>
      </c>
      <c r="H71" s="105">
        <f t="shared" si="0"/>
        <v>3</v>
      </c>
      <c r="I71" s="157" t="s">
        <v>114</v>
      </c>
      <c r="J71" s="157" t="s">
        <v>171</v>
      </c>
      <c r="K71" s="157" t="s">
        <v>114</v>
      </c>
      <c r="L71" s="157" t="s">
        <v>114</v>
      </c>
      <c r="M71" s="157" t="s">
        <v>114</v>
      </c>
      <c r="N71" s="157" t="s">
        <v>114</v>
      </c>
      <c r="O71" s="157" t="s">
        <v>114</v>
      </c>
      <c r="P71" s="157" t="s">
        <v>114</v>
      </c>
      <c r="Q71" s="157" t="s">
        <v>171</v>
      </c>
      <c r="R71" s="157" t="s">
        <v>114</v>
      </c>
      <c r="S71" s="157" t="s">
        <v>114</v>
      </c>
      <c r="T71" s="157" t="s">
        <v>114</v>
      </c>
      <c r="U71" s="157" t="s">
        <v>114</v>
      </c>
      <c r="V71" s="157" t="s">
        <v>114</v>
      </c>
      <c r="W71" s="157" t="s">
        <v>114</v>
      </c>
      <c r="X71" s="157" t="s">
        <v>171</v>
      </c>
      <c r="Y71" s="157" t="s">
        <v>114</v>
      </c>
      <c r="Z71" s="157" t="s">
        <v>114</v>
      </c>
      <c r="AA71" s="157" t="s">
        <v>114</v>
      </c>
      <c r="AB71" s="171">
        <f t="shared" si="5"/>
        <v>16</v>
      </c>
      <c r="AC71" s="106" t="str">
        <f t="shared" si="6"/>
        <v>Catastrófico</v>
      </c>
      <c r="AD71" s="106">
        <f t="shared" si="3"/>
        <v>5</v>
      </c>
      <c r="AE71" s="107" t="str">
        <f t="shared" si="7"/>
        <v>Extremo</v>
      </c>
      <c r="AF71" s="108" t="s">
        <v>8</v>
      </c>
    </row>
    <row r="72" spans="2:32" ht="38.25" customHeight="1" x14ac:dyDescent="0.25">
      <c r="B72" s="436"/>
      <c r="C72" s="429"/>
      <c r="D72" s="517"/>
      <c r="E72" s="494" t="str">
        <f>'3-IDENTIFICACIÓN DEL RIESGO'!G134</f>
        <v xml:space="preserve">Aplicación discrecional de las normas para favorecer intereses de terceros </v>
      </c>
      <c r="F72" s="495"/>
      <c r="G72" s="177" t="s">
        <v>11</v>
      </c>
      <c r="H72" s="105">
        <f t="shared" si="0"/>
        <v>4</v>
      </c>
      <c r="I72" s="157" t="s">
        <v>114</v>
      </c>
      <c r="J72" s="157" t="s">
        <v>171</v>
      </c>
      <c r="K72" s="157" t="s">
        <v>114</v>
      </c>
      <c r="L72" s="157" t="s">
        <v>114</v>
      </c>
      <c r="M72" s="157" t="s">
        <v>114</v>
      </c>
      <c r="N72" s="157" t="s">
        <v>114</v>
      </c>
      <c r="O72" s="157" t="s">
        <v>114</v>
      </c>
      <c r="P72" s="157" t="s">
        <v>114</v>
      </c>
      <c r="Q72" s="157" t="s">
        <v>171</v>
      </c>
      <c r="R72" s="157" t="s">
        <v>114</v>
      </c>
      <c r="S72" s="157" t="s">
        <v>114</v>
      </c>
      <c r="T72" s="157" t="s">
        <v>114</v>
      </c>
      <c r="U72" s="157" t="s">
        <v>114</v>
      </c>
      <c r="V72" s="157" t="s">
        <v>114</v>
      </c>
      <c r="W72" s="157" t="s">
        <v>114</v>
      </c>
      <c r="X72" s="157" t="s">
        <v>171</v>
      </c>
      <c r="Y72" s="157" t="s">
        <v>114</v>
      </c>
      <c r="Z72" s="157" t="s">
        <v>114</v>
      </c>
      <c r="AA72" s="157" t="s">
        <v>114</v>
      </c>
      <c r="AB72" s="171">
        <f t="shared" si="5"/>
        <v>16</v>
      </c>
      <c r="AC72" s="106" t="str">
        <f t="shared" si="6"/>
        <v>Catastrófico</v>
      </c>
      <c r="AD72" s="106">
        <f t="shared" si="3"/>
        <v>5</v>
      </c>
      <c r="AE72" s="107" t="str">
        <f t="shared" si="7"/>
        <v>Extremo</v>
      </c>
      <c r="AF72" s="108" t="s">
        <v>8</v>
      </c>
    </row>
    <row r="73" spans="2:32" ht="42" customHeight="1" x14ac:dyDescent="0.25">
      <c r="B73" s="436"/>
      <c r="C73" s="429"/>
      <c r="D73" s="517"/>
      <c r="E73" s="494" t="str">
        <f>'3-IDENTIFICACIÓN DEL RIESGO'!G136</f>
        <v>No ejecutar las accciones de cobro coactivo para favorecer intereses propios o de terceros.</v>
      </c>
      <c r="F73" s="495"/>
      <c r="G73" s="177" t="s">
        <v>53</v>
      </c>
      <c r="H73" s="105">
        <f t="shared" si="0"/>
        <v>1</v>
      </c>
      <c r="I73" s="157" t="s">
        <v>114</v>
      </c>
      <c r="J73" s="157" t="s">
        <v>171</v>
      </c>
      <c r="K73" s="157" t="s">
        <v>171</v>
      </c>
      <c r="L73" s="157" t="s">
        <v>171</v>
      </c>
      <c r="M73" s="157" t="s">
        <v>114</v>
      </c>
      <c r="N73" s="157" t="s">
        <v>114</v>
      </c>
      <c r="O73" s="157" t="s">
        <v>171</v>
      </c>
      <c r="P73" s="157" t="s">
        <v>114</v>
      </c>
      <c r="Q73" s="157" t="s">
        <v>171</v>
      </c>
      <c r="R73" s="157" t="s">
        <v>114</v>
      </c>
      <c r="S73" s="157" t="s">
        <v>114</v>
      </c>
      <c r="T73" s="157" t="s">
        <v>114</v>
      </c>
      <c r="U73" s="157" t="s">
        <v>114</v>
      </c>
      <c r="V73" s="157" t="s">
        <v>114</v>
      </c>
      <c r="W73" s="157" t="s">
        <v>171</v>
      </c>
      <c r="X73" s="157" t="s">
        <v>171</v>
      </c>
      <c r="Y73" s="157" t="s">
        <v>114</v>
      </c>
      <c r="Z73" s="157" t="s">
        <v>114</v>
      </c>
      <c r="AA73" s="157" t="s">
        <v>171</v>
      </c>
      <c r="AB73" s="171">
        <f t="shared" si="5"/>
        <v>11</v>
      </c>
      <c r="AC73" s="106" t="str">
        <f t="shared" si="6"/>
        <v>Mayor</v>
      </c>
      <c r="AD73" s="106">
        <f t="shared" si="3"/>
        <v>4</v>
      </c>
      <c r="AE73" s="107" t="str">
        <f t="shared" si="7"/>
        <v>Alto</v>
      </c>
      <c r="AF73" s="108" t="s">
        <v>8</v>
      </c>
    </row>
    <row r="74" spans="2:32" ht="47.25" customHeight="1" x14ac:dyDescent="0.25">
      <c r="B74" s="436"/>
      <c r="C74" s="429"/>
      <c r="D74" s="517"/>
      <c r="E74" s="494" t="str">
        <f>'3-IDENTIFICACIÓN DEL RIESGO'!G138</f>
        <v xml:space="preserve"> Orientar la defensa jurídica de la ANT o algunas de sus actuaciones  en perjuicio de sus intereses para favorecer a un tercero.</v>
      </c>
      <c r="F74" s="495"/>
      <c r="G74" s="177" t="s">
        <v>13</v>
      </c>
      <c r="H74" s="105">
        <f t="shared" si="0"/>
        <v>3</v>
      </c>
      <c r="I74" s="157" t="s">
        <v>114</v>
      </c>
      <c r="J74" s="157" t="s">
        <v>171</v>
      </c>
      <c r="K74" s="157" t="s">
        <v>114</v>
      </c>
      <c r="L74" s="157" t="s">
        <v>114</v>
      </c>
      <c r="M74" s="157" t="s">
        <v>114</v>
      </c>
      <c r="N74" s="157" t="s">
        <v>114</v>
      </c>
      <c r="O74" s="157" t="s">
        <v>114</v>
      </c>
      <c r="P74" s="157" t="s">
        <v>114</v>
      </c>
      <c r="Q74" s="157" t="s">
        <v>171</v>
      </c>
      <c r="R74" s="157" t="s">
        <v>114</v>
      </c>
      <c r="S74" s="157" t="s">
        <v>114</v>
      </c>
      <c r="T74" s="157" t="s">
        <v>114</v>
      </c>
      <c r="U74" s="157" t="s">
        <v>114</v>
      </c>
      <c r="V74" s="157" t="s">
        <v>114</v>
      </c>
      <c r="W74" s="157" t="s">
        <v>114</v>
      </c>
      <c r="X74" s="157" t="s">
        <v>171</v>
      </c>
      <c r="Y74" s="157" t="s">
        <v>114</v>
      </c>
      <c r="Z74" s="157" t="s">
        <v>114</v>
      </c>
      <c r="AA74" s="157" t="s">
        <v>114</v>
      </c>
      <c r="AB74" s="171">
        <f t="shared" si="5"/>
        <v>16</v>
      </c>
      <c r="AC74" s="106" t="str">
        <f t="shared" si="6"/>
        <v>Catastrófico</v>
      </c>
      <c r="AD74" s="106">
        <f t="shared" si="3"/>
        <v>5</v>
      </c>
      <c r="AE74" s="107" t="str">
        <f t="shared" si="7"/>
        <v>Extremo</v>
      </c>
      <c r="AF74" s="108" t="s">
        <v>8</v>
      </c>
    </row>
    <row r="75" spans="2:32" ht="25.5" x14ac:dyDescent="0.25">
      <c r="B75" s="437"/>
      <c r="C75" s="431"/>
      <c r="D75" s="518"/>
      <c r="E75" s="494" t="str">
        <f>'3-IDENTIFICACIÓN DEL RIESGO'!G140</f>
        <v>Riesgo 5</v>
      </c>
      <c r="F75" s="495"/>
      <c r="G75" s="177"/>
      <c r="H75" s="105" t="b">
        <f t="shared" si="0"/>
        <v>0</v>
      </c>
      <c r="I75" s="157"/>
      <c r="J75" s="157"/>
      <c r="K75" s="157"/>
      <c r="L75" s="157"/>
      <c r="M75" s="157"/>
      <c r="N75" s="157"/>
      <c r="O75" s="157"/>
      <c r="P75" s="157"/>
      <c r="Q75" s="157"/>
      <c r="R75" s="157"/>
      <c r="S75" s="157"/>
      <c r="T75" s="157"/>
      <c r="U75" s="157"/>
      <c r="V75" s="157"/>
      <c r="W75" s="157"/>
      <c r="X75" s="157"/>
      <c r="Y75" s="157"/>
      <c r="Z75" s="157"/>
      <c r="AA75" s="157"/>
      <c r="AB75" s="171">
        <f t="shared" si="5"/>
        <v>0</v>
      </c>
      <c r="AC75" s="106" t="str">
        <f t="shared" si="6"/>
        <v>Moderado</v>
      </c>
      <c r="AD75" s="106">
        <f t="shared" si="3"/>
        <v>3</v>
      </c>
      <c r="AE75" s="107" t="b">
        <f t="shared" si="7"/>
        <v>0</v>
      </c>
      <c r="AF75" s="108" t="s">
        <v>8</v>
      </c>
    </row>
    <row r="76" spans="2:32" ht="33.75" customHeight="1" x14ac:dyDescent="0.25">
      <c r="B76" s="435" t="str">
        <f>'3-IDENTIFICACIÓN DEL RIESGO'!B142</f>
        <v>ADQUISICIÓN DE BIENES Y SERVICIOS</v>
      </c>
      <c r="C76" s="427"/>
      <c r="D76" s="516" t="str">
        <f>'3-IDENTIFICACIÓN DEL RIESGO'!E142</f>
        <v>1. Subdirección Administrativa y Financiera.
2. Secretaría General.</v>
      </c>
      <c r="E76" s="494" t="str">
        <f>'3-IDENTIFICACIÓN DEL RIESGO'!G142</f>
        <v>Celebración indebida de contratos en beneficio particular o de un tercero.</v>
      </c>
      <c r="F76" s="495"/>
      <c r="G76" s="177" t="s">
        <v>11</v>
      </c>
      <c r="H76" s="105">
        <f t="shared" si="0"/>
        <v>4</v>
      </c>
      <c r="I76" s="157" t="s">
        <v>114</v>
      </c>
      <c r="J76" s="157" t="s">
        <v>114</v>
      </c>
      <c r="K76" s="157" t="s">
        <v>114</v>
      </c>
      <c r="L76" s="157" t="s">
        <v>114</v>
      </c>
      <c r="M76" s="157" t="s">
        <v>114</v>
      </c>
      <c r="N76" s="157" t="s">
        <v>114</v>
      </c>
      <c r="O76" s="157" t="s">
        <v>114</v>
      </c>
      <c r="P76" s="157" t="s">
        <v>114</v>
      </c>
      <c r="Q76" s="157" t="s">
        <v>114</v>
      </c>
      <c r="R76" s="157" t="s">
        <v>114</v>
      </c>
      <c r="S76" s="157" t="s">
        <v>114</v>
      </c>
      <c r="T76" s="157" t="s">
        <v>114</v>
      </c>
      <c r="U76" s="157" t="s">
        <v>114</v>
      </c>
      <c r="V76" s="157" t="s">
        <v>114</v>
      </c>
      <c r="W76" s="157" t="s">
        <v>114</v>
      </c>
      <c r="X76" s="157" t="s">
        <v>171</v>
      </c>
      <c r="Y76" s="157" t="s">
        <v>114</v>
      </c>
      <c r="Z76" s="157" t="s">
        <v>114</v>
      </c>
      <c r="AA76" s="157" t="s">
        <v>171</v>
      </c>
      <c r="AB76" s="171">
        <f t="shared" si="5"/>
        <v>17</v>
      </c>
      <c r="AC76" s="106" t="str">
        <f t="shared" si="6"/>
        <v>Catastrófico</v>
      </c>
      <c r="AD76" s="106">
        <f t="shared" si="3"/>
        <v>5</v>
      </c>
      <c r="AE76" s="107" t="str">
        <f t="shared" si="7"/>
        <v>Extremo</v>
      </c>
      <c r="AF76" s="108" t="s">
        <v>8</v>
      </c>
    </row>
    <row r="77" spans="2:32" ht="51" customHeight="1" x14ac:dyDescent="0.25">
      <c r="B77" s="436"/>
      <c r="C77" s="429"/>
      <c r="D77" s="517"/>
      <c r="E77" s="494" t="str">
        <f>'3-IDENTIFICACIÓN DEL RIESGO'!G144</f>
        <v>Aprobación de informes y pagos de contratos sin cumplimineto del objeto, obligaciones y/o requisitos contractuales en beneficio particular o de terceros.</v>
      </c>
      <c r="F77" s="495"/>
      <c r="G77" s="177" t="s">
        <v>11</v>
      </c>
      <c r="H77" s="105">
        <f t="shared" ref="H77:H90" si="8">IF(G77="Casi Seguro",5,IF(G77="Probable",4,IF(G77="Posible",3,IF(G77="Improbable",2,IF(G77="Rara Vez",1)))))</f>
        <v>4</v>
      </c>
      <c r="I77" s="157" t="s">
        <v>114</v>
      </c>
      <c r="J77" s="157" t="s">
        <v>114</v>
      </c>
      <c r="K77" s="157" t="s">
        <v>114</v>
      </c>
      <c r="L77" s="157" t="s">
        <v>114</v>
      </c>
      <c r="M77" s="157" t="s">
        <v>114</v>
      </c>
      <c r="N77" s="157" t="s">
        <v>114</v>
      </c>
      <c r="O77" s="157" t="s">
        <v>114</v>
      </c>
      <c r="P77" s="157" t="s">
        <v>114</v>
      </c>
      <c r="Q77" s="157" t="s">
        <v>114</v>
      </c>
      <c r="R77" s="157" t="s">
        <v>114</v>
      </c>
      <c r="S77" s="157" t="s">
        <v>114</v>
      </c>
      <c r="T77" s="157" t="s">
        <v>114</v>
      </c>
      <c r="U77" s="157" t="s">
        <v>114</v>
      </c>
      <c r="V77" s="157" t="s">
        <v>114</v>
      </c>
      <c r="W77" s="157" t="s">
        <v>114</v>
      </c>
      <c r="X77" s="157" t="s">
        <v>171</v>
      </c>
      <c r="Y77" s="157" t="s">
        <v>114</v>
      </c>
      <c r="Z77" s="157" t="s">
        <v>114</v>
      </c>
      <c r="AA77" s="157" t="s">
        <v>171</v>
      </c>
      <c r="AB77" s="171">
        <f t="shared" si="5"/>
        <v>17</v>
      </c>
      <c r="AC77" s="106" t="str">
        <f t="shared" si="6"/>
        <v>Catastrófico</v>
      </c>
      <c r="AD77" s="106">
        <f t="shared" ref="AD77:AD90" si="9">IF(AC77="Catastrófico",5,IF(AC77="Mayor",4,IF(AC77="Moderado",3)))</f>
        <v>5</v>
      </c>
      <c r="AE77" s="107" t="str">
        <f t="shared" si="7"/>
        <v>Extremo</v>
      </c>
      <c r="AF77" s="108" t="s">
        <v>8</v>
      </c>
    </row>
    <row r="78" spans="2:32" ht="25.5" x14ac:dyDescent="0.25">
      <c r="B78" s="436"/>
      <c r="C78" s="429"/>
      <c r="D78" s="517"/>
      <c r="E78" s="494" t="str">
        <f>'3-IDENTIFICACIÓN DEL RIESGO'!G146</f>
        <v>Riesgo 3</v>
      </c>
      <c r="F78" s="495"/>
      <c r="G78" s="177"/>
      <c r="H78" s="105" t="b">
        <f t="shared" si="8"/>
        <v>0</v>
      </c>
      <c r="I78" s="157"/>
      <c r="J78" s="157"/>
      <c r="K78" s="157"/>
      <c r="L78" s="157"/>
      <c r="M78" s="157"/>
      <c r="N78" s="157"/>
      <c r="O78" s="157"/>
      <c r="P78" s="157"/>
      <c r="Q78" s="157"/>
      <c r="R78" s="157"/>
      <c r="S78" s="157"/>
      <c r="T78" s="157"/>
      <c r="U78" s="157"/>
      <c r="V78" s="157"/>
      <c r="W78" s="157"/>
      <c r="X78" s="157"/>
      <c r="Y78" s="157"/>
      <c r="Z78" s="157"/>
      <c r="AA78" s="157"/>
      <c r="AB78" s="171">
        <f t="shared" si="5"/>
        <v>0</v>
      </c>
      <c r="AC78" s="106" t="str">
        <f t="shared" si="6"/>
        <v>Moderado</v>
      </c>
      <c r="AD78" s="106">
        <f t="shared" si="9"/>
        <v>3</v>
      </c>
      <c r="AE78" s="107" t="b">
        <f t="shared" si="7"/>
        <v>0</v>
      </c>
      <c r="AF78" s="108" t="s">
        <v>8</v>
      </c>
    </row>
    <row r="79" spans="2:32" ht="25.5" x14ac:dyDescent="0.25">
      <c r="B79" s="436"/>
      <c r="C79" s="429"/>
      <c r="D79" s="517"/>
      <c r="E79" s="494" t="str">
        <f>'3-IDENTIFICACIÓN DEL RIESGO'!G148</f>
        <v>Riesgo 4</v>
      </c>
      <c r="F79" s="495"/>
      <c r="G79" s="177"/>
      <c r="H79" s="105" t="b">
        <f t="shared" si="8"/>
        <v>0</v>
      </c>
      <c r="I79" s="157"/>
      <c r="J79" s="157"/>
      <c r="K79" s="157"/>
      <c r="L79" s="157"/>
      <c r="M79" s="157"/>
      <c r="N79" s="157"/>
      <c r="O79" s="157"/>
      <c r="P79" s="157"/>
      <c r="Q79" s="157"/>
      <c r="R79" s="157"/>
      <c r="S79" s="157"/>
      <c r="T79" s="157"/>
      <c r="U79" s="157"/>
      <c r="V79" s="157"/>
      <c r="W79" s="157"/>
      <c r="X79" s="157"/>
      <c r="Y79" s="157"/>
      <c r="Z79" s="157"/>
      <c r="AA79" s="157"/>
      <c r="AB79" s="171">
        <f t="shared" si="5"/>
        <v>0</v>
      </c>
      <c r="AC79" s="106" t="str">
        <f t="shared" si="6"/>
        <v>Moderado</v>
      </c>
      <c r="AD79" s="106">
        <f t="shared" si="9"/>
        <v>3</v>
      </c>
      <c r="AE79" s="107" t="b">
        <f t="shared" si="7"/>
        <v>0</v>
      </c>
      <c r="AF79" s="108" t="s">
        <v>8</v>
      </c>
    </row>
    <row r="80" spans="2:32" ht="25.5" x14ac:dyDescent="0.25">
      <c r="B80" s="437"/>
      <c r="C80" s="431"/>
      <c r="D80" s="518"/>
      <c r="E80" s="494" t="str">
        <f>'3-IDENTIFICACIÓN DEL RIESGO'!G150</f>
        <v>Riesgo 5</v>
      </c>
      <c r="F80" s="495"/>
      <c r="G80" s="177"/>
      <c r="H80" s="105" t="b">
        <f t="shared" si="8"/>
        <v>0</v>
      </c>
      <c r="I80" s="157"/>
      <c r="J80" s="157"/>
      <c r="K80" s="157"/>
      <c r="L80" s="157"/>
      <c r="M80" s="157"/>
      <c r="N80" s="157"/>
      <c r="O80" s="157"/>
      <c r="P80" s="157"/>
      <c r="Q80" s="157"/>
      <c r="R80" s="157"/>
      <c r="S80" s="157"/>
      <c r="T80" s="157"/>
      <c r="U80" s="157"/>
      <c r="V80" s="157"/>
      <c r="W80" s="157"/>
      <c r="X80" s="157"/>
      <c r="Y80" s="157"/>
      <c r="Z80" s="157"/>
      <c r="AA80" s="157"/>
      <c r="AB80" s="171">
        <f t="shared" si="5"/>
        <v>0</v>
      </c>
      <c r="AC80" s="106" t="str">
        <f t="shared" si="6"/>
        <v>Moderado</v>
      </c>
      <c r="AD80" s="106">
        <f t="shared" si="9"/>
        <v>3</v>
      </c>
      <c r="AE80" s="107" t="b">
        <f t="shared" si="7"/>
        <v>0</v>
      </c>
      <c r="AF80" s="108" t="s">
        <v>8</v>
      </c>
    </row>
    <row r="81" spans="2:32" ht="45" customHeight="1" x14ac:dyDescent="0.25">
      <c r="B81" s="435" t="str">
        <f>'3-IDENTIFICACIÓN DEL RIESGO'!B152</f>
        <v>ADMINISTRACIÓN DE BIENES Y SERVICIOS</v>
      </c>
      <c r="C81" s="427"/>
      <c r="D81" s="516" t="str">
        <f>'3-IDENTIFICACIÓN DEL RIESGO'!E152</f>
        <v>1. Subdirección Administrativa y Financiera.
2. Secretaría General.</v>
      </c>
      <c r="E81" s="494" t="str">
        <f>'3-IDENTIFICACIÓN DEL RIESGO'!G152</f>
        <v>Pérdida o uso indebido de bienes devolutivos de la Agencia Nacional de Tierras para beneficio personal o de terceros</v>
      </c>
      <c r="F81" s="495"/>
      <c r="G81" s="177" t="s">
        <v>11</v>
      </c>
      <c r="H81" s="105">
        <f t="shared" si="8"/>
        <v>4</v>
      </c>
      <c r="I81" s="157" t="s">
        <v>114</v>
      </c>
      <c r="J81" s="157" t="s">
        <v>114</v>
      </c>
      <c r="K81" s="157" t="s">
        <v>114</v>
      </c>
      <c r="L81" s="157" t="s">
        <v>171</v>
      </c>
      <c r="M81" s="157" t="s">
        <v>114</v>
      </c>
      <c r="N81" s="157" t="s">
        <v>114</v>
      </c>
      <c r="O81" s="157" t="s">
        <v>114</v>
      </c>
      <c r="P81" s="157" t="s">
        <v>171</v>
      </c>
      <c r="Q81" s="157" t="s">
        <v>171</v>
      </c>
      <c r="R81" s="157" t="s">
        <v>114</v>
      </c>
      <c r="S81" s="157" t="s">
        <v>114</v>
      </c>
      <c r="T81" s="157" t="s">
        <v>114</v>
      </c>
      <c r="U81" s="157" t="s">
        <v>114</v>
      </c>
      <c r="V81" s="157" t="s">
        <v>114</v>
      </c>
      <c r="W81" s="157" t="s">
        <v>171</v>
      </c>
      <c r="X81" s="157" t="s">
        <v>171</v>
      </c>
      <c r="Y81" s="157" t="s">
        <v>171</v>
      </c>
      <c r="Z81" s="157" t="s">
        <v>171</v>
      </c>
      <c r="AA81" s="157" t="s">
        <v>171</v>
      </c>
      <c r="AB81" s="171">
        <f t="shared" si="5"/>
        <v>11</v>
      </c>
      <c r="AC81" s="106" t="str">
        <f t="shared" si="6"/>
        <v>Mayor</v>
      </c>
      <c r="AD81" s="106">
        <f t="shared" si="9"/>
        <v>4</v>
      </c>
      <c r="AE81" s="107" t="str">
        <f t="shared" si="7"/>
        <v>Extremo</v>
      </c>
      <c r="AF81" s="108" t="s">
        <v>8</v>
      </c>
    </row>
    <row r="82" spans="2:32" ht="52.5" customHeight="1" x14ac:dyDescent="0.25">
      <c r="B82" s="436"/>
      <c r="C82" s="429"/>
      <c r="D82" s="517"/>
      <c r="E82" s="494" t="str">
        <f>'3-IDENTIFICACIÓN DEL RIESGO'!G154</f>
        <v>Pérdida o manipulación de expedientes con información institucional para beneficio particular o de un tercero</v>
      </c>
      <c r="F82" s="495"/>
      <c r="G82" s="177" t="s">
        <v>13</v>
      </c>
      <c r="H82" s="105">
        <f t="shared" si="8"/>
        <v>3</v>
      </c>
      <c r="I82" s="157" t="s">
        <v>114</v>
      </c>
      <c r="J82" s="157" t="s">
        <v>114</v>
      </c>
      <c r="K82" s="157" t="s">
        <v>114</v>
      </c>
      <c r="L82" s="157" t="s">
        <v>114</v>
      </c>
      <c r="M82" s="157" t="s">
        <v>114</v>
      </c>
      <c r="N82" s="157" t="s">
        <v>114</v>
      </c>
      <c r="O82" s="157" t="s">
        <v>114</v>
      </c>
      <c r="P82" s="157" t="s">
        <v>114</v>
      </c>
      <c r="Q82" s="157" t="s">
        <v>114</v>
      </c>
      <c r="R82" s="157" t="s">
        <v>114</v>
      </c>
      <c r="S82" s="157" t="s">
        <v>114</v>
      </c>
      <c r="T82" s="157" t="s">
        <v>114</v>
      </c>
      <c r="U82" s="157" t="s">
        <v>114</v>
      </c>
      <c r="V82" s="157" t="s">
        <v>114</v>
      </c>
      <c r="W82" s="157" t="s">
        <v>114</v>
      </c>
      <c r="X82" s="157" t="s">
        <v>171</v>
      </c>
      <c r="Y82" s="157" t="s">
        <v>114</v>
      </c>
      <c r="Z82" s="157" t="s">
        <v>114</v>
      </c>
      <c r="AA82" s="157" t="s">
        <v>114</v>
      </c>
      <c r="AB82" s="171">
        <f t="shared" si="5"/>
        <v>18</v>
      </c>
      <c r="AC82" s="106" t="str">
        <f t="shared" si="6"/>
        <v>Catastrófico</v>
      </c>
      <c r="AD82" s="106">
        <f t="shared" si="9"/>
        <v>5</v>
      </c>
      <c r="AE82" s="107" t="str">
        <f t="shared" si="7"/>
        <v>Extremo</v>
      </c>
      <c r="AF82" s="108" t="s">
        <v>8</v>
      </c>
    </row>
    <row r="83" spans="2:32" ht="25.5" x14ac:dyDescent="0.25">
      <c r="B83" s="436"/>
      <c r="C83" s="429"/>
      <c r="D83" s="517"/>
      <c r="E83" s="494" t="str">
        <f>'3-IDENTIFICACIÓN DEL RIESGO'!G156</f>
        <v>Riesgo 3</v>
      </c>
      <c r="F83" s="495"/>
      <c r="G83" s="177"/>
      <c r="H83" s="105" t="b">
        <f t="shared" si="8"/>
        <v>0</v>
      </c>
      <c r="I83" s="157"/>
      <c r="J83" s="157"/>
      <c r="K83" s="157"/>
      <c r="L83" s="157"/>
      <c r="M83" s="157"/>
      <c r="N83" s="157"/>
      <c r="O83" s="157"/>
      <c r="P83" s="157"/>
      <c r="Q83" s="157"/>
      <c r="R83" s="157"/>
      <c r="S83" s="157"/>
      <c r="T83" s="157"/>
      <c r="U83" s="157"/>
      <c r="V83" s="157"/>
      <c r="W83" s="157"/>
      <c r="X83" s="157"/>
      <c r="Y83" s="157"/>
      <c r="Z83" s="157"/>
      <c r="AA83" s="157"/>
      <c r="AB83" s="171">
        <f t="shared" si="5"/>
        <v>0</v>
      </c>
      <c r="AC83" s="106" t="str">
        <f t="shared" si="6"/>
        <v>Moderado</v>
      </c>
      <c r="AD83" s="106">
        <f t="shared" si="9"/>
        <v>3</v>
      </c>
      <c r="AE83" s="107" t="b">
        <f t="shared" si="7"/>
        <v>0</v>
      </c>
      <c r="AF83" s="108" t="s">
        <v>8</v>
      </c>
    </row>
    <row r="84" spans="2:32" ht="25.5" x14ac:dyDescent="0.25">
      <c r="B84" s="436"/>
      <c r="C84" s="429"/>
      <c r="D84" s="517"/>
      <c r="E84" s="494" t="str">
        <f>'3-IDENTIFICACIÓN DEL RIESGO'!G158</f>
        <v>Riesgo 4</v>
      </c>
      <c r="F84" s="495"/>
      <c r="G84" s="177"/>
      <c r="H84" s="105" t="b">
        <f t="shared" si="8"/>
        <v>0</v>
      </c>
      <c r="I84" s="157"/>
      <c r="J84" s="157"/>
      <c r="K84" s="157"/>
      <c r="L84" s="157"/>
      <c r="M84" s="157"/>
      <c r="N84" s="157"/>
      <c r="O84" s="157"/>
      <c r="P84" s="157"/>
      <c r="Q84" s="157"/>
      <c r="R84" s="157"/>
      <c r="S84" s="157"/>
      <c r="T84" s="157"/>
      <c r="U84" s="157"/>
      <c r="V84" s="157"/>
      <c r="W84" s="157"/>
      <c r="X84" s="157"/>
      <c r="Y84" s="157"/>
      <c r="Z84" s="157"/>
      <c r="AA84" s="157"/>
      <c r="AB84" s="171">
        <f t="shared" si="5"/>
        <v>0</v>
      </c>
      <c r="AC84" s="106" t="str">
        <f t="shared" si="6"/>
        <v>Moderado</v>
      </c>
      <c r="AD84" s="106">
        <f t="shared" si="9"/>
        <v>3</v>
      </c>
      <c r="AE84" s="107" t="b">
        <f t="shared" si="7"/>
        <v>0</v>
      </c>
      <c r="AF84" s="108" t="s">
        <v>8</v>
      </c>
    </row>
    <row r="85" spans="2:32" ht="25.5" x14ac:dyDescent="0.25">
      <c r="B85" s="437"/>
      <c r="C85" s="431"/>
      <c r="D85" s="518"/>
      <c r="E85" s="494" t="str">
        <f>'3-IDENTIFICACIÓN DEL RIESGO'!G160</f>
        <v>Riesgo 5</v>
      </c>
      <c r="F85" s="495"/>
      <c r="G85" s="177"/>
      <c r="H85" s="105" t="b">
        <f t="shared" si="8"/>
        <v>0</v>
      </c>
      <c r="I85" s="157"/>
      <c r="J85" s="157"/>
      <c r="K85" s="157"/>
      <c r="L85" s="157"/>
      <c r="M85" s="157"/>
      <c r="N85" s="157"/>
      <c r="O85" s="157"/>
      <c r="P85" s="157"/>
      <c r="Q85" s="157"/>
      <c r="R85" s="157"/>
      <c r="S85" s="157"/>
      <c r="T85" s="157"/>
      <c r="U85" s="157"/>
      <c r="V85" s="157"/>
      <c r="W85" s="157"/>
      <c r="X85" s="157"/>
      <c r="Y85" s="157"/>
      <c r="Z85" s="157"/>
      <c r="AA85" s="157"/>
      <c r="AB85" s="171">
        <f t="shared" si="5"/>
        <v>0</v>
      </c>
      <c r="AC85" s="106" t="str">
        <f t="shared" si="6"/>
        <v>Moderado</v>
      </c>
      <c r="AD85" s="106">
        <f t="shared" si="9"/>
        <v>3</v>
      </c>
      <c r="AE85" s="107" t="b">
        <f t="shared" si="7"/>
        <v>0</v>
      </c>
      <c r="AF85" s="108" t="s">
        <v>8</v>
      </c>
    </row>
    <row r="86" spans="2:32" ht="55.5" customHeight="1" x14ac:dyDescent="0.25">
      <c r="B86" s="424" t="str">
        <f>'3-IDENTIFICACIÓN DEL RIESGO'!B162</f>
        <v>GESTIÓN FINANCIERA</v>
      </c>
      <c r="C86" s="424"/>
      <c r="D86" s="519" t="str">
        <f>'3-IDENTIFICACIÓN DEL RIESGO'!E162</f>
        <v xml:space="preserve">1. Secretaría General.
2. Subdirección Administrativa y Financiera.
3. Subdirección de Administracion de Tierras de la Nación.
4. Oficina de Planeación </v>
      </c>
      <c r="E86" s="494" t="str">
        <f>'3-IDENTIFICACIÓN DEL RIESGO'!G162</f>
        <v>Constitución de obligaciones y/o pagos realizados por la Agencia Nacional de Tierras, sin el cumplimiento de requisitos legales, presupuestales y contables, en beneficio de un particular.</v>
      </c>
      <c r="F86" s="495"/>
      <c r="G86" s="178" t="s">
        <v>53</v>
      </c>
      <c r="H86" s="105">
        <f t="shared" si="8"/>
        <v>1</v>
      </c>
      <c r="I86" s="157" t="s">
        <v>114</v>
      </c>
      <c r="J86" s="157" t="s">
        <v>114</v>
      </c>
      <c r="K86" s="157" t="s">
        <v>171</v>
      </c>
      <c r="L86" s="157" t="s">
        <v>171</v>
      </c>
      <c r="M86" s="157" t="s">
        <v>114</v>
      </c>
      <c r="N86" s="157" t="s">
        <v>114</v>
      </c>
      <c r="O86" s="157" t="s">
        <v>171</v>
      </c>
      <c r="P86" s="157" t="s">
        <v>114</v>
      </c>
      <c r="Q86" s="157" t="s">
        <v>114</v>
      </c>
      <c r="R86" s="157" t="s">
        <v>114</v>
      </c>
      <c r="S86" s="157" t="s">
        <v>114</v>
      </c>
      <c r="T86" s="157" t="s">
        <v>114</v>
      </c>
      <c r="U86" s="157" t="s">
        <v>114</v>
      </c>
      <c r="V86" s="157" t="s">
        <v>114</v>
      </c>
      <c r="W86" s="157" t="s">
        <v>114</v>
      </c>
      <c r="X86" s="157" t="s">
        <v>171</v>
      </c>
      <c r="Y86" s="157" t="s">
        <v>114</v>
      </c>
      <c r="Z86" s="157" t="s">
        <v>114</v>
      </c>
      <c r="AA86" s="157" t="s">
        <v>171</v>
      </c>
      <c r="AB86" s="171">
        <f t="shared" si="5"/>
        <v>14</v>
      </c>
      <c r="AC86" s="106" t="str">
        <f t="shared" si="6"/>
        <v>Catastrófico</v>
      </c>
      <c r="AD86" s="106">
        <f t="shared" si="9"/>
        <v>5</v>
      </c>
      <c r="AE86" s="107" t="str">
        <f t="shared" si="7"/>
        <v>Extremo</v>
      </c>
      <c r="AF86" s="108" t="s">
        <v>8</v>
      </c>
    </row>
    <row r="87" spans="2:32" ht="25.5" x14ac:dyDescent="0.25">
      <c r="B87" s="424"/>
      <c r="C87" s="424"/>
      <c r="D87" s="519"/>
      <c r="E87" s="494" t="str">
        <f>'3-IDENTIFICACIÓN DEL RIESGO'!G164</f>
        <v>Riesgo 2</v>
      </c>
      <c r="F87" s="495"/>
      <c r="G87" s="178"/>
      <c r="H87" s="105" t="b">
        <f t="shared" si="8"/>
        <v>0</v>
      </c>
      <c r="I87" s="157"/>
      <c r="J87" s="157"/>
      <c r="K87" s="157"/>
      <c r="L87" s="157"/>
      <c r="M87" s="157"/>
      <c r="N87" s="157"/>
      <c r="O87" s="157"/>
      <c r="P87" s="157"/>
      <c r="Q87" s="157"/>
      <c r="R87" s="157"/>
      <c r="S87" s="157"/>
      <c r="T87" s="157"/>
      <c r="U87" s="157"/>
      <c r="V87" s="157"/>
      <c r="W87" s="157"/>
      <c r="X87" s="157"/>
      <c r="Y87" s="157"/>
      <c r="Z87" s="157"/>
      <c r="AA87" s="157"/>
      <c r="AB87" s="171">
        <f t="shared" si="5"/>
        <v>0</v>
      </c>
      <c r="AC87" s="106" t="str">
        <f t="shared" si="6"/>
        <v>Moderado</v>
      </c>
      <c r="AD87" s="106">
        <f t="shared" si="9"/>
        <v>3</v>
      </c>
      <c r="AE87" s="107" t="b">
        <f t="shared" si="7"/>
        <v>0</v>
      </c>
      <c r="AF87" s="108" t="s">
        <v>8</v>
      </c>
    </row>
    <row r="88" spans="2:32" ht="25.5" x14ac:dyDescent="0.25">
      <c r="B88" s="424"/>
      <c r="C88" s="424"/>
      <c r="D88" s="519"/>
      <c r="E88" s="494" t="str">
        <f>'3-IDENTIFICACIÓN DEL RIESGO'!G166</f>
        <v>Riesgo 3</v>
      </c>
      <c r="F88" s="495"/>
      <c r="G88" s="178"/>
      <c r="H88" s="105" t="b">
        <f t="shared" si="8"/>
        <v>0</v>
      </c>
      <c r="I88" s="157"/>
      <c r="J88" s="157"/>
      <c r="K88" s="157"/>
      <c r="L88" s="157"/>
      <c r="M88" s="157"/>
      <c r="N88" s="157"/>
      <c r="O88" s="157"/>
      <c r="P88" s="157"/>
      <c r="Q88" s="157"/>
      <c r="R88" s="157"/>
      <c r="S88" s="157"/>
      <c r="T88" s="157"/>
      <c r="U88" s="157"/>
      <c r="V88" s="157"/>
      <c r="W88" s="157"/>
      <c r="X88" s="157"/>
      <c r="Y88" s="157"/>
      <c r="Z88" s="157"/>
      <c r="AA88" s="157"/>
      <c r="AB88" s="171">
        <f t="shared" ref="AB88:AB92" si="10">COUNTIF(I88:AA88,"SI")</f>
        <v>0</v>
      </c>
      <c r="AC88" s="106" t="str">
        <f t="shared" ref="AC88:AC92" si="11">IF(AB88&lt;6,"Moderado",IF(AB88&lt;12,"Mayor",IF(AB88&lt;20,"Catastrófico")))</f>
        <v>Moderado</v>
      </c>
      <c r="AD88" s="106">
        <f t="shared" si="9"/>
        <v>3</v>
      </c>
      <c r="AE88" s="107" t="b">
        <f t="shared" ref="AE88:AE92" si="12">IF(OR(AND(AC88="Moderado",G88="Rara Vez"),AND(AC88="Moderado",G88="Improbable")),"Moderado",IF(OR(AND(AC88="Mayor",G88="Improbable"),AND(AC88="Mayor",G88="Rara Vez"),AND(AC88="Moderado",G88="Probable"),AND(AC88="Moderado",G88="Posible")),"Alto",IF(OR(AND(AC88="Moderado",G88="Casi Seguro"),AND(AC88="Mayor",G88="Posible"),AND(AC88="Mayor",G88="Probable"),AND(AC88="Mayor",G88="Casi Seguro")),"Extremo",IF(AC88="Catastrófico","Extremo"))))</f>
        <v>0</v>
      </c>
      <c r="AF88" s="108" t="s">
        <v>8</v>
      </c>
    </row>
    <row r="89" spans="2:32" ht="25.5" x14ac:dyDescent="0.25">
      <c r="B89" s="424"/>
      <c r="C89" s="424"/>
      <c r="D89" s="519"/>
      <c r="E89" s="494" t="str">
        <f>'3-IDENTIFICACIÓN DEL RIESGO'!G168</f>
        <v>Riesgo 4</v>
      </c>
      <c r="F89" s="495"/>
      <c r="G89" s="178"/>
      <c r="H89" s="105" t="b">
        <f t="shared" si="8"/>
        <v>0</v>
      </c>
      <c r="I89" s="157"/>
      <c r="J89" s="157"/>
      <c r="K89" s="157"/>
      <c r="L89" s="157"/>
      <c r="M89" s="157"/>
      <c r="N89" s="157"/>
      <c r="O89" s="157"/>
      <c r="P89" s="157"/>
      <c r="Q89" s="157"/>
      <c r="R89" s="157"/>
      <c r="S89" s="157"/>
      <c r="T89" s="157"/>
      <c r="U89" s="157"/>
      <c r="V89" s="157"/>
      <c r="W89" s="157"/>
      <c r="X89" s="157"/>
      <c r="Y89" s="157"/>
      <c r="Z89" s="157"/>
      <c r="AA89" s="157"/>
      <c r="AB89" s="171">
        <f t="shared" si="10"/>
        <v>0</v>
      </c>
      <c r="AC89" s="106" t="str">
        <f t="shared" si="11"/>
        <v>Moderado</v>
      </c>
      <c r="AD89" s="106">
        <f t="shared" si="9"/>
        <v>3</v>
      </c>
      <c r="AE89" s="107" t="b">
        <f t="shared" si="12"/>
        <v>0</v>
      </c>
      <c r="AF89" s="108" t="s">
        <v>8</v>
      </c>
    </row>
    <row r="90" spans="2:32" ht="25.5" x14ac:dyDescent="0.25">
      <c r="B90" s="424"/>
      <c r="C90" s="424"/>
      <c r="D90" s="519"/>
      <c r="E90" s="494" t="str">
        <f>'3-IDENTIFICACIÓN DEL RIESGO'!G170</f>
        <v>Riesgo 5</v>
      </c>
      <c r="F90" s="495"/>
      <c r="G90" s="178"/>
      <c r="H90" s="105" t="b">
        <f t="shared" si="8"/>
        <v>0</v>
      </c>
      <c r="I90" s="157"/>
      <c r="J90" s="157"/>
      <c r="K90" s="157"/>
      <c r="L90" s="157"/>
      <c r="M90" s="157"/>
      <c r="N90" s="157"/>
      <c r="O90" s="157"/>
      <c r="P90" s="157"/>
      <c r="Q90" s="157"/>
      <c r="R90" s="157"/>
      <c r="S90" s="157"/>
      <c r="T90" s="157"/>
      <c r="U90" s="157"/>
      <c r="V90" s="157"/>
      <c r="W90" s="157"/>
      <c r="X90" s="157"/>
      <c r="Y90" s="157"/>
      <c r="Z90" s="157"/>
      <c r="AA90" s="157"/>
      <c r="AB90" s="171">
        <f t="shared" si="10"/>
        <v>0</v>
      </c>
      <c r="AC90" s="106" t="str">
        <f t="shared" si="11"/>
        <v>Moderado</v>
      </c>
      <c r="AD90" s="106">
        <f t="shared" si="9"/>
        <v>3</v>
      </c>
      <c r="AE90" s="107" t="b">
        <f t="shared" si="12"/>
        <v>0</v>
      </c>
      <c r="AF90" s="108" t="s">
        <v>8</v>
      </c>
    </row>
    <row r="91" spans="2:32" ht="55.5" customHeight="1" x14ac:dyDescent="0.25">
      <c r="B91" s="424" t="str">
        <f>'3-IDENTIFICACIÓN DEL RIESGO'!B172</f>
        <v>SEGUIMIENTO, EVALUACIÓN Y MEJORA</v>
      </c>
      <c r="C91" s="424"/>
      <c r="D91" s="519" t="str">
        <f>'3-IDENTIFICACIÓN DEL RIESGO'!E172</f>
        <v xml:space="preserve">1. Oficina de Control Interno.
2. Oficina de Planeación.
3. Oficina del Inspector de Gestión de Tierras.
4. Secretaría General
</v>
      </c>
      <c r="E91" s="494" t="str">
        <f>'3-IDENTIFICACIÓN DEL RIESGO'!G172</f>
        <v>Posibilidad de recibir o solicitar cualquier dádiva o beneficio  con el fin de   manipular  la Informacion evidenciada en el proceso auditor para  favorecer un tercero</v>
      </c>
      <c r="F91" s="495"/>
      <c r="G91" s="178" t="s">
        <v>53</v>
      </c>
      <c r="H91" s="105">
        <f t="shared" ref="H91:H95" si="13">IF(G91="Casi Seguro",5,IF(G91="Probable",4,IF(G91="Posible",3,IF(G91="Improbable",2,IF(G91="Rara Vez",1)))))</f>
        <v>1</v>
      </c>
      <c r="I91" s="157" t="s">
        <v>114</v>
      </c>
      <c r="J91" s="157" t="s">
        <v>114</v>
      </c>
      <c r="K91" s="157" t="s">
        <v>114</v>
      </c>
      <c r="L91" s="157" t="s">
        <v>171</v>
      </c>
      <c r="M91" s="157" t="s">
        <v>114</v>
      </c>
      <c r="N91" s="157" t="s">
        <v>114</v>
      </c>
      <c r="O91" s="157" t="s">
        <v>171</v>
      </c>
      <c r="P91" s="157" t="s">
        <v>171</v>
      </c>
      <c r="Q91" s="157" t="s">
        <v>114</v>
      </c>
      <c r="R91" s="157" t="s">
        <v>114</v>
      </c>
      <c r="S91" s="157" t="s">
        <v>114</v>
      </c>
      <c r="T91" s="157" t="s">
        <v>114</v>
      </c>
      <c r="U91" s="157" t="s">
        <v>114</v>
      </c>
      <c r="V91" s="157" t="s">
        <v>114</v>
      </c>
      <c r="W91" s="157" t="s">
        <v>171</v>
      </c>
      <c r="X91" s="157" t="s">
        <v>171</v>
      </c>
      <c r="Y91" s="157" t="s">
        <v>171</v>
      </c>
      <c r="Z91" s="157" t="s">
        <v>171</v>
      </c>
      <c r="AA91" s="157" t="s">
        <v>171</v>
      </c>
      <c r="AB91" s="171">
        <f t="shared" si="10"/>
        <v>11</v>
      </c>
      <c r="AC91" s="106" t="str">
        <f t="shared" si="11"/>
        <v>Mayor</v>
      </c>
      <c r="AD91" s="106">
        <f t="shared" ref="AD91:AD95" si="14">IF(AC91="Catastrófico",5,IF(AC91="Mayor",4,IF(AC91="Moderado",3)))</f>
        <v>4</v>
      </c>
      <c r="AE91" s="107" t="str">
        <f t="shared" si="12"/>
        <v>Alto</v>
      </c>
      <c r="AF91" s="108" t="s">
        <v>8</v>
      </c>
    </row>
    <row r="92" spans="2:32" ht="45" customHeight="1" x14ac:dyDescent="0.25">
      <c r="B92" s="424"/>
      <c r="C92" s="424"/>
      <c r="D92" s="519"/>
      <c r="E92" s="494" t="str">
        <f>'3-IDENTIFICACIÓN DEL RIESGO'!G174</f>
        <v>Divulgación de información de ejercicios de auditoría y seguimientos a través de medios no autorizados para favorecer a terceros</v>
      </c>
      <c r="F92" s="495"/>
      <c r="G92" s="178" t="s">
        <v>53</v>
      </c>
      <c r="H92" s="105">
        <f t="shared" si="13"/>
        <v>1</v>
      </c>
      <c r="I92" s="157" t="s">
        <v>114</v>
      </c>
      <c r="J92" s="157" t="s">
        <v>114</v>
      </c>
      <c r="K92" s="157" t="s">
        <v>114</v>
      </c>
      <c r="L92" s="157" t="s">
        <v>171</v>
      </c>
      <c r="M92" s="157" t="s">
        <v>114</v>
      </c>
      <c r="N92" s="157" t="s">
        <v>114</v>
      </c>
      <c r="O92" s="157" t="s">
        <v>171</v>
      </c>
      <c r="P92" s="157" t="s">
        <v>171</v>
      </c>
      <c r="Q92" s="157" t="s">
        <v>114</v>
      </c>
      <c r="R92" s="157" t="s">
        <v>114</v>
      </c>
      <c r="S92" s="157" t="s">
        <v>114</v>
      </c>
      <c r="T92" s="157" t="s">
        <v>114</v>
      </c>
      <c r="U92" s="157" t="s">
        <v>114</v>
      </c>
      <c r="V92" s="157" t="s">
        <v>114</v>
      </c>
      <c r="W92" s="157" t="s">
        <v>171</v>
      </c>
      <c r="X92" s="157" t="s">
        <v>171</v>
      </c>
      <c r="Y92" s="157" t="s">
        <v>171</v>
      </c>
      <c r="Z92" s="157" t="s">
        <v>171</v>
      </c>
      <c r="AA92" s="157" t="s">
        <v>171</v>
      </c>
      <c r="AB92" s="171">
        <f t="shared" si="10"/>
        <v>11</v>
      </c>
      <c r="AC92" s="106" t="str">
        <f t="shared" si="11"/>
        <v>Mayor</v>
      </c>
      <c r="AD92" s="106">
        <f t="shared" si="14"/>
        <v>4</v>
      </c>
      <c r="AE92" s="107" t="str">
        <f t="shared" si="12"/>
        <v>Alto</v>
      </c>
      <c r="AF92" s="108" t="s">
        <v>8</v>
      </c>
    </row>
    <row r="93" spans="2:32" ht="25.5" x14ac:dyDescent="0.25">
      <c r="B93" s="424"/>
      <c r="C93" s="424"/>
      <c r="D93" s="519"/>
      <c r="E93" s="494" t="str">
        <f>'3-IDENTIFICACIÓN DEL RIESGO'!G176</f>
        <v>Riesgo 3</v>
      </c>
      <c r="F93" s="495"/>
      <c r="G93" s="178"/>
      <c r="H93" s="105" t="b">
        <f t="shared" si="13"/>
        <v>0</v>
      </c>
      <c r="I93" s="157"/>
      <c r="J93" s="157"/>
      <c r="K93" s="157"/>
      <c r="L93" s="157"/>
      <c r="M93" s="157"/>
      <c r="N93" s="157"/>
      <c r="O93" s="157"/>
      <c r="P93" s="157"/>
      <c r="Q93" s="157"/>
      <c r="R93" s="157"/>
      <c r="S93" s="157"/>
      <c r="T93" s="157"/>
      <c r="U93" s="157"/>
      <c r="V93" s="157"/>
      <c r="W93" s="157"/>
      <c r="X93" s="157"/>
      <c r="Y93" s="157"/>
      <c r="Z93" s="157"/>
      <c r="AA93" s="157"/>
      <c r="AB93" s="171">
        <f t="shared" ref="AB93:AB95" si="15">COUNTIF(I93:AA93,"SI")</f>
        <v>0</v>
      </c>
      <c r="AC93" s="106" t="str">
        <f t="shared" ref="AC93:AC95" si="16">IF(AB93&lt;6,"Moderado",IF(AB93&lt;12,"Mayor",IF(AB93&lt;20,"Catastrófico")))</f>
        <v>Moderado</v>
      </c>
      <c r="AD93" s="106">
        <f t="shared" si="14"/>
        <v>3</v>
      </c>
      <c r="AE93" s="107" t="b">
        <f t="shared" ref="AE93:AE95" si="17">IF(OR(AND(AC93="Moderado",G93="Rara Vez"),AND(AC93="Moderado",G93="Improbable")),"Moderado",IF(OR(AND(AC93="Mayor",G93="Improbable"),AND(AC93="Mayor",G93="Rara Vez"),AND(AC93="Moderado",G93="Probable"),AND(AC93="Moderado",G93="Posible")),"Alto",IF(OR(AND(AC93="Moderado",G93="Casi Seguro"),AND(AC93="Mayor",G93="Posible"),AND(AC93="Mayor",G93="Probable"),AND(AC93="Mayor",G93="Casi Seguro")),"Extremo",IF(AC93="Catastrófico","Extremo"))))</f>
        <v>0</v>
      </c>
      <c r="AF93" s="108" t="s">
        <v>8</v>
      </c>
    </row>
    <row r="94" spans="2:32" ht="25.5" x14ac:dyDescent="0.25">
      <c r="B94" s="424"/>
      <c r="C94" s="424"/>
      <c r="D94" s="519"/>
      <c r="E94" s="494" t="str">
        <f>'3-IDENTIFICACIÓN DEL RIESGO'!G178</f>
        <v>Riesgo 4</v>
      </c>
      <c r="F94" s="495"/>
      <c r="G94" s="178"/>
      <c r="H94" s="105" t="b">
        <f t="shared" si="13"/>
        <v>0</v>
      </c>
      <c r="I94" s="157"/>
      <c r="J94" s="157"/>
      <c r="K94" s="157"/>
      <c r="L94" s="157"/>
      <c r="M94" s="157"/>
      <c r="N94" s="157"/>
      <c r="O94" s="157"/>
      <c r="P94" s="157"/>
      <c r="Q94" s="157"/>
      <c r="R94" s="157"/>
      <c r="S94" s="157"/>
      <c r="T94" s="157"/>
      <c r="U94" s="157"/>
      <c r="V94" s="157"/>
      <c r="W94" s="157"/>
      <c r="X94" s="157"/>
      <c r="Y94" s="157"/>
      <c r="Z94" s="157"/>
      <c r="AA94" s="157"/>
      <c r="AB94" s="171">
        <f t="shared" si="15"/>
        <v>0</v>
      </c>
      <c r="AC94" s="106" t="str">
        <f t="shared" si="16"/>
        <v>Moderado</v>
      </c>
      <c r="AD94" s="106">
        <f t="shared" si="14"/>
        <v>3</v>
      </c>
      <c r="AE94" s="107" t="b">
        <f t="shared" si="17"/>
        <v>0</v>
      </c>
      <c r="AF94" s="108" t="s">
        <v>8</v>
      </c>
    </row>
    <row r="95" spans="2:32" ht="25.5" x14ac:dyDescent="0.25">
      <c r="B95" s="424"/>
      <c r="C95" s="424"/>
      <c r="D95" s="519"/>
      <c r="E95" s="494" t="str">
        <f>'3-IDENTIFICACIÓN DEL RIESGO'!G180</f>
        <v>Riesgo 5</v>
      </c>
      <c r="F95" s="495"/>
      <c r="G95" s="178"/>
      <c r="H95" s="105" t="b">
        <f t="shared" si="13"/>
        <v>0</v>
      </c>
      <c r="I95" s="157"/>
      <c r="J95" s="157"/>
      <c r="K95" s="157"/>
      <c r="L95" s="157"/>
      <c r="M95" s="157"/>
      <c r="N95" s="157"/>
      <c r="O95" s="157"/>
      <c r="P95" s="157"/>
      <c r="Q95" s="157"/>
      <c r="R95" s="157"/>
      <c r="S95" s="157"/>
      <c r="T95" s="157"/>
      <c r="U95" s="157"/>
      <c r="V95" s="157"/>
      <c r="W95" s="157"/>
      <c r="X95" s="157"/>
      <c r="Y95" s="157"/>
      <c r="Z95" s="157"/>
      <c r="AA95" s="157"/>
      <c r="AB95" s="171">
        <f t="shared" si="15"/>
        <v>0</v>
      </c>
      <c r="AC95" s="106" t="str">
        <f t="shared" si="16"/>
        <v>Moderado</v>
      </c>
      <c r="AD95" s="106">
        <f t="shared" si="14"/>
        <v>3</v>
      </c>
      <c r="AE95" s="107" t="b">
        <f t="shared" si="17"/>
        <v>0</v>
      </c>
      <c r="AF95" s="108" t="s">
        <v>8</v>
      </c>
    </row>
    <row r="96" spans="2:32" ht="44.25" customHeight="1" x14ac:dyDescent="0.3">
      <c r="B96" s="3"/>
      <c r="C96" s="79"/>
      <c r="D96" s="79"/>
      <c r="E96" s="79"/>
      <c r="F96" s="74"/>
      <c r="G96" s="74"/>
      <c r="H96" s="74"/>
      <c r="I96" s="74"/>
      <c r="J96" s="74"/>
      <c r="K96" s="74"/>
      <c r="L96" s="74"/>
      <c r="M96" s="74"/>
      <c r="N96" s="74"/>
      <c r="O96" s="74"/>
      <c r="P96" s="74"/>
      <c r="Q96" s="74"/>
      <c r="R96" s="74"/>
      <c r="S96" s="74"/>
      <c r="T96" s="74"/>
      <c r="U96" s="74"/>
      <c r="V96" s="74"/>
      <c r="W96" s="74"/>
      <c r="X96" s="74"/>
      <c r="Y96" s="74"/>
      <c r="Z96" s="74"/>
      <c r="AA96" s="74"/>
      <c r="AB96" s="74"/>
      <c r="AC96" s="74"/>
      <c r="AD96" s="74"/>
      <c r="AE96" s="4"/>
      <c r="AF96" s="5"/>
    </row>
    <row r="97" spans="2:32" ht="27" customHeight="1" x14ac:dyDescent="0.25">
      <c r="B97" s="3"/>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5"/>
    </row>
    <row r="98" spans="2:32" ht="15.75" thickBot="1" x14ac:dyDescent="0.3">
      <c r="B98" s="84"/>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6"/>
    </row>
  </sheetData>
  <sheetProtection algorithmName="SHA-512" hashValue="DtCl5B/Sr/z7b7OeeKfA50bsjMqXJsqwufuWoMNELj0aEeFQcMu9NJ1ED1mLpTMbPINz7DN9I2PlO+xmLZ7fLQ==" saltValue="lUtE6w8k6Sgzk4RINDbGQw==" spinCount="100000" sheet="1" objects="1" scenarios="1" formatCells="0" formatColumns="0" formatRows="0"/>
  <mergeCells count="140">
    <mergeCell ref="B91:C95"/>
    <mergeCell ref="D91:D95"/>
    <mergeCell ref="E91:F91"/>
    <mergeCell ref="E92:F92"/>
    <mergeCell ref="E93:F93"/>
    <mergeCell ref="E94:F94"/>
    <mergeCell ref="E95:F95"/>
    <mergeCell ref="G2:AD2"/>
    <mergeCell ref="G3:AD3"/>
    <mergeCell ref="G4:AD4"/>
    <mergeCell ref="G5:AD5"/>
    <mergeCell ref="AD9:AD10"/>
    <mergeCell ref="B51:C55"/>
    <mergeCell ref="D51:D55"/>
    <mergeCell ref="E51:F51"/>
    <mergeCell ref="E52:F52"/>
    <mergeCell ref="E53:F53"/>
    <mergeCell ref="E54:F54"/>
    <mergeCell ref="E19:F19"/>
    <mergeCell ref="E22:F22"/>
    <mergeCell ref="E23:F23"/>
    <mergeCell ref="E24:F24"/>
    <mergeCell ref="E25:F25"/>
    <mergeCell ref="E55:F55"/>
    <mergeCell ref="E37:F37"/>
    <mergeCell ref="E35:F35"/>
    <mergeCell ref="E31:F31"/>
    <mergeCell ref="E34:F34"/>
    <mergeCell ref="E32:F32"/>
    <mergeCell ref="B56:C60"/>
    <mergeCell ref="D56:D60"/>
    <mergeCell ref="E56:F56"/>
    <mergeCell ref="E57:F57"/>
    <mergeCell ref="E58:F58"/>
    <mergeCell ref="E59:F59"/>
    <mergeCell ref="E60:F60"/>
    <mergeCell ref="E45:F45"/>
    <mergeCell ref="E43:F43"/>
    <mergeCell ref="B31:C36"/>
    <mergeCell ref="D31:D36"/>
    <mergeCell ref="E36:F36"/>
    <mergeCell ref="E74:F74"/>
    <mergeCell ref="E77:F77"/>
    <mergeCell ref="E78:F78"/>
    <mergeCell ref="E79:F79"/>
    <mergeCell ref="E70:F70"/>
    <mergeCell ref="E67:F67"/>
    <mergeCell ref="E75:F75"/>
    <mergeCell ref="E72:F72"/>
    <mergeCell ref="B71:C75"/>
    <mergeCell ref="D71:D75"/>
    <mergeCell ref="B66:C70"/>
    <mergeCell ref="D66:D70"/>
    <mergeCell ref="E66:F66"/>
    <mergeCell ref="E68:F68"/>
    <mergeCell ref="E69:F69"/>
    <mergeCell ref="E86:F86"/>
    <mergeCell ref="E85:F85"/>
    <mergeCell ref="B81:C85"/>
    <mergeCell ref="D81:D85"/>
    <mergeCell ref="E81:F81"/>
    <mergeCell ref="E50:F50"/>
    <mergeCell ref="B42:C50"/>
    <mergeCell ref="D42:D50"/>
    <mergeCell ref="E42:F42"/>
    <mergeCell ref="E44:F44"/>
    <mergeCell ref="E46:F46"/>
    <mergeCell ref="E47:F47"/>
    <mergeCell ref="E49:F49"/>
    <mergeCell ref="E48:F48"/>
    <mergeCell ref="E82:F82"/>
    <mergeCell ref="E83:F83"/>
    <mergeCell ref="E84:F84"/>
    <mergeCell ref="B86:C90"/>
    <mergeCell ref="D86:D90"/>
    <mergeCell ref="E87:F87"/>
    <mergeCell ref="E88:F88"/>
    <mergeCell ref="E62:F62"/>
    <mergeCell ref="E63:F63"/>
    <mergeCell ref="E64:F64"/>
    <mergeCell ref="E80:F80"/>
    <mergeCell ref="E33:F33"/>
    <mergeCell ref="B37:C41"/>
    <mergeCell ref="D37:D41"/>
    <mergeCell ref="E38:F38"/>
    <mergeCell ref="E39:F39"/>
    <mergeCell ref="E40:F40"/>
    <mergeCell ref="E41:F41"/>
    <mergeCell ref="E27:F27"/>
    <mergeCell ref="B26:C30"/>
    <mergeCell ref="D26:D30"/>
    <mergeCell ref="E26:F26"/>
    <mergeCell ref="E30:F30"/>
    <mergeCell ref="E28:F28"/>
    <mergeCell ref="E29:F29"/>
    <mergeCell ref="E73:F73"/>
    <mergeCell ref="B61:C65"/>
    <mergeCell ref="D61:D65"/>
    <mergeCell ref="E65:F65"/>
    <mergeCell ref="E61:F61"/>
    <mergeCell ref="B76:C80"/>
    <mergeCell ref="D76:D80"/>
    <mergeCell ref="E76:F76"/>
    <mergeCell ref="E71:F71"/>
    <mergeCell ref="E16:F16"/>
    <mergeCell ref="B21:C25"/>
    <mergeCell ref="D21:D25"/>
    <mergeCell ref="B11:C15"/>
    <mergeCell ref="D11:D15"/>
    <mergeCell ref="E12:F12"/>
    <mergeCell ref="E13:F13"/>
    <mergeCell ref="E14:F14"/>
    <mergeCell ref="E15:F15"/>
    <mergeCell ref="E17:F17"/>
    <mergeCell ref="E18:F18"/>
    <mergeCell ref="E11:F11"/>
    <mergeCell ref="E89:F89"/>
    <mergeCell ref="E90:F90"/>
    <mergeCell ref="H9:H10"/>
    <mergeCell ref="B6:AF6"/>
    <mergeCell ref="B2:D5"/>
    <mergeCell ref="E2:F2"/>
    <mergeCell ref="E3:F3"/>
    <mergeCell ref="E4:F4"/>
    <mergeCell ref="AE4:AE5"/>
    <mergeCell ref="AF4:AF5"/>
    <mergeCell ref="E5:F5"/>
    <mergeCell ref="B7:AF7"/>
    <mergeCell ref="B8:AF8"/>
    <mergeCell ref="B9:C10"/>
    <mergeCell ref="D9:D10"/>
    <mergeCell ref="E9:F10"/>
    <mergeCell ref="AF9:AF10"/>
    <mergeCell ref="I9:AC9"/>
    <mergeCell ref="AE9:AE10"/>
    <mergeCell ref="G9:G10"/>
    <mergeCell ref="E21:F21"/>
    <mergeCell ref="E20:F20"/>
    <mergeCell ref="B16:C20"/>
    <mergeCell ref="D16:D20"/>
  </mergeCells>
  <conditionalFormatting sqref="AE11:AE90">
    <cfRule type="containsText" dxfId="26" priority="4" operator="containsText" text="Moderado">
      <formula>NOT(ISERROR(SEARCH("Moderado",AE11)))</formula>
    </cfRule>
    <cfRule type="containsText" dxfId="25" priority="5" operator="containsText" text="Alto">
      <formula>NOT(ISERROR(SEARCH("Alto",AE11)))</formula>
    </cfRule>
    <cfRule type="containsText" dxfId="24" priority="6" operator="containsText" text="Extremo">
      <formula>NOT(ISERROR(SEARCH("Extremo",AE11)))</formula>
    </cfRule>
  </conditionalFormatting>
  <conditionalFormatting sqref="AE91:AE95">
    <cfRule type="containsText" dxfId="23" priority="1" operator="containsText" text="Moderado">
      <formula>NOT(ISERROR(SEARCH("Moderado",AE91)))</formula>
    </cfRule>
    <cfRule type="containsText" dxfId="22" priority="2" operator="containsText" text="Alto">
      <formula>NOT(ISERROR(SEARCH("Alto",AE91)))</formula>
    </cfRule>
    <cfRule type="containsText" dxfId="21" priority="3" operator="containsText" text="Extremo">
      <formula>NOT(ISERROR(SEARCH("Extremo",AE91)))</formula>
    </cfRule>
  </conditionalFormatting>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'0 - CALOR'!$D$10:$D$14</xm:f>
          </x14:formula1>
          <xm:sqref>G11:G95</xm:sqref>
        </x14:dataValidation>
        <x14:dataValidation type="list" allowBlank="1" showInputMessage="1" showErrorMessage="1" xr:uid="{00000000-0002-0000-0400-000001000000}">
          <x14:formula1>
            <xm:f>'0 - CALOR'!$O$42:$P$42</xm:f>
          </x14:formula1>
          <xm:sqref>I11:AA95</xm:sqref>
        </x14:dataValidation>
        <x14:dataValidation type="list" allowBlank="1" showInputMessage="1" showErrorMessage="1" xr:uid="{00000000-0002-0000-0400-000002000000}">
          <x14:formula1>
            <xm:f>'0 - CALOR'!$C$52:$C$55</xm:f>
          </x14:formula1>
          <xm:sqref>AF11:AF95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S185"/>
  <sheetViews>
    <sheetView zoomScale="60" zoomScaleNormal="60" workbookViewId="0">
      <selection activeCell="H12" sqref="H12"/>
    </sheetView>
  </sheetViews>
  <sheetFormatPr baseColWidth="10" defaultRowHeight="15" x14ac:dyDescent="0.25"/>
  <cols>
    <col min="1" max="1" width="2.140625" style="1" customWidth="1"/>
    <col min="2" max="2" width="33.28515625" style="1" customWidth="1"/>
    <col min="3" max="3" width="32.85546875" style="1" customWidth="1"/>
    <col min="4" max="4" width="19.7109375" style="1" customWidth="1"/>
    <col min="5" max="5" width="31.140625" style="1" customWidth="1"/>
    <col min="6" max="6" width="29.7109375" style="1" customWidth="1"/>
    <col min="7" max="7" width="27.140625" style="1" customWidth="1"/>
    <col min="8" max="8" width="47.28515625" style="1" customWidth="1"/>
    <col min="9" max="9" width="52.85546875" style="1" customWidth="1"/>
    <col min="10" max="10" width="49.7109375" style="1" customWidth="1"/>
    <col min="11" max="11" width="42.140625" style="1" customWidth="1"/>
    <col min="12" max="12" width="66.140625" style="1" customWidth="1"/>
    <col min="13" max="13" width="15.5703125" style="1" customWidth="1"/>
    <col min="14" max="14" width="14.28515625" style="1" customWidth="1"/>
    <col min="15" max="15" width="17.5703125" style="1" customWidth="1"/>
    <col min="16" max="22" width="15.140625" style="1" customWidth="1"/>
    <col min="23" max="23" width="25.140625" style="1" customWidth="1"/>
    <col min="24" max="24" width="12.85546875" style="1" customWidth="1"/>
    <col min="25" max="25" width="19.7109375" style="1" customWidth="1"/>
    <col min="26" max="26" width="11.85546875" style="1" customWidth="1"/>
    <col min="27" max="27" width="17.5703125" style="1" customWidth="1"/>
    <col min="28" max="28" width="23.42578125" style="1" customWidth="1"/>
    <col min="29" max="29" width="66" style="1" customWidth="1"/>
    <col min="30" max="30" width="29.28515625" style="1" customWidth="1"/>
    <col min="31" max="32" width="28.140625" style="1" customWidth="1"/>
    <col min="33" max="33" width="20.42578125" style="109" customWidth="1"/>
    <col min="34" max="34" width="45.5703125" style="109" customWidth="1"/>
    <col min="35" max="35" width="30.140625" style="1" customWidth="1"/>
    <col min="36" max="36" width="28.140625" style="1" hidden="1" customWidth="1"/>
    <col min="37" max="37" width="30.140625" style="1" hidden="1" customWidth="1"/>
    <col min="38" max="39" width="30.140625" style="1" customWidth="1"/>
    <col min="40" max="40" width="28.7109375" style="1" hidden="1" customWidth="1"/>
    <col min="41" max="41" width="30.140625" style="1" hidden="1" customWidth="1"/>
    <col min="42" max="42" width="30.140625" style="1" customWidth="1"/>
    <col min="43" max="43" width="18.28515625" style="1" customWidth="1"/>
    <col min="44" max="44" width="16.5703125" style="1" customWidth="1"/>
    <col min="45" max="45" width="36.7109375" style="1" customWidth="1"/>
    <col min="46" max="46" width="16.42578125" style="1" customWidth="1"/>
    <col min="47" max="16384" width="11.42578125" style="1"/>
  </cols>
  <sheetData>
    <row r="1" spans="2:45" ht="6" customHeight="1" thickBot="1" x14ac:dyDescent="0.3"/>
    <row r="2" spans="2:45" s="2" customFormat="1" ht="39" customHeight="1" thickTop="1" x14ac:dyDescent="0.25">
      <c r="B2" s="595"/>
      <c r="C2" s="596"/>
      <c r="D2" s="349" t="s">
        <v>57</v>
      </c>
      <c r="E2" s="349"/>
      <c r="F2" s="350" t="s">
        <v>64</v>
      </c>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49" t="s">
        <v>58</v>
      </c>
      <c r="AR2" s="349"/>
      <c r="AS2" s="160"/>
    </row>
    <row r="3" spans="2:45" s="2" customFormat="1" ht="27.75" customHeight="1" x14ac:dyDescent="0.25">
      <c r="B3" s="597"/>
      <c r="C3" s="471"/>
      <c r="D3" s="292" t="s">
        <v>59</v>
      </c>
      <c r="E3" s="292"/>
      <c r="F3" s="296" t="s">
        <v>60</v>
      </c>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2" t="s">
        <v>61</v>
      </c>
      <c r="AR3" s="292"/>
      <c r="AS3" s="161"/>
    </row>
    <row r="4" spans="2:45" s="2" customFormat="1" ht="27.75" customHeight="1" x14ac:dyDescent="0.25">
      <c r="B4" s="597"/>
      <c r="C4" s="471"/>
      <c r="D4" s="292" t="s">
        <v>62</v>
      </c>
      <c r="E4" s="292"/>
      <c r="F4" s="296" t="s">
        <v>65</v>
      </c>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308" t="s">
        <v>63</v>
      </c>
      <c r="AR4" s="309"/>
      <c r="AS4" s="355"/>
    </row>
    <row r="5" spans="2:45" s="2" customFormat="1" ht="42" customHeight="1" thickBot="1" x14ac:dyDescent="0.3">
      <c r="B5" s="597"/>
      <c r="C5" s="471"/>
      <c r="D5" s="293" t="s">
        <v>66</v>
      </c>
      <c r="E5" s="293"/>
      <c r="F5" s="297" t="s">
        <v>67</v>
      </c>
      <c r="G5" s="297"/>
      <c r="H5" s="297"/>
      <c r="I5" s="297"/>
      <c r="J5" s="297"/>
      <c r="K5" s="297"/>
      <c r="L5" s="297"/>
      <c r="M5" s="297"/>
      <c r="N5" s="297"/>
      <c r="O5" s="297"/>
      <c r="P5" s="297"/>
      <c r="Q5" s="297"/>
      <c r="R5" s="297"/>
      <c r="S5" s="297"/>
      <c r="T5" s="297"/>
      <c r="U5" s="297"/>
      <c r="V5" s="297"/>
      <c r="W5" s="297"/>
      <c r="X5" s="297"/>
      <c r="Y5" s="297"/>
      <c r="Z5" s="297"/>
      <c r="AA5" s="297"/>
      <c r="AB5" s="297"/>
      <c r="AC5" s="297"/>
      <c r="AD5" s="297"/>
      <c r="AE5" s="297"/>
      <c r="AF5" s="297"/>
      <c r="AG5" s="297"/>
      <c r="AH5" s="297"/>
      <c r="AI5" s="297"/>
      <c r="AJ5" s="297"/>
      <c r="AK5" s="297"/>
      <c r="AL5" s="297"/>
      <c r="AM5" s="297"/>
      <c r="AN5" s="297"/>
      <c r="AO5" s="297"/>
      <c r="AP5" s="297"/>
      <c r="AQ5" s="310"/>
      <c r="AR5" s="311"/>
      <c r="AS5" s="356"/>
    </row>
    <row r="6" spans="2:45" ht="23.25" customHeight="1" thickBot="1" x14ac:dyDescent="0.3">
      <c r="B6" s="288" t="s">
        <v>141</v>
      </c>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90"/>
    </row>
    <row r="7" spans="2:45" ht="23.25" customHeight="1" thickBot="1" x14ac:dyDescent="0.3">
      <c r="B7" s="593" t="s">
        <v>142</v>
      </c>
      <c r="C7" s="455"/>
      <c r="D7" s="455"/>
      <c r="E7" s="455"/>
      <c r="F7" s="455"/>
      <c r="G7" s="455"/>
      <c r="H7" s="455"/>
      <c r="I7" s="455"/>
      <c r="J7" s="455"/>
      <c r="K7" s="455"/>
      <c r="L7" s="455"/>
      <c r="M7" s="455"/>
      <c r="N7" s="455"/>
      <c r="O7" s="455"/>
      <c r="P7" s="455"/>
      <c r="Q7" s="455"/>
      <c r="R7" s="455"/>
      <c r="S7" s="455"/>
      <c r="T7" s="455"/>
      <c r="U7" s="455"/>
      <c r="V7" s="455"/>
      <c r="W7" s="455"/>
      <c r="X7" s="455"/>
      <c r="Y7" s="455"/>
      <c r="Z7" s="455"/>
      <c r="AA7" s="455"/>
      <c r="AB7" s="455"/>
      <c r="AC7" s="455"/>
      <c r="AD7" s="455"/>
      <c r="AE7" s="455"/>
      <c r="AF7" s="455"/>
      <c r="AG7" s="455"/>
      <c r="AH7" s="455"/>
      <c r="AI7" s="455"/>
      <c r="AJ7" s="455"/>
      <c r="AK7" s="455"/>
      <c r="AL7" s="455"/>
      <c r="AM7" s="455"/>
      <c r="AN7" s="455"/>
      <c r="AO7" s="455"/>
      <c r="AP7" s="455"/>
      <c r="AQ7" s="455"/>
      <c r="AR7" s="455"/>
      <c r="AS7" s="594"/>
    </row>
    <row r="8" spans="2:45" ht="27.75" customHeight="1" thickBot="1" x14ac:dyDescent="0.3">
      <c r="B8" s="603" t="s">
        <v>144</v>
      </c>
      <c r="C8" s="604"/>
      <c r="D8" s="604"/>
      <c r="E8" s="604"/>
      <c r="F8" s="604"/>
      <c r="G8" s="604"/>
      <c r="H8" s="604"/>
      <c r="I8" s="604"/>
      <c r="J8" s="604"/>
      <c r="K8" s="604"/>
      <c r="L8" s="604"/>
      <c r="M8" s="604"/>
      <c r="N8" s="604"/>
      <c r="O8" s="604"/>
      <c r="P8" s="604"/>
      <c r="Q8" s="604"/>
      <c r="R8" s="604"/>
      <c r="S8" s="604"/>
      <c r="T8" s="604"/>
      <c r="U8" s="604"/>
      <c r="V8" s="604"/>
      <c r="W8" s="604"/>
      <c r="X8" s="604"/>
      <c r="Y8" s="604"/>
      <c r="Z8" s="604"/>
      <c r="AA8" s="604"/>
      <c r="AB8" s="604"/>
      <c r="AC8" s="605"/>
      <c r="AD8" s="606" t="s">
        <v>409</v>
      </c>
      <c r="AE8" s="604"/>
      <c r="AF8" s="604"/>
      <c r="AG8" s="604"/>
      <c r="AH8" s="604"/>
      <c r="AI8" s="604"/>
      <c r="AJ8" s="604"/>
      <c r="AK8" s="604"/>
      <c r="AL8" s="604"/>
      <c r="AM8" s="604"/>
      <c r="AN8" s="604"/>
      <c r="AO8" s="604"/>
      <c r="AP8" s="604"/>
      <c r="AQ8" s="604"/>
      <c r="AR8" s="604"/>
      <c r="AS8" s="607"/>
    </row>
    <row r="9" spans="2:45" ht="45" customHeight="1" thickTop="1" thickBot="1" x14ac:dyDescent="0.3">
      <c r="B9" s="554" t="s">
        <v>66</v>
      </c>
      <c r="C9" s="557" t="s">
        <v>113</v>
      </c>
      <c r="D9" s="560" t="s">
        <v>112</v>
      </c>
      <c r="E9" s="561"/>
      <c r="F9" s="578" t="s">
        <v>143</v>
      </c>
      <c r="G9" s="579"/>
      <c r="H9" s="579"/>
      <c r="I9" s="579"/>
      <c r="J9" s="579"/>
      <c r="K9" s="579"/>
      <c r="L9" s="580"/>
      <c r="M9" s="598" t="s">
        <v>167</v>
      </c>
      <c r="N9" s="599"/>
      <c r="O9" s="599"/>
      <c r="P9" s="599"/>
      <c r="Q9" s="599"/>
      <c r="R9" s="599"/>
      <c r="S9" s="599"/>
      <c r="T9" s="599"/>
      <c r="U9" s="599"/>
      <c r="V9" s="599"/>
      <c r="W9" s="599"/>
      <c r="X9" s="599"/>
      <c r="Y9" s="599"/>
      <c r="Z9" s="599"/>
      <c r="AA9" s="599"/>
      <c r="AB9" s="600"/>
      <c r="AC9" s="110" t="s">
        <v>181</v>
      </c>
      <c r="AD9" s="587" t="s">
        <v>244</v>
      </c>
      <c r="AE9" s="588"/>
      <c r="AF9" s="543" t="s">
        <v>363</v>
      </c>
      <c r="AG9" s="587" t="s">
        <v>73</v>
      </c>
      <c r="AH9" s="591"/>
      <c r="AI9" s="572" t="s">
        <v>74</v>
      </c>
      <c r="AJ9" s="536" t="s">
        <v>364</v>
      </c>
      <c r="AK9" s="536" t="s">
        <v>368</v>
      </c>
      <c r="AL9" s="575" t="s">
        <v>273</v>
      </c>
      <c r="AM9" s="575" t="s">
        <v>75</v>
      </c>
      <c r="AN9" s="536" t="s">
        <v>364</v>
      </c>
      <c r="AO9" s="536" t="s">
        <v>367</v>
      </c>
      <c r="AP9" s="575" t="s">
        <v>274</v>
      </c>
      <c r="AQ9" s="575" t="s">
        <v>272</v>
      </c>
      <c r="AR9" s="575"/>
      <c r="AS9" s="548" t="s">
        <v>140</v>
      </c>
    </row>
    <row r="10" spans="2:45" ht="77.25" customHeight="1" thickBot="1" x14ac:dyDescent="0.3">
      <c r="B10" s="555"/>
      <c r="C10" s="558"/>
      <c r="D10" s="562"/>
      <c r="E10" s="563"/>
      <c r="F10" s="566" t="s">
        <v>145</v>
      </c>
      <c r="G10" s="568" t="s">
        <v>146</v>
      </c>
      <c r="H10" s="568" t="s">
        <v>147</v>
      </c>
      <c r="I10" s="570" t="s">
        <v>148</v>
      </c>
      <c r="J10" s="570" t="s">
        <v>149</v>
      </c>
      <c r="K10" s="568" t="s">
        <v>150</v>
      </c>
      <c r="L10" s="581" t="s">
        <v>151</v>
      </c>
      <c r="M10" s="608" t="s">
        <v>156</v>
      </c>
      <c r="N10" s="609"/>
      <c r="O10" s="610" t="s">
        <v>157</v>
      </c>
      <c r="P10" s="609"/>
      <c r="Q10" s="610" t="s">
        <v>158</v>
      </c>
      <c r="R10" s="609"/>
      <c r="S10" s="610" t="s">
        <v>159</v>
      </c>
      <c r="T10" s="611"/>
      <c r="U10" s="610" t="s">
        <v>161</v>
      </c>
      <c r="V10" s="611"/>
      <c r="W10" s="610" t="s">
        <v>163</v>
      </c>
      <c r="X10" s="611"/>
      <c r="Y10" s="610" t="s">
        <v>165</v>
      </c>
      <c r="Z10" s="611"/>
      <c r="AA10" s="568" t="s">
        <v>169</v>
      </c>
      <c r="AB10" s="581" t="s">
        <v>168</v>
      </c>
      <c r="AC10" s="601" t="s">
        <v>182</v>
      </c>
      <c r="AD10" s="589"/>
      <c r="AE10" s="590"/>
      <c r="AF10" s="544"/>
      <c r="AG10" s="589"/>
      <c r="AH10" s="592"/>
      <c r="AI10" s="573"/>
      <c r="AJ10" s="537"/>
      <c r="AK10" s="537"/>
      <c r="AL10" s="576"/>
      <c r="AM10" s="576"/>
      <c r="AN10" s="537"/>
      <c r="AO10" s="537"/>
      <c r="AP10" s="576"/>
      <c r="AQ10" s="576"/>
      <c r="AR10" s="576"/>
      <c r="AS10" s="549"/>
    </row>
    <row r="11" spans="2:45" ht="38.25" customHeight="1" thickBot="1" x14ac:dyDescent="0.3">
      <c r="B11" s="556"/>
      <c r="C11" s="559"/>
      <c r="D11" s="564"/>
      <c r="E11" s="565"/>
      <c r="F11" s="567"/>
      <c r="G11" s="569"/>
      <c r="H11" s="569"/>
      <c r="I11" s="571"/>
      <c r="J11" s="571"/>
      <c r="K11" s="569"/>
      <c r="L11" s="582"/>
      <c r="M11" s="111" t="s">
        <v>152</v>
      </c>
      <c r="N11" s="112" t="s">
        <v>153</v>
      </c>
      <c r="O11" s="112" t="s">
        <v>154</v>
      </c>
      <c r="P11" s="112" t="s">
        <v>153</v>
      </c>
      <c r="Q11" s="112" t="s">
        <v>155</v>
      </c>
      <c r="R11" s="112" t="s">
        <v>153</v>
      </c>
      <c r="S11" s="112" t="s">
        <v>160</v>
      </c>
      <c r="T11" s="112" t="s">
        <v>153</v>
      </c>
      <c r="U11" s="112" t="s">
        <v>162</v>
      </c>
      <c r="V11" s="112" t="s">
        <v>153</v>
      </c>
      <c r="W11" s="112" t="s">
        <v>164</v>
      </c>
      <c r="X11" s="112" t="s">
        <v>153</v>
      </c>
      <c r="Y11" s="112" t="s">
        <v>166</v>
      </c>
      <c r="Z11" s="112" t="s">
        <v>153</v>
      </c>
      <c r="AA11" s="569"/>
      <c r="AB11" s="613"/>
      <c r="AC11" s="602"/>
      <c r="AD11" s="113" t="s">
        <v>245</v>
      </c>
      <c r="AE11" s="114" t="s">
        <v>246</v>
      </c>
      <c r="AF11" s="545"/>
      <c r="AG11" s="113" t="s">
        <v>246</v>
      </c>
      <c r="AH11" s="115" t="s">
        <v>245</v>
      </c>
      <c r="AI11" s="574"/>
      <c r="AJ11" s="537"/>
      <c r="AK11" s="537"/>
      <c r="AL11" s="577"/>
      <c r="AM11" s="577"/>
      <c r="AN11" s="537"/>
      <c r="AO11" s="537"/>
      <c r="AP11" s="577"/>
      <c r="AQ11" s="577"/>
      <c r="AR11" s="577"/>
      <c r="AS11" s="550"/>
    </row>
    <row r="12" spans="2:45" ht="76.5" customHeight="1" x14ac:dyDescent="0.25">
      <c r="B12" s="583" t="str">
        <f>'3-IDENTIFICACIÓN DEL RIESGO'!B12</f>
        <v>DIRECCIONAMIENTO ESTRATÉGICO</v>
      </c>
      <c r="C12" s="586" t="str">
        <f>'3-IDENTIFICACIÓN DEL RIESGO'!E12</f>
        <v>1. Oficina del Planeación.
2. Dirección General.</v>
      </c>
      <c r="D12" s="553" t="str">
        <f>'3-IDENTIFICACIÓN DEL RIESGO'!G12</f>
        <v>Definición de lineamientos estratégicos para beneficiar grupos de interés contrarios a los objetivos de Reforma Rural Integral y de Ordenamiento Social de la Propiedad Rural</v>
      </c>
      <c r="E12" s="553"/>
      <c r="F12" s="179" t="s">
        <v>1082</v>
      </c>
      <c r="G12" s="180" t="s">
        <v>1079</v>
      </c>
      <c r="H12" s="181" t="s">
        <v>1080</v>
      </c>
      <c r="I12" s="181" t="s">
        <v>1081</v>
      </c>
      <c r="J12" s="181" t="s">
        <v>1083</v>
      </c>
      <c r="K12" s="181" t="s">
        <v>1084</v>
      </c>
      <c r="L12" s="182" t="s">
        <v>1085</v>
      </c>
      <c r="M12" s="183" t="s">
        <v>172</v>
      </c>
      <c r="N12" s="169">
        <f>IF(M12="Asignado",15,IF(M12="NO asignado",0))</f>
        <v>15</v>
      </c>
      <c r="O12" s="158" t="s">
        <v>173</v>
      </c>
      <c r="P12" s="169">
        <f>IF(O12="Adecuado",15,IF(O12="Inadecuado",0))</f>
        <v>15</v>
      </c>
      <c r="Q12" s="158" t="s">
        <v>174</v>
      </c>
      <c r="R12" s="169">
        <f>IF(Q12="Oportuna",15,IF(Q12="Inoportuna",0))</f>
        <v>15</v>
      </c>
      <c r="S12" s="158" t="s">
        <v>47</v>
      </c>
      <c r="T12" s="169">
        <f>IF(S12="Prevenir",15,IF(S12="Detectar",10,IF(S12="No es un control",0)))</f>
        <v>15</v>
      </c>
      <c r="U12" s="158" t="s">
        <v>175</v>
      </c>
      <c r="V12" s="169">
        <f>IF(U12="Confiable",15,IF(U12="No confiable",0))</f>
        <v>15</v>
      </c>
      <c r="W12" s="158" t="s">
        <v>176</v>
      </c>
      <c r="X12" s="169">
        <f>IF(W12="Se investigan oportunamente",15,IF(W12="No se investigan oportunamente",0))</f>
        <v>15</v>
      </c>
      <c r="Y12" s="158" t="s">
        <v>177</v>
      </c>
      <c r="Z12" s="169">
        <f>IF(Y12="Completa",10,IF(Y12="Incompleta",5,IF(Y12="No existe",0)))</f>
        <v>10</v>
      </c>
      <c r="AA12" s="116">
        <f>N12+P12+R12+T12+V12+X12+Z12</f>
        <v>100</v>
      </c>
      <c r="AB12" s="117" t="str">
        <f>IF(AA12&lt;86,"Débil",(IF(AA12&lt;96,"Moderado","Fuerte")))</f>
        <v>Fuerte</v>
      </c>
      <c r="AC12" s="184" t="s">
        <v>50</v>
      </c>
      <c r="AD12" s="170" t="str">
        <f>IF(OR(AND(AB12="Fuerte",AC12="Moderado"),AND(AB12="Moderado",AC12="Fuerte"),AND(AB12="Moderado",AC12="Moderado")),"Moderado",IF(OR(AND(AB12="Fuerte",AC12="Débil"),AND(AB12="Moderado",AC12="Débil"),AND(AB12="Débil")),"Débil",IF(AND(AB12="Fuerte",AC12="Fuerte"),"Fuerte")))</f>
        <v>Fuerte</v>
      </c>
      <c r="AE12" s="118" t="str">
        <f>IF(AD12="Fuerte","100",IF(AD12="Moderado","50",IF(AD12="Débil","0")))</f>
        <v>100</v>
      </c>
      <c r="AF12" s="546">
        <v>1</v>
      </c>
      <c r="AG12" s="551">
        <f>(AE12+AE13)/AF12</f>
        <v>100</v>
      </c>
      <c r="AH12" s="529" t="str">
        <f>IF(AG12&lt;50,"Débil",IF(AG12&lt;=99,"Moderado",IF(AG12=100,"Fuerte",IF(AG12="","ERROR"))))</f>
        <v>Fuerte</v>
      </c>
      <c r="AI12" s="531" t="s">
        <v>78</v>
      </c>
      <c r="AJ12" s="534">
        <f>IF(AH12="Débil",0,IF(AND(AH12="Moderado",AI12="Directamente"),1,IF(AND(AH12="Moderado",AI12="No disminuye"),0,IF(AND(AH12="Fuerte",AI12="Directamente"),2,IF(AND(AH12="Fuerte",AI12="No disminuye"),0)))))</f>
        <v>2</v>
      </c>
      <c r="AK12" s="534">
        <f>('4-VALORACIÓN DEL RIESGO'!H11-AJ12)</f>
        <v>1</v>
      </c>
      <c r="AL12" s="534" t="str">
        <f>IF(AK12=5,"Casi Seguro",IF(AK12=4,"Probable",IF(AK12=3,"Posible",IF(AK12=2,"Improbable",IF(AK12=1,"Rara Vez",IF(AK12=0,"Rara Vez",IF(AK12&lt;0,"Rara Vez")))))))</f>
        <v>Rara Vez</v>
      </c>
      <c r="AM12" s="531" t="s">
        <v>80</v>
      </c>
      <c r="AN12" s="538">
        <f>IF(AH12="Débil",0,IF(AND(AH12="Moderado",AM12="Directamente"),1,IF(AND(AH12="Moderado",AM12="Indirectamente"),0,IF(AND(AH12="Moderado",AM12="No disminuye"),0,IF(AND(AH12="Fuerte",AM12="Directamente"),2,IF(AND(AH12="Fuerte",AM12="Indirectamente"),1,IF(AND(AH12="Fuerte",AM12="No disminuye"),0)))))))</f>
        <v>0</v>
      </c>
      <c r="AO12" s="538">
        <f>('4-VALORACIÓN DEL RIESGO'!AD11-AN12)</f>
        <v>5</v>
      </c>
      <c r="AP12" s="535" t="str">
        <f>IF(AO12=5,"Catastrófico",IF(AO12=4,"Mayor",IF(AO12=3,"Moderado",IF(AO12=2,"Moderado",IF(AO12=1,"Moderado")))))</f>
        <v>Catastrófico</v>
      </c>
      <c r="AQ12" s="532" t="str">
        <f>IF(OR(AND(AP12="Moderado",AL12="Rara Vez"),AND(AP12="Moderado",AL12="Improbable")),"Moderado",IF(OR(AND(AP12="Mayor",AL12="Improbable"),AND(AP12="Mayor",AL12="Rara Vez"),AND(AP12="Moderado",AL12="Probable"),AND(AP12="Moderado",AL12="Posible")),"Alto",IF(OR(AND(AP12="Moderado",AL12="Casi Seguro"),AND(AP12="Mayor",AL12="Posible"),AND(AP12="Mayor",AL12="Probable"),AND(AP12="Mayor",AL12="Casi Seguro")),"Extremo",IF(AP12="Catastrófico","Extremo"))))</f>
        <v>Extremo</v>
      </c>
      <c r="AR12" s="532"/>
      <c r="AS12" s="533" t="s">
        <v>410</v>
      </c>
    </row>
    <row r="13" spans="2:45" ht="30.75" thickBot="1" x14ac:dyDescent="0.3">
      <c r="B13" s="584"/>
      <c r="C13" s="433"/>
      <c r="D13" s="553"/>
      <c r="E13" s="553"/>
      <c r="F13" s="185"/>
      <c r="G13" s="186"/>
      <c r="H13" s="181"/>
      <c r="I13" s="181"/>
      <c r="J13" s="181"/>
      <c r="K13" s="181"/>
      <c r="L13" s="182"/>
      <c r="M13" s="183"/>
      <c r="N13" s="169" t="b">
        <f t="shared" ref="N13:N78" si="0">IF(M13="Asignado",15,IF(M13="NO asignado",0))</f>
        <v>0</v>
      </c>
      <c r="O13" s="158"/>
      <c r="P13" s="169" t="b">
        <f t="shared" ref="P13:P78" si="1">IF(O13="Adecuado",15,IF(O13="Inadecuado",0))</f>
        <v>0</v>
      </c>
      <c r="Q13" s="158"/>
      <c r="R13" s="169" t="b">
        <f t="shared" ref="R13:R78" si="2">IF(Q13="Oportuna",15,IF(Q13="Inoportuna",0))</f>
        <v>0</v>
      </c>
      <c r="S13" s="158"/>
      <c r="T13" s="169" t="b">
        <f t="shared" ref="T13:T78" si="3">IF(S13="Prevenir",15,IF(S13="Detectar",10,IF(S13="No es un control",0)))</f>
        <v>0</v>
      </c>
      <c r="U13" s="158"/>
      <c r="V13" s="169" t="b">
        <f t="shared" ref="V13:V78" si="4">IF(U13="Confiable",15,IF(U13="No confiable",0))</f>
        <v>0</v>
      </c>
      <c r="W13" s="158"/>
      <c r="X13" s="169" t="b">
        <f t="shared" ref="X13:X78" si="5">IF(W13="Se investigan oportunamente",15,IF(W13="No se investigan oportunamente",0))</f>
        <v>0</v>
      </c>
      <c r="Y13" s="158"/>
      <c r="Z13" s="169" t="b">
        <f t="shared" ref="Z13:Z78" si="6">IF(Y13="Completa",10,IF(Y13="Incompleta",5,IF(Y13="No existe",0)))</f>
        <v>0</v>
      </c>
      <c r="AA13" s="116">
        <f t="shared" ref="AA13:AA78" si="7">N13+P13+R13+T13+V13+X13+Z13</f>
        <v>0</v>
      </c>
      <c r="AB13" s="117" t="str">
        <f t="shared" ref="AB13:AB78" si="8">IF(AA13&lt;86,"Débil",(IF(AA13&lt;96,"Moderado","Fuerte")))</f>
        <v>Débil</v>
      </c>
      <c r="AC13" s="184"/>
      <c r="AD13" s="170" t="str">
        <f t="shared" ref="AD13:AD78" si="9">IF(OR(AND(AB13="Fuerte",AC13="Moderado"),AND(AB13="Moderado",AC13="Fuerte"),AND(AB13="Moderado",AC13="Moderado")),"Moderado",IF(OR(AND(AB13="Fuerte",AC13="Débil"),AND(AB13="Moderado",AC13="Débil"),AND(AB13="Débil")),"Débil",IF(AND(AB13="Fuerte",AC13="Fuerte"),"Fuerte")))</f>
        <v>Débil</v>
      </c>
      <c r="AE13" s="118" t="str">
        <f t="shared" ref="AE13:AE78" si="10">IF(AD13="Fuerte","100",IF(AD13="Moderado","50",IF(AD13="Débil","0")))</f>
        <v>0</v>
      </c>
      <c r="AF13" s="547"/>
      <c r="AG13" s="552"/>
      <c r="AH13" s="530"/>
      <c r="AI13" s="531"/>
      <c r="AJ13" s="534"/>
      <c r="AK13" s="534"/>
      <c r="AL13" s="534"/>
      <c r="AM13" s="531"/>
      <c r="AN13" s="539"/>
      <c r="AO13" s="539"/>
      <c r="AP13" s="535"/>
      <c r="AQ13" s="532"/>
      <c r="AR13" s="532"/>
      <c r="AS13" s="533"/>
    </row>
    <row r="14" spans="2:45" ht="30" x14ac:dyDescent="0.25">
      <c r="B14" s="584"/>
      <c r="C14" s="433"/>
      <c r="D14" s="553" t="str">
        <f>'3-IDENTIFICACIÓN DEL RIESGO'!G14</f>
        <v>Riesgo 2</v>
      </c>
      <c r="E14" s="553"/>
      <c r="F14" s="185"/>
      <c r="G14" s="186"/>
      <c r="H14" s="181"/>
      <c r="I14" s="181"/>
      <c r="J14" s="181"/>
      <c r="K14" s="181"/>
      <c r="L14" s="182"/>
      <c r="M14" s="183"/>
      <c r="N14" s="169" t="b">
        <f t="shared" si="0"/>
        <v>0</v>
      </c>
      <c r="O14" s="158"/>
      <c r="P14" s="169" t="b">
        <f t="shared" si="1"/>
        <v>0</v>
      </c>
      <c r="Q14" s="158"/>
      <c r="R14" s="169" t="b">
        <f t="shared" si="2"/>
        <v>0</v>
      </c>
      <c r="S14" s="158"/>
      <c r="T14" s="169" t="b">
        <f t="shared" si="3"/>
        <v>0</v>
      </c>
      <c r="U14" s="158"/>
      <c r="V14" s="169" t="b">
        <f t="shared" si="4"/>
        <v>0</v>
      </c>
      <c r="W14" s="158"/>
      <c r="X14" s="169" t="b">
        <f t="shared" si="5"/>
        <v>0</v>
      </c>
      <c r="Y14" s="158"/>
      <c r="Z14" s="169" t="b">
        <f t="shared" si="6"/>
        <v>0</v>
      </c>
      <c r="AA14" s="116">
        <f t="shared" si="7"/>
        <v>0</v>
      </c>
      <c r="AB14" s="117" t="str">
        <f t="shared" si="8"/>
        <v>Débil</v>
      </c>
      <c r="AC14" s="184"/>
      <c r="AD14" s="170" t="str">
        <f t="shared" si="9"/>
        <v>Débil</v>
      </c>
      <c r="AE14" s="118" t="str">
        <f t="shared" si="10"/>
        <v>0</v>
      </c>
      <c r="AF14" s="546"/>
      <c r="AG14" s="551" t="e">
        <f t="shared" ref="AG14" si="11">(AE14+AE15)/AF14</f>
        <v>#DIV/0!</v>
      </c>
      <c r="AH14" s="529" t="e">
        <f t="shared" ref="AH14" si="12">IF(AG14&lt;50,"Débil",IF(AG14&lt;=99,"Moderado",IF(AG14=100,"Fuerte",IF(AG14="","ERROR"))))</f>
        <v>#DIV/0!</v>
      </c>
      <c r="AI14" s="531"/>
      <c r="AJ14" s="534" t="e">
        <f t="shared" ref="AJ14" si="13">IF(AH14="Débil",0,IF(AND(AH14="Moderado",AI14="Directamente"),1,IF(AND(AH14="Moderado",AI14="No disminuye"),0,IF(AND(AH14="Fuerte",AI14="Directamente"),2,IF(AND(AH14="Fuerte",AI14="No disminuye"),0)))))</f>
        <v>#DIV/0!</v>
      </c>
      <c r="AK14" s="534" t="e">
        <f>('4-VALORACIÓN DEL RIESGO'!H12-AJ14)</f>
        <v>#DIV/0!</v>
      </c>
      <c r="AL14" s="534" t="e">
        <f t="shared" ref="AL14" si="14">IF(AK14=5,"Casi Seguro",IF(AK14=4,"Probable",IF(AK14=3,"Posible",IF(AK14=2,"Improbable",IF(AK14=1,"Rara Vez",IF(AK14=0,"Rara Vez",IF(AK14&lt;0,"Rara Vez")))))))</f>
        <v>#DIV/0!</v>
      </c>
      <c r="AM14" s="531"/>
      <c r="AN14" s="538" t="e">
        <f t="shared" ref="AN14" si="15">IF(AH14="Débil",0,IF(AND(AH14="Moderado",AM14="Directamente"),1,IF(AND(AH14="Moderado",AM14="Indirectamente"),0,IF(AND(AH14="Moderado",AM14="No disminuye"),0,IF(AND(AH14="Fuerte",AM14="Directamente"),2,IF(AND(AH14="Fuerte",AM14="Indirectamente"),1,IF(AND(AH14="Fuerte",AM14="No disminuye"),0)))))))</f>
        <v>#DIV/0!</v>
      </c>
      <c r="AO14" s="538" t="e">
        <f>('4-VALORACIÓN DEL RIESGO'!AD12-AN14)</f>
        <v>#DIV/0!</v>
      </c>
      <c r="AP14" s="538" t="e">
        <f t="shared" ref="AP14" si="16">IF(AO14=5,"Catastrófico",IF(AO14=4,"Mayor",IF(AO14=3,"Moderado",IF(AO14=2,"Moderado",IF(AO14=1,"Moderado")))))</f>
        <v>#DIV/0!</v>
      </c>
      <c r="AQ14" s="532" t="e">
        <f t="shared" ref="AQ14" si="17">IF(OR(AND(AP14="Moderado",AL14="Rara Vez"),AND(AP14="Moderado",AL14="Improbable")),"Moderado",IF(OR(AND(AP14="Mayor",AL14="Improbable"),AND(AP14="Mayor",AL14="Rara Vez"),AND(AP14="Moderado",AL14="Probable"),AND(AP14="Moderado",AL14="Posible")),"Alto",IF(OR(AND(AP14="Moderado",AL14="Casi Seguro"),AND(AP14="Mayor",AL14="Posible"),AND(AP14="Mayor",AL14="Probable"),AND(AP14="Mayor",AL14="Casi Seguro")),"Extremo",IF(AP14="Catastrófico","Extremo"))))</f>
        <v>#DIV/0!</v>
      </c>
      <c r="AR14" s="532"/>
      <c r="AS14" s="533" t="s">
        <v>410</v>
      </c>
    </row>
    <row r="15" spans="2:45" ht="30.75" thickBot="1" x14ac:dyDescent="0.3">
      <c r="B15" s="584"/>
      <c r="C15" s="433"/>
      <c r="D15" s="553"/>
      <c r="E15" s="553"/>
      <c r="F15" s="185"/>
      <c r="G15" s="186"/>
      <c r="H15" s="181"/>
      <c r="I15" s="181"/>
      <c r="J15" s="181"/>
      <c r="K15" s="181"/>
      <c r="L15" s="182"/>
      <c r="M15" s="183"/>
      <c r="N15" s="169" t="b">
        <f t="shared" si="0"/>
        <v>0</v>
      </c>
      <c r="O15" s="158"/>
      <c r="P15" s="169" t="b">
        <f t="shared" si="1"/>
        <v>0</v>
      </c>
      <c r="Q15" s="158"/>
      <c r="R15" s="169" t="b">
        <f t="shared" si="2"/>
        <v>0</v>
      </c>
      <c r="S15" s="158"/>
      <c r="T15" s="169" t="b">
        <f t="shared" si="3"/>
        <v>0</v>
      </c>
      <c r="U15" s="158"/>
      <c r="V15" s="169" t="b">
        <f t="shared" si="4"/>
        <v>0</v>
      </c>
      <c r="W15" s="158"/>
      <c r="X15" s="169" t="b">
        <f t="shared" si="5"/>
        <v>0</v>
      </c>
      <c r="Y15" s="158"/>
      <c r="Z15" s="169" t="b">
        <f t="shared" si="6"/>
        <v>0</v>
      </c>
      <c r="AA15" s="116">
        <f t="shared" si="7"/>
        <v>0</v>
      </c>
      <c r="AB15" s="117" t="str">
        <f t="shared" si="8"/>
        <v>Débil</v>
      </c>
      <c r="AC15" s="184"/>
      <c r="AD15" s="170" t="str">
        <f t="shared" si="9"/>
        <v>Débil</v>
      </c>
      <c r="AE15" s="118" t="str">
        <f t="shared" si="10"/>
        <v>0</v>
      </c>
      <c r="AF15" s="547"/>
      <c r="AG15" s="552"/>
      <c r="AH15" s="530"/>
      <c r="AI15" s="531"/>
      <c r="AJ15" s="534"/>
      <c r="AK15" s="534"/>
      <c r="AL15" s="534"/>
      <c r="AM15" s="531"/>
      <c r="AN15" s="539"/>
      <c r="AO15" s="539"/>
      <c r="AP15" s="539"/>
      <c r="AQ15" s="532"/>
      <c r="AR15" s="532"/>
      <c r="AS15" s="533"/>
    </row>
    <row r="16" spans="2:45" ht="30" x14ac:dyDescent="0.25">
      <c r="B16" s="584"/>
      <c r="C16" s="433"/>
      <c r="D16" s="553" t="str">
        <f>'3-IDENTIFICACIÓN DEL RIESGO'!G16</f>
        <v>Riesgo 3</v>
      </c>
      <c r="E16" s="553"/>
      <c r="F16" s="185"/>
      <c r="G16" s="186"/>
      <c r="H16" s="181"/>
      <c r="I16" s="181"/>
      <c r="J16" s="181"/>
      <c r="K16" s="181"/>
      <c r="L16" s="182"/>
      <c r="M16" s="183"/>
      <c r="N16" s="169" t="b">
        <f t="shared" si="0"/>
        <v>0</v>
      </c>
      <c r="O16" s="158"/>
      <c r="P16" s="169" t="b">
        <f t="shared" si="1"/>
        <v>0</v>
      </c>
      <c r="Q16" s="158"/>
      <c r="R16" s="169" t="b">
        <f t="shared" si="2"/>
        <v>0</v>
      </c>
      <c r="S16" s="158"/>
      <c r="T16" s="169" t="b">
        <f t="shared" si="3"/>
        <v>0</v>
      </c>
      <c r="U16" s="158"/>
      <c r="V16" s="169" t="b">
        <f t="shared" si="4"/>
        <v>0</v>
      </c>
      <c r="W16" s="158"/>
      <c r="X16" s="169" t="b">
        <f t="shared" si="5"/>
        <v>0</v>
      </c>
      <c r="Y16" s="158"/>
      <c r="Z16" s="169" t="b">
        <f t="shared" si="6"/>
        <v>0</v>
      </c>
      <c r="AA16" s="116">
        <f t="shared" si="7"/>
        <v>0</v>
      </c>
      <c r="AB16" s="117" t="str">
        <f t="shared" si="8"/>
        <v>Débil</v>
      </c>
      <c r="AC16" s="184"/>
      <c r="AD16" s="170" t="str">
        <f t="shared" si="9"/>
        <v>Débil</v>
      </c>
      <c r="AE16" s="118" t="str">
        <f t="shared" si="10"/>
        <v>0</v>
      </c>
      <c r="AF16" s="546"/>
      <c r="AG16" s="551" t="e">
        <f t="shared" ref="AG16" si="18">(AE16+AE17)/AF16</f>
        <v>#DIV/0!</v>
      </c>
      <c r="AH16" s="529" t="e">
        <f t="shared" ref="AH16" si="19">IF(AG16&lt;50,"Débil",IF(AG16&lt;=99,"Moderado",IF(AG16=100,"Fuerte",IF(AG16="","ERROR"))))</f>
        <v>#DIV/0!</v>
      </c>
      <c r="AI16" s="531"/>
      <c r="AJ16" s="534" t="e">
        <f t="shared" ref="AJ16" si="20">IF(AH16="Débil",0,IF(AND(AH16="Moderado",AI16="Directamente"),1,IF(AND(AH16="Moderado",AI16="No disminuye"),0,IF(AND(AH16="Fuerte",AI16="Directamente"),2,IF(AND(AH16="Fuerte",AI16="No disminuye"),0)))))</f>
        <v>#DIV/0!</v>
      </c>
      <c r="AK16" s="534" t="e">
        <f>('4-VALORACIÓN DEL RIESGO'!H13-AJ16)</f>
        <v>#DIV/0!</v>
      </c>
      <c r="AL16" s="534" t="e">
        <f t="shared" ref="AL16" si="21">IF(AK16=5,"Casi Seguro",IF(AK16=4,"Probable",IF(AK16=3,"Posible",IF(AK16=2,"Improbable",IF(AK16=1,"Rara Vez",IF(AK16=0,"Rara Vez",IF(AK16&lt;0,"Rara Vez")))))))</f>
        <v>#DIV/0!</v>
      </c>
      <c r="AM16" s="531"/>
      <c r="AN16" s="538" t="e">
        <f t="shared" ref="AN16" si="22">IF(AH16="Débil",0,IF(AND(AH16="Moderado",AM16="Directamente"),1,IF(AND(AH16="Moderado",AM16="Indirectamente"),0,IF(AND(AH16="Moderado",AM16="No disminuye"),0,IF(AND(AH16="Fuerte",AM16="Directamente"),2,IF(AND(AH16="Fuerte",AM16="Indirectamente"),1,IF(AND(AH16="Fuerte",AM16="No disminuye"),0)))))))</f>
        <v>#DIV/0!</v>
      </c>
      <c r="AO16" s="538" t="e">
        <f>('4-VALORACIÓN DEL RIESGO'!AD13-AN16)</f>
        <v>#DIV/0!</v>
      </c>
      <c r="AP16" s="535" t="e">
        <f t="shared" ref="AP16" si="23">IF(AO16=5,"Catastrófico",IF(AO16=4,"Mayor",IF(AO16=3,"Moderado",IF(AO16=2,"Moderado",IF(AO16=1,"Moderado")))))</f>
        <v>#DIV/0!</v>
      </c>
      <c r="AQ16" s="532" t="e">
        <f t="shared" ref="AQ16" si="24">IF(OR(AND(AP16="Moderado",AL16="Rara Vez"),AND(AP16="Moderado",AL16="Improbable")),"Moderado",IF(OR(AND(AP16="Mayor",AL16="Improbable"),AND(AP16="Mayor",AL16="Rara Vez"),AND(AP16="Moderado",AL16="Probable"),AND(AP16="Moderado",AL16="Posible")),"Alto",IF(OR(AND(AP16="Moderado",AL16="Casi Seguro"),AND(AP16="Mayor",AL16="Posible"),AND(AP16="Mayor",AL16="Probable"),AND(AP16="Mayor",AL16="Casi Seguro")),"Extremo",IF(AP16="Catastrófico","Extremo"))))</f>
        <v>#DIV/0!</v>
      </c>
      <c r="AR16" s="532"/>
      <c r="AS16" s="533" t="s">
        <v>410</v>
      </c>
    </row>
    <row r="17" spans="2:45" ht="30.75" thickBot="1" x14ac:dyDescent="0.3">
      <c r="B17" s="584"/>
      <c r="C17" s="433"/>
      <c r="D17" s="553"/>
      <c r="E17" s="553"/>
      <c r="F17" s="185"/>
      <c r="G17" s="186"/>
      <c r="H17" s="181"/>
      <c r="I17" s="181"/>
      <c r="J17" s="181"/>
      <c r="K17" s="181"/>
      <c r="L17" s="182"/>
      <c r="M17" s="183"/>
      <c r="N17" s="169" t="b">
        <f t="shared" si="0"/>
        <v>0</v>
      </c>
      <c r="O17" s="158"/>
      <c r="P17" s="169" t="b">
        <f t="shared" si="1"/>
        <v>0</v>
      </c>
      <c r="Q17" s="158"/>
      <c r="R17" s="169" t="b">
        <f t="shared" si="2"/>
        <v>0</v>
      </c>
      <c r="S17" s="158"/>
      <c r="T17" s="169" t="b">
        <f t="shared" si="3"/>
        <v>0</v>
      </c>
      <c r="U17" s="158"/>
      <c r="V17" s="169" t="b">
        <f t="shared" si="4"/>
        <v>0</v>
      </c>
      <c r="W17" s="158"/>
      <c r="X17" s="169" t="b">
        <f t="shared" si="5"/>
        <v>0</v>
      </c>
      <c r="Y17" s="158"/>
      <c r="Z17" s="169" t="b">
        <f t="shared" si="6"/>
        <v>0</v>
      </c>
      <c r="AA17" s="116">
        <f t="shared" si="7"/>
        <v>0</v>
      </c>
      <c r="AB17" s="117" t="str">
        <f t="shared" si="8"/>
        <v>Débil</v>
      </c>
      <c r="AC17" s="184"/>
      <c r="AD17" s="170" t="str">
        <f t="shared" si="9"/>
        <v>Débil</v>
      </c>
      <c r="AE17" s="118" t="str">
        <f t="shared" si="10"/>
        <v>0</v>
      </c>
      <c r="AF17" s="547"/>
      <c r="AG17" s="552"/>
      <c r="AH17" s="530"/>
      <c r="AI17" s="531"/>
      <c r="AJ17" s="534"/>
      <c r="AK17" s="534"/>
      <c r="AL17" s="534"/>
      <c r="AM17" s="531"/>
      <c r="AN17" s="539"/>
      <c r="AO17" s="539"/>
      <c r="AP17" s="535"/>
      <c r="AQ17" s="532"/>
      <c r="AR17" s="532"/>
      <c r="AS17" s="533"/>
    </row>
    <row r="18" spans="2:45" ht="30" x14ac:dyDescent="0.25">
      <c r="B18" s="584"/>
      <c r="C18" s="433"/>
      <c r="D18" s="553" t="str">
        <f>'3-IDENTIFICACIÓN DEL RIESGO'!G18</f>
        <v>Riesgo 4</v>
      </c>
      <c r="E18" s="553"/>
      <c r="F18" s="185"/>
      <c r="G18" s="186"/>
      <c r="H18" s="181"/>
      <c r="I18" s="181"/>
      <c r="J18" s="181"/>
      <c r="K18" s="181"/>
      <c r="L18" s="182"/>
      <c r="M18" s="183"/>
      <c r="N18" s="169" t="b">
        <f t="shared" si="0"/>
        <v>0</v>
      </c>
      <c r="O18" s="158"/>
      <c r="P18" s="169" t="b">
        <f t="shared" si="1"/>
        <v>0</v>
      </c>
      <c r="Q18" s="158"/>
      <c r="R18" s="169" t="b">
        <f t="shared" si="2"/>
        <v>0</v>
      </c>
      <c r="S18" s="158"/>
      <c r="T18" s="169" t="b">
        <f t="shared" si="3"/>
        <v>0</v>
      </c>
      <c r="U18" s="158"/>
      <c r="V18" s="169" t="b">
        <f t="shared" si="4"/>
        <v>0</v>
      </c>
      <c r="W18" s="158"/>
      <c r="X18" s="169" t="b">
        <f t="shared" si="5"/>
        <v>0</v>
      </c>
      <c r="Y18" s="158"/>
      <c r="Z18" s="169" t="b">
        <f t="shared" si="6"/>
        <v>0</v>
      </c>
      <c r="AA18" s="116">
        <f t="shared" si="7"/>
        <v>0</v>
      </c>
      <c r="AB18" s="117" t="str">
        <f t="shared" si="8"/>
        <v>Débil</v>
      </c>
      <c r="AC18" s="184"/>
      <c r="AD18" s="170" t="str">
        <f t="shared" si="9"/>
        <v>Débil</v>
      </c>
      <c r="AE18" s="118" t="str">
        <f t="shared" si="10"/>
        <v>0</v>
      </c>
      <c r="AF18" s="546"/>
      <c r="AG18" s="551" t="e">
        <f t="shared" ref="AG18" si="25">(AE18+AE19)/AF18</f>
        <v>#DIV/0!</v>
      </c>
      <c r="AH18" s="529" t="e">
        <f t="shared" ref="AH18" si="26">IF(AG18&lt;50,"Débil",IF(AG18&lt;=99,"Moderado",IF(AG18=100,"Fuerte",IF(AG18="","ERROR"))))</f>
        <v>#DIV/0!</v>
      </c>
      <c r="AI18" s="531"/>
      <c r="AJ18" s="534" t="e">
        <f t="shared" ref="AJ18" si="27">IF(AH18="Débil",0,IF(AND(AH18="Moderado",AI18="Directamente"),1,IF(AND(AH18="Moderado",AI18="No disminuye"),0,IF(AND(AH18="Fuerte",AI18="Directamente"),2,IF(AND(AH18="Fuerte",AI18="No disminuye"),0)))))</f>
        <v>#DIV/0!</v>
      </c>
      <c r="AK18" s="534" t="e">
        <f>('4-VALORACIÓN DEL RIESGO'!H14-AJ18)</f>
        <v>#DIV/0!</v>
      </c>
      <c r="AL18" s="534" t="e">
        <f t="shared" ref="AL18" si="28">IF(AK18=5,"Casi Seguro",IF(AK18=4,"Probable",IF(AK18=3,"Posible",IF(AK18=2,"Improbable",IF(AK18=1,"Rara Vez",IF(AK18=0,"Rara Vez",IF(AK18&lt;0,"Rara Vez")))))))</f>
        <v>#DIV/0!</v>
      </c>
      <c r="AM18" s="531"/>
      <c r="AN18" s="538" t="e">
        <f t="shared" ref="AN18" si="29">IF(AH18="Débil",0,IF(AND(AH18="Moderado",AM18="Directamente"),1,IF(AND(AH18="Moderado",AM18="Indirectamente"),0,IF(AND(AH18="Moderado",AM18="No disminuye"),0,IF(AND(AH18="Fuerte",AM18="Directamente"),2,IF(AND(AH18="Fuerte",AM18="Indirectamente"),1,IF(AND(AH18="Fuerte",AM18="No disminuye"),0)))))))</f>
        <v>#DIV/0!</v>
      </c>
      <c r="AO18" s="538" t="e">
        <f>('4-VALORACIÓN DEL RIESGO'!AD14-AN18)</f>
        <v>#DIV/0!</v>
      </c>
      <c r="AP18" s="535" t="e">
        <f t="shared" ref="AP18" si="30">IF(AO18=5,"Catastrófico",IF(AO18=4,"Mayor",IF(AO18=3,"Moderado",IF(AO18=2,"Moderado",IF(AO18=1,"Moderado")))))</f>
        <v>#DIV/0!</v>
      </c>
      <c r="AQ18" s="532" t="e">
        <f t="shared" ref="AQ18" si="31">IF(OR(AND(AP18="Moderado",AL18="Rara Vez"),AND(AP18="Moderado",AL18="Improbable")),"Moderado",IF(OR(AND(AP18="Mayor",AL18="Improbable"),AND(AP18="Mayor",AL18="Rara Vez"),AND(AP18="Moderado",AL18="Probable"),AND(AP18="Moderado",AL18="Posible")),"Alto",IF(OR(AND(AP18="Moderado",AL18="Casi Seguro"),AND(AP18="Mayor",AL18="Posible"),AND(AP18="Mayor",AL18="Probable"),AND(AP18="Mayor",AL18="Casi Seguro")),"Extremo",IF(AP18="Catastrófico","Extremo"))))</f>
        <v>#DIV/0!</v>
      </c>
      <c r="AR18" s="532"/>
      <c r="AS18" s="533" t="s">
        <v>410</v>
      </c>
    </row>
    <row r="19" spans="2:45" ht="30.75" thickBot="1" x14ac:dyDescent="0.3">
      <c r="B19" s="584"/>
      <c r="C19" s="433"/>
      <c r="D19" s="553"/>
      <c r="E19" s="553"/>
      <c r="F19" s="185"/>
      <c r="G19" s="186"/>
      <c r="H19" s="181"/>
      <c r="I19" s="181"/>
      <c r="J19" s="181"/>
      <c r="K19" s="181"/>
      <c r="L19" s="182"/>
      <c r="M19" s="183"/>
      <c r="N19" s="169" t="b">
        <f t="shared" si="0"/>
        <v>0</v>
      </c>
      <c r="O19" s="158"/>
      <c r="P19" s="169" t="b">
        <f t="shared" si="1"/>
        <v>0</v>
      </c>
      <c r="Q19" s="158"/>
      <c r="R19" s="169" t="b">
        <f t="shared" si="2"/>
        <v>0</v>
      </c>
      <c r="S19" s="158"/>
      <c r="T19" s="169" t="b">
        <f t="shared" si="3"/>
        <v>0</v>
      </c>
      <c r="U19" s="158"/>
      <c r="V19" s="169" t="b">
        <f t="shared" si="4"/>
        <v>0</v>
      </c>
      <c r="W19" s="158"/>
      <c r="X19" s="169" t="b">
        <f t="shared" si="5"/>
        <v>0</v>
      </c>
      <c r="Y19" s="158"/>
      <c r="Z19" s="169" t="b">
        <f t="shared" si="6"/>
        <v>0</v>
      </c>
      <c r="AA19" s="116">
        <f t="shared" si="7"/>
        <v>0</v>
      </c>
      <c r="AB19" s="117" t="str">
        <f t="shared" si="8"/>
        <v>Débil</v>
      </c>
      <c r="AC19" s="184"/>
      <c r="AD19" s="170" t="str">
        <f t="shared" si="9"/>
        <v>Débil</v>
      </c>
      <c r="AE19" s="118" t="str">
        <f t="shared" si="10"/>
        <v>0</v>
      </c>
      <c r="AF19" s="547"/>
      <c r="AG19" s="552"/>
      <c r="AH19" s="530"/>
      <c r="AI19" s="531"/>
      <c r="AJ19" s="534"/>
      <c r="AK19" s="534"/>
      <c r="AL19" s="534"/>
      <c r="AM19" s="531"/>
      <c r="AN19" s="539"/>
      <c r="AO19" s="539"/>
      <c r="AP19" s="535"/>
      <c r="AQ19" s="532"/>
      <c r="AR19" s="532"/>
      <c r="AS19" s="533"/>
    </row>
    <row r="20" spans="2:45" ht="30" x14ac:dyDescent="0.25">
      <c r="B20" s="584"/>
      <c r="C20" s="433"/>
      <c r="D20" s="553" t="str">
        <f>'3-IDENTIFICACIÓN DEL RIESGO'!G20</f>
        <v>Riesgo 5</v>
      </c>
      <c r="E20" s="553"/>
      <c r="F20" s="185"/>
      <c r="G20" s="186"/>
      <c r="H20" s="181"/>
      <c r="I20" s="181"/>
      <c r="J20" s="181"/>
      <c r="K20" s="181"/>
      <c r="L20" s="182"/>
      <c r="M20" s="183"/>
      <c r="N20" s="169" t="b">
        <f t="shared" si="0"/>
        <v>0</v>
      </c>
      <c r="O20" s="158"/>
      <c r="P20" s="169" t="b">
        <f t="shared" si="1"/>
        <v>0</v>
      </c>
      <c r="Q20" s="158"/>
      <c r="R20" s="169" t="b">
        <f t="shared" si="2"/>
        <v>0</v>
      </c>
      <c r="S20" s="158"/>
      <c r="T20" s="169" t="b">
        <f t="shared" si="3"/>
        <v>0</v>
      </c>
      <c r="U20" s="158"/>
      <c r="V20" s="169" t="b">
        <f t="shared" si="4"/>
        <v>0</v>
      </c>
      <c r="W20" s="158"/>
      <c r="X20" s="169" t="b">
        <f t="shared" si="5"/>
        <v>0</v>
      </c>
      <c r="Y20" s="158"/>
      <c r="Z20" s="169" t="b">
        <f t="shared" si="6"/>
        <v>0</v>
      </c>
      <c r="AA20" s="116">
        <f t="shared" si="7"/>
        <v>0</v>
      </c>
      <c r="AB20" s="117" t="str">
        <f t="shared" si="8"/>
        <v>Débil</v>
      </c>
      <c r="AC20" s="184"/>
      <c r="AD20" s="170" t="str">
        <f t="shared" si="9"/>
        <v>Débil</v>
      </c>
      <c r="AE20" s="118" t="str">
        <f t="shared" si="10"/>
        <v>0</v>
      </c>
      <c r="AF20" s="546"/>
      <c r="AG20" s="551" t="e">
        <f t="shared" ref="AG20" si="32">(AE20+AE21)/AF20</f>
        <v>#DIV/0!</v>
      </c>
      <c r="AH20" s="529" t="e">
        <f t="shared" ref="AH20" si="33">IF(AG20&lt;50,"Débil",IF(AG20&lt;=99,"Moderado",IF(AG20=100,"Fuerte",IF(AG20="","ERROR"))))</f>
        <v>#DIV/0!</v>
      </c>
      <c r="AI20" s="531"/>
      <c r="AJ20" s="534" t="e">
        <f t="shared" ref="AJ20" si="34">IF(AH20="Débil",0,IF(AND(AH20="Moderado",AI20="Directamente"),1,IF(AND(AH20="Moderado",AI20="No disminuye"),0,IF(AND(AH20="Fuerte",AI20="Directamente"),2,IF(AND(AH20="Fuerte",AI20="No disminuye"),0)))))</f>
        <v>#DIV/0!</v>
      </c>
      <c r="AK20" s="534" t="e">
        <f>('4-VALORACIÓN DEL RIESGO'!H15-AJ20)</f>
        <v>#DIV/0!</v>
      </c>
      <c r="AL20" s="534" t="e">
        <f t="shared" ref="AL20" si="35">IF(AK20=5,"Casi Seguro",IF(AK20=4,"Probable",IF(AK20=3,"Posible",IF(AK20=2,"Improbable",IF(AK20=1,"Rara Vez",IF(AK20=0,"Rara Vez",IF(AK20&lt;0,"Rara Vez")))))))</f>
        <v>#DIV/0!</v>
      </c>
      <c r="AM20" s="531"/>
      <c r="AN20" s="538" t="e">
        <f t="shared" ref="AN20" si="36">IF(AH20="Débil",0,IF(AND(AH20="Moderado",AM20="Directamente"),1,IF(AND(AH20="Moderado",AM20="Indirectamente"),0,IF(AND(AH20="Moderado",AM20="No disminuye"),0,IF(AND(AH20="Fuerte",AM20="Directamente"),2,IF(AND(AH20="Fuerte",AM20="Indirectamente"),1,IF(AND(AH20="Fuerte",AM20="No disminuye"),0)))))))</f>
        <v>#DIV/0!</v>
      </c>
      <c r="AO20" s="538" t="e">
        <f>('4-VALORACIÓN DEL RIESGO'!AD15-AN20)</f>
        <v>#DIV/0!</v>
      </c>
      <c r="AP20" s="535" t="e">
        <f t="shared" ref="AP20" si="37">IF(AO20=5,"Catastrófico",IF(AO20=4,"Mayor",IF(AO20=3,"Moderado",IF(AO20=2,"Moderado",IF(AO20=1,"Moderado")))))</f>
        <v>#DIV/0!</v>
      </c>
      <c r="AQ20" s="532" t="e">
        <f t="shared" ref="AQ20" si="38">IF(OR(AND(AP20="Moderado",AL20="Rara Vez"),AND(AP20="Moderado",AL20="Improbable")),"Moderado",IF(OR(AND(AP20="Mayor",AL20="Improbable"),AND(AP20="Mayor",AL20="Rara Vez"),AND(AP20="Moderado",AL20="Probable"),AND(AP20="Moderado",AL20="Posible")),"Alto",IF(OR(AND(AP20="Moderado",AL20="Casi Seguro"),AND(AP20="Mayor",AL20="Posible"),AND(AP20="Mayor",AL20="Probable"),AND(AP20="Mayor",AL20="Casi Seguro")),"Extremo",IF(AP20="Catastrófico","Extremo"))))</f>
        <v>#DIV/0!</v>
      </c>
      <c r="AR20" s="532"/>
      <c r="AS20" s="533" t="s">
        <v>410</v>
      </c>
    </row>
    <row r="21" spans="2:45" ht="30.75" thickBot="1" x14ac:dyDescent="0.3">
      <c r="B21" s="585"/>
      <c r="C21" s="434"/>
      <c r="D21" s="553"/>
      <c r="E21" s="553"/>
      <c r="F21" s="185"/>
      <c r="G21" s="186"/>
      <c r="H21" s="181"/>
      <c r="I21" s="181"/>
      <c r="J21" s="181"/>
      <c r="K21" s="181"/>
      <c r="L21" s="182"/>
      <c r="M21" s="183"/>
      <c r="N21" s="169" t="b">
        <f t="shared" si="0"/>
        <v>0</v>
      </c>
      <c r="O21" s="158"/>
      <c r="P21" s="169" t="b">
        <f t="shared" si="1"/>
        <v>0</v>
      </c>
      <c r="Q21" s="158"/>
      <c r="R21" s="169" t="b">
        <f t="shared" si="2"/>
        <v>0</v>
      </c>
      <c r="S21" s="158"/>
      <c r="T21" s="169" t="b">
        <f t="shared" si="3"/>
        <v>0</v>
      </c>
      <c r="U21" s="158"/>
      <c r="V21" s="169" t="b">
        <f t="shared" si="4"/>
        <v>0</v>
      </c>
      <c r="W21" s="158"/>
      <c r="X21" s="169" t="b">
        <f t="shared" si="5"/>
        <v>0</v>
      </c>
      <c r="Y21" s="158"/>
      <c r="Z21" s="169" t="b">
        <f t="shared" si="6"/>
        <v>0</v>
      </c>
      <c r="AA21" s="116">
        <f t="shared" si="7"/>
        <v>0</v>
      </c>
      <c r="AB21" s="117" t="str">
        <f t="shared" si="8"/>
        <v>Débil</v>
      </c>
      <c r="AC21" s="184"/>
      <c r="AD21" s="170" t="str">
        <f t="shared" si="9"/>
        <v>Débil</v>
      </c>
      <c r="AE21" s="118" t="str">
        <f t="shared" si="10"/>
        <v>0</v>
      </c>
      <c r="AF21" s="547"/>
      <c r="AG21" s="552"/>
      <c r="AH21" s="530"/>
      <c r="AI21" s="531"/>
      <c r="AJ21" s="534"/>
      <c r="AK21" s="534"/>
      <c r="AL21" s="534"/>
      <c r="AM21" s="531"/>
      <c r="AN21" s="539"/>
      <c r="AO21" s="539"/>
      <c r="AP21" s="535"/>
      <c r="AQ21" s="532"/>
      <c r="AR21" s="532"/>
      <c r="AS21" s="533"/>
    </row>
    <row r="22" spans="2:45" ht="51.75" customHeight="1" x14ac:dyDescent="0.25">
      <c r="B22" s="540" t="str">
        <f>'3-IDENTIFICACIÓN DEL RIESGO'!B22</f>
        <v>COMUNICACIÓN Y GESTIÓN CON GRUPOS DE INTERÉS</v>
      </c>
      <c r="C22" s="614" t="str">
        <f>'3-IDENTIFICACIÓN DEL RIESGO'!E22</f>
        <v>1. Dirección General.
2. Secretaría General.
3. Oficina de Planeación.
4. Oficina Jurídica.
5. Oficina del Inspector de la Gestión de Tierras.
6. Oficina de Control Interno.</v>
      </c>
      <c r="D22" s="553" t="str">
        <f>'3-IDENTIFICACIÓN DEL RIESGO'!G22</f>
        <v>Alterar información destinada a la consolidación de los informes de gestión, para beneficio propio o favorecimiento de grupos de interés, partidos políticos o particulares.</v>
      </c>
      <c r="E22" s="553"/>
      <c r="F22" s="187" t="s">
        <v>1086</v>
      </c>
      <c r="G22" s="187" t="s">
        <v>709</v>
      </c>
      <c r="H22" s="187" t="s">
        <v>1087</v>
      </c>
      <c r="I22" s="187" t="s">
        <v>1088</v>
      </c>
      <c r="J22" s="187" t="s">
        <v>1089</v>
      </c>
      <c r="K22" s="187" t="s">
        <v>1090</v>
      </c>
      <c r="L22" s="187" t="s">
        <v>1091</v>
      </c>
      <c r="M22" s="183" t="s">
        <v>172</v>
      </c>
      <c r="N22" s="169">
        <f t="shared" si="0"/>
        <v>15</v>
      </c>
      <c r="O22" s="158" t="s">
        <v>173</v>
      </c>
      <c r="P22" s="169">
        <f t="shared" si="1"/>
        <v>15</v>
      </c>
      <c r="Q22" s="158" t="s">
        <v>174</v>
      </c>
      <c r="R22" s="169">
        <f t="shared" si="2"/>
        <v>15</v>
      </c>
      <c r="S22" s="158" t="s">
        <v>178</v>
      </c>
      <c r="T22" s="169">
        <f t="shared" si="3"/>
        <v>10</v>
      </c>
      <c r="U22" s="158" t="s">
        <v>175</v>
      </c>
      <c r="V22" s="169">
        <f t="shared" si="4"/>
        <v>15</v>
      </c>
      <c r="W22" s="158" t="s">
        <v>176</v>
      </c>
      <c r="X22" s="169">
        <f t="shared" si="5"/>
        <v>15</v>
      </c>
      <c r="Y22" s="158" t="s">
        <v>177</v>
      </c>
      <c r="Z22" s="169">
        <f t="shared" si="6"/>
        <v>10</v>
      </c>
      <c r="AA22" s="116">
        <f t="shared" si="7"/>
        <v>95</v>
      </c>
      <c r="AB22" s="117" t="str">
        <f t="shared" si="8"/>
        <v>Moderado</v>
      </c>
      <c r="AC22" s="184" t="s">
        <v>50</v>
      </c>
      <c r="AD22" s="170" t="str">
        <f t="shared" si="9"/>
        <v>Moderado</v>
      </c>
      <c r="AE22" s="118" t="str">
        <f t="shared" si="10"/>
        <v>50</v>
      </c>
      <c r="AF22" s="546">
        <v>1</v>
      </c>
      <c r="AG22" s="551">
        <f t="shared" ref="AG22" si="39">(AE22+AE23)/AF22</f>
        <v>50</v>
      </c>
      <c r="AH22" s="529" t="str">
        <f t="shared" ref="AH22" si="40">IF(AG22&lt;50,"Débil",IF(AG22&lt;=99,"Moderado",IF(AG22=100,"Fuerte",IF(AG22="","ERROR"))))</f>
        <v>Moderado</v>
      </c>
      <c r="AI22" s="531" t="s">
        <v>78</v>
      </c>
      <c r="AJ22" s="534">
        <f t="shared" ref="AJ22" si="41">IF(AH22="Débil",0,IF(AND(AH22="Moderado",AI22="Directamente"),1,IF(AND(AH22="Moderado",AI22="No disminuye"),0,IF(AND(AH22="Fuerte",AI22="Directamente"),2,IF(AND(AH22="Fuerte",AI22="No disminuye"),0)))))</f>
        <v>1</v>
      </c>
      <c r="AK22" s="534">
        <f>('4-VALORACIÓN DEL RIESGO'!H16-AJ22)</f>
        <v>2</v>
      </c>
      <c r="AL22" s="534" t="str">
        <f t="shared" ref="AL22" si="42">IF(AK22=5,"Casi Seguro",IF(AK22=4,"Probable",IF(AK22=3,"Posible",IF(AK22=2,"Improbable",IF(AK22=1,"Rara Vez",IF(AK22=0,"Rara Vez",IF(AK22&lt;0,"Rara Vez")))))))</f>
        <v>Improbable</v>
      </c>
      <c r="AM22" s="531" t="s">
        <v>80</v>
      </c>
      <c r="AN22" s="538">
        <f t="shared" ref="AN22" si="43">IF(AH22="Débil",0,IF(AND(AH22="Moderado",AM22="Directamente"),1,IF(AND(AH22="Moderado",AM22="Indirectamente"),0,IF(AND(AH22="Moderado",AM22="No disminuye"),0,IF(AND(AH22="Fuerte",AM22="Directamente"),2,IF(AND(AH22="Fuerte",AM22="Indirectamente"),1,IF(AND(AH22="Fuerte",AM22="No disminuye"),0)))))))</f>
        <v>0</v>
      </c>
      <c r="AO22" s="538">
        <f>('4-VALORACIÓN DEL RIESGO'!AD16-AN22)</f>
        <v>5</v>
      </c>
      <c r="AP22" s="535" t="str">
        <f t="shared" ref="AP22" si="44">IF(AO22=5,"Catastrófico",IF(AO22=4,"Mayor",IF(AO22=3,"Moderado",IF(AO22=2,"Moderado",IF(AO22=1,"Moderado")))))</f>
        <v>Catastrófico</v>
      </c>
      <c r="AQ22" s="532" t="str">
        <f t="shared" ref="AQ22" si="45">IF(OR(AND(AP22="Moderado",AL22="Rara Vez"),AND(AP22="Moderado",AL22="Improbable")),"Moderado",IF(OR(AND(AP22="Mayor",AL22="Improbable"),AND(AP22="Mayor",AL22="Rara Vez"),AND(AP22="Moderado",AL22="Probable"),AND(AP22="Moderado",AL22="Posible")),"Alto",IF(OR(AND(AP22="Moderado",AL22="Casi Seguro"),AND(AP22="Mayor",AL22="Posible"),AND(AP22="Mayor",AL22="Probable"),AND(AP22="Mayor",AL22="Casi Seguro")),"Extremo",IF(AP22="Catastrófico","Extremo"))))</f>
        <v>Extremo</v>
      </c>
      <c r="AR22" s="532"/>
      <c r="AS22" s="533" t="s">
        <v>410</v>
      </c>
    </row>
    <row r="23" spans="2:45" ht="30.75" thickBot="1" x14ac:dyDescent="0.3">
      <c r="B23" s="541"/>
      <c r="C23" s="615"/>
      <c r="D23" s="553"/>
      <c r="E23" s="553"/>
      <c r="F23" s="187"/>
      <c r="G23" s="187"/>
      <c r="H23" s="187"/>
      <c r="I23" s="187"/>
      <c r="J23" s="187"/>
      <c r="K23" s="187"/>
      <c r="L23" s="187"/>
      <c r="M23" s="183"/>
      <c r="N23" s="169" t="b">
        <f t="shared" si="0"/>
        <v>0</v>
      </c>
      <c r="O23" s="158"/>
      <c r="P23" s="169" t="b">
        <f t="shared" si="1"/>
        <v>0</v>
      </c>
      <c r="Q23" s="158"/>
      <c r="R23" s="169" t="b">
        <f t="shared" si="2"/>
        <v>0</v>
      </c>
      <c r="S23" s="158"/>
      <c r="T23" s="169" t="b">
        <f t="shared" si="3"/>
        <v>0</v>
      </c>
      <c r="U23" s="158"/>
      <c r="V23" s="169" t="b">
        <f t="shared" si="4"/>
        <v>0</v>
      </c>
      <c r="W23" s="158"/>
      <c r="X23" s="169" t="b">
        <f t="shared" si="5"/>
        <v>0</v>
      </c>
      <c r="Y23" s="158"/>
      <c r="Z23" s="169" t="b">
        <f t="shared" si="6"/>
        <v>0</v>
      </c>
      <c r="AA23" s="116">
        <f t="shared" si="7"/>
        <v>0</v>
      </c>
      <c r="AB23" s="117" t="str">
        <f t="shared" si="8"/>
        <v>Débil</v>
      </c>
      <c r="AC23" s="184"/>
      <c r="AD23" s="170" t="str">
        <f t="shared" si="9"/>
        <v>Débil</v>
      </c>
      <c r="AE23" s="118" t="str">
        <f t="shared" si="10"/>
        <v>0</v>
      </c>
      <c r="AF23" s="547"/>
      <c r="AG23" s="552"/>
      <c r="AH23" s="530"/>
      <c r="AI23" s="531"/>
      <c r="AJ23" s="534"/>
      <c r="AK23" s="534"/>
      <c r="AL23" s="534"/>
      <c r="AM23" s="531"/>
      <c r="AN23" s="539"/>
      <c r="AO23" s="539"/>
      <c r="AP23" s="535"/>
      <c r="AQ23" s="532"/>
      <c r="AR23" s="532"/>
      <c r="AS23" s="533"/>
    </row>
    <row r="24" spans="2:45" ht="30" x14ac:dyDescent="0.25">
      <c r="B24" s="541"/>
      <c r="C24" s="615"/>
      <c r="D24" s="553" t="str">
        <f>'3-IDENTIFICACIÓN DEL RIESGO'!G24</f>
        <v>Riesgo 2</v>
      </c>
      <c r="E24" s="553"/>
      <c r="F24" s="187"/>
      <c r="G24" s="187"/>
      <c r="H24" s="187"/>
      <c r="I24" s="187"/>
      <c r="J24" s="187"/>
      <c r="K24" s="187"/>
      <c r="L24" s="187"/>
      <c r="M24" s="183"/>
      <c r="N24" s="169" t="b">
        <f t="shared" si="0"/>
        <v>0</v>
      </c>
      <c r="O24" s="158"/>
      <c r="P24" s="169" t="b">
        <f t="shared" si="1"/>
        <v>0</v>
      </c>
      <c r="Q24" s="158"/>
      <c r="R24" s="169" t="b">
        <f t="shared" si="2"/>
        <v>0</v>
      </c>
      <c r="S24" s="158"/>
      <c r="T24" s="169" t="b">
        <f t="shared" si="3"/>
        <v>0</v>
      </c>
      <c r="U24" s="158"/>
      <c r="V24" s="169" t="b">
        <f t="shared" si="4"/>
        <v>0</v>
      </c>
      <c r="W24" s="158"/>
      <c r="X24" s="169" t="b">
        <f t="shared" si="5"/>
        <v>0</v>
      </c>
      <c r="Y24" s="158"/>
      <c r="Z24" s="169" t="b">
        <f t="shared" si="6"/>
        <v>0</v>
      </c>
      <c r="AA24" s="116">
        <f t="shared" si="7"/>
        <v>0</v>
      </c>
      <c r="AB24" s="117" t="str">
        <f t="shared" si="8"/>
        <v>Débil</v>
      </c>
      <c r="AC24" s="184"/>
      <c r="AD24" s="170" t="str">
        <f t="shared" si="9"/>
        <v>Débil</v>
      </c>
      <c r="AE24" s="118" t="str">
        <f t="shared" si="10"/>
        <v>0</v>
      </c>
      <c r="AF24" s="546"/>
      <c r="AG24" s="551" t="e">
        <f t="shared" ref="AG24" si="46">(AE24+AE25)/AF24</f>
        <v>#DIV/0!</v>
      </c>
      <c r="AH24" s="529" t="e">
        <f t="shared" ref="AH24" si="47">IF(AG24&lt;50,"Débil",IF(AG24&lt;=99,"Moderado",IF(AG24=100,"Fuerte",IF(AG24="","ERROR"))))</f>
        <v>#DIV/0!</v>
      </c>
      <c r="AI24" s="531"/>
      <c r="AJ24" s="534" t="e">
        <f t="shared" ref="AJ24" si="48">IF(AH24="Débil",0,IF(AND(AH24="Moderado",AI24="Directamente"),1,IF(AND(AH24="Moderado",AI24="No disminuye"),0,IF(AND(AH24="Fuerte",AI24="Directamente"),2,IF(AND(AH24="Fuerte",AI24="No disminuye"),0)))))</f>
        <v>#DIV/0!</v>
      </c>
      <c r="AK24" s="534" t="e">
        <f>('4-VALORACIÓN DEL RIESGO'!H17-AJ24)</f>
        <v>#DIV/0!</v>
      </c>
      <c r="AL24" s="534" t="e">
        <f t="shared" ref="AL24" si="49">IF(AK24=5,"Casi Seguro",IF(AK24=4,"Probable",IF(AK24=3,"Posible",IF(AK24=2,"Improbable",IF(AK24=1,"Rara Vez",IF(AK24=0,"Rara Vez",IF(AK24&lt;0,"Rara Vez")))))))</f>
        <v>#DIV/0!</v>
      </c>
      <c r="AM24" s="531"/>
      <c r="AN24" s="538" t="e">
        <f t="shared" ref="AN24" si="50">IF(AH24="Débil",0,IF(AND(AH24="Moderado",AM24="Directamente"),1,IF(AND(AH24="Moderado",AM24="Indirectamente"),0,IF(AND(AH24="Moderado",AM24="No disminuye"),0,IF(AND(AH24="Fuerte",AM24="Directamente"),2,IF(AND(AH24="Fuerte",AM24="Indirectamente"),1,IF(AND(AH24="Fuerte",AM24="No disminuye"),0)))))))</f>
        <v>#DIV/0!</v>
      </c>
      <c r="AO24" s="538" t="e">
        <f>('4-VALORACIÓN DEL RIESGO'!AD17-AN24)</f>
        <v>#DIV/0!</v>
      </c>
      <c r="AP24" s="535" t="e">
        <f t="shared" ref="AP24" si="51">IF(AO24=5,"Catastrófico",IF(AO24=4,"Mayor",IF(AO24=3,"Moderado",IF(AO24=2,"Moderado",IF(AO24=1,"Moderado")))))</f>
        <v>#DIV/0!</v>
      </c>
      <c r="AQ24" s="532" t="e">
        <f t="shared" ref="AQ24" si="52">IF(OR(AND(AP24="Moderado",AL24="Rara Vez"),AND(AP24="Moderado",AL24="Improbable")),"Moderado",IF(OR(AND(AP24="Mayor",AL24="Improbable"),AND(AP24="Mayor",AL24="Rara Vez"),AND(AP24="Moderado",AL24="Probable"),AND(AP24="Moderado",AL24="Posible")),"Alto",IF(OR(AND(AP24="Moderado",AL24="Casi Seguro"),AND(AP24="Mayor",AL24="Posible"),AND(AP24="Mayor",AL24="Probable"),AND(AP24="Mayor",AL24="Casi Seguro")),"Extremo",IF(AP24="Catastrófico","Extremo"))))</f>
        <v>#DIV/0!</v>
      </c>
      <c r="AR24" s="532"/>
      <c r="AS24" s="533" t="s">
        <v>410</v>
      </c>
    </row>
    <row r="25" spans="2:45" ht="30.75" thickBot="1" x14ac:dyDescent="0.3">
      <c r="B25" s="541"/>
      <c r="C25" s="615"/>
      <c r="D25" s="553"/>
      <c r="E25" s="553"/>
      <c r="F25" s="187"/>
      <c r="G25" s="187"/>
      <c r="H25" s="187"/>
      <c r="I25" s="187"/>
      <c r="J25" s="187"/>
      <c r="K25" s="187"/>
      <c r="L25" s="187"/>
      <c r="M25" s="183"/>
      <c r="N25" s="169" t="b">
        <f t="shared" si="0"/>
        <v>0</v>
      </c>
      <c r="O25" s="158"/>
      <c r="P25" s="169" t="b">
        <f t="shared" si="1"/>
        <v>0</v>
      </c>
      <c r="Q25" s="158"/>
      <c r="R25" s="169" t="b">
        <f t="shared" si="2"/>
        <v>0</v>
      </c>
      <c r="S25" s="158"/>
      <c r="T25" s="169" t="b">
        <f t="shared" si="3"/>
        <v>0</v>
      </c>
      <c r="U25" s="158"/>
      <c r="V25" s="169" t="b">
        <f t="shared" si="4"/>
        <v>0</v>
      </c>
      <c r="W25" s="158"/>
      <c r="X25" s="169" t="b">
        <f t="shared" si="5"/>
        <v>0</v>
      </c>
      <c r="Y25" s="158"/>
      <c r="Z25" s="169" t="b">
        <f t="shared" si="6"/>
        <v>0</v>
      </c>
      <c r="AA25" s="116">
        <f t="shared" si="7"/>
        <v>0</v>
      </c>
      <c r="AB25" s="117" t="str">
        <f t="shared" si="8"/>
        <v>Débil</v>
      </c>
      <c r="AC25" s="184"/>
      <c r="AD25" s="170" t="str">
        <f t="shared" si="9"/>
        <v>Débil</v>
      </c>
      <c r="AE25" s="118" t="str">
        <f t="shared" si="10"/>
        <v>0</v>
      </c>
      <c r="AF25" s="547"/>
      <c r="AG25" s="552"/>
      <c r="AH25" s="530"/>
      <c r="AI25" s="531"/>
      <c r="AJ25" s="534"/>
      <c r="AK25" s="534"/>
      <c r="AL25" s="534"/>
      <c r="AM25" s="531"/>
      <c r="AN25" s="539"/>
      <c r="AO25" s="539"/>
      <c r="AP25" s="535"/>
      <c r="AQ25" s="532"/>
      <c r="AR25" s="532"/>
      <c r="AS25" s="533"/>
    </row>
    <row r="26" spans="2:45" ht="30" x14ac:dyDescent="0.25">
      <c r="B26" s="541"/>
      <c r="C26" s="615"/>
      <c r="D26" s="553" t="str">
        <f>'3-IDENTIFICACIÓN DEL RIESGO'!G26</f>
        <v>Riesgo 3</v>
      </c>
      <c r="E26" s="553"/>
      <c r="F26" s="187"/>
      <c r="G26" s="187"/>
      <c r="H26" s="187"/>
      <c r="I26" s="187"/>
      <c r="J26" s="187"/>
      <c r="K26" s="187"/>
      <c r="L26" s="187"/>
      <c r="M26" s="183"/>
      <c r="N26" s="169" t="b">
        <f t="shared" si="0"/>
        <v>0</v>
      </c>
      <c r="O26" s="158"/>
      <c r="P26" s="169" t="b">
        <f t="shared" si="1"/>
        <v>0</v>
      </c>
      <c r="Q26" s="158"/>
      <c r="R26" s="169" t="b">
        <f t="shared" si="2"/>
        <v>0</v>
      </c>
      <c r="S26" s="158"/>
      <c r="T26" s="169" t="b">
        <f t="shared" si="3"/>
        <v>0</v>
      </c>
      <c r="U26" s="158"/>
      <c r="V26" s="169" t="b">
        <f t="shared" si="4"/>
        <v>0</v>
      </c>
      <c r="W26" s="158"/>
      <c r="X26" s="169" t="b">
        <f t="shared" si="5"/>
        <v>0</v>
      </c>
      <c r="Y26" s="158"/>
      <c r="Z26" s="169" t="b">
        <f t="shared" si="6"/>
        <v>0</v>
      </c>
      <c r="AA26" s="116">
        <f t="shared" si="7"/>
        <v>0</v>
      </c>
      <c r="AB26" s="117" t="str">
        <f t="shared" si="8"/>
        <v>Débil</v>
      </c>
      <c r="AC26" s="184"/>
      <c r="AD26" s="170" t="str">
        <f t="shared" si="9"/>
        <v>Débil</v>
      </c>
      <c r="AE26" s="118" t="str">
        <f t="shared" si="10"/>
        <v>0</v>
      </c>
      <c r="AF26" s="546"/>
      <c r="AG26" s="551" t="e">
        <f t="shared" ref="AG26" si="53">(AE26+AE27)/AF26</f>
        <v>#DIV/0!</v>
      </c>
      <c r="AH26" s="529" t="e">
        <f t="shared" ref="AH26" si="54">IF(AG26&lt;50,"Débil",IF(AG26&lt;=99,"Moderado",IF(AG26=100,"Fuerte",IF(AG26="","ERROR"))))</f>
        <v>#DIV/0!</v>
      </c>
      <c r="AI26" s="531"/>
      <c r="AJ26" s="534" t="e">
        <f t="shared" ref="AJ26" si="55">IF(AH26="Débil",0,IF(AND(AH26="Moderado",AI26="Directamente"),1,IF(AND(AH26="Moderado",AI26="No disminuye"),0,IF(AND(AH26="Fuerte",AI26="Directamente"),2,IF(AND(AH26="Fuerte",AI26="No disminuye"),0)))))</f>
        <v>#DIV/0!</v>
      </c>
      <c r="AK26" s="534" t="e">
        <f>('4-VALORACIÓN DEL RIESGO'!H18-AJ26)</f>
        <v>#DIV/0!</v>
      </c>
      <c r="AL26" s="534" t="e">
        <f t="shared" ref="AL26" si="56">IF(AK26=5,"Casi Seguro",IF(AK26=4,"Probable",IF(AK26=3,"Posible",IF(AK26=2,"Improbable",IF(AK26=1,"Rara Vez",IF(AK26=0,"Rara Vez",IF(AK26&lt;0,"Rara Vez")))))))</f>
        <v>#DIV/0!</v>
      </c>
      <c r="AM26" s="531"/>
      <c r="AN26" s="538" t="e">
        <f t="shared" ref="AN26" si="57">IF(AH26="Débil",0,IF(AND(AH26="Moderado",AM26="Directamente"),1,IF(AND(AH26="Moderado",AM26="Indirectamente"),0,IF(AND(AH26="Moderado",AM26="No disminuye"),0,IF(AND(AH26="Fuerte",AM26="Directamente"),2,IF(AND(AH26="Fuerte",AM26="Indirectamente"),1,IF(AND(AH26="Fuerte",AM26="No disminuye"),0)))))))</f>
        <v>#DIV/0!</v>
      </c>
      <c r="AO26" s="538" t="e">
        <f>('4-VALORACIÓN DEL RIESGO'!AD18-AN26)</f>
        <v>#DIV/0!</v>
      </c>
      <c r="AP26" s="535" t="e">
        <f t="shared" ref="AP26" si="58">IF(AO26=5,"Catastrófico",IF(AO26=4,"Mayor",IF(AO26=3,"Moderado",IF(AO26=2,"Moderado",IF(AO26=1,"Moderado")))))</f>
        <v>#DIV/0!</v>
      </c>
      <c r="AQ26" s="532" t="e">
        <f t="shared" ref="AQ26" si="59">IF(OR(AND(AP26="Moderado",AL26="Rara Vez"),AND(AP26="Moderado",AL26="Improbable")),"Moderado",IF(OR(AND(AP26="Mayor",AL26="Improbable"),AND(AP26="Mayor",AL26="Rara Vez"),AND(AP26="Moderado",AL26="Probable"),AND(AP26="Moderado",AL26="Posible")),"Alto",IF(OR(AND(AP26="Moderado",AL26="Casi Seguro"),AND(AP26="Mayor",AL26="Posible"),AND(AP26="Mayor",AL26="Probable"),AND(AP26="Mayor",AL26="Casi Seguro")),"Extremo",IF(AP26="Catastrófico","Extremo"))))</f>
        <v>#DIV/0!</v>
      </c>
      <c r="AR26" s="532"/>
      <c r="AS26" s="533" t="s">
        <v>410</v>
      </c>
    </row>
    <row r="27" spans="2:45" ht="30.75" thickBot="1" x14ac:dyDescent="0.3">
      <c r="B27" s="541"/>
      <c r="C27" s="615"/>
      <c r="D27" s="553"/>
      <c r="E27" s="553"/>
      <c r="F27" s="187"/>
      <c r="G27" s="187"/>
      <c r="H27" s="187"/>
      <c r="I27" s="187"/>
      <c r="J27" s="187"/>
      <c r="K27" s="187"/>
      <c r="L27" s="187"/>
      <c r="M27" s="183"/>
      <c r="N27" s="169" t="b">
        <f t="shared" si="0"/>
        <v>0</v>
      </c>
      <c r="O27" s="158"/>
      <c r="P27" s="169" t="b">
        <f t="shared" si="1"/>
        <v>0</v>
      </c>
      <c r="Q27" s="158"/>
      <c r="R27" s="169" t="b">
        <f t="shared" si="2"/>
        <v>0</v>
      </c>
      <c r="S27" s="158"/>
      <c r="T27" s="169" t="b">
        <f t="shared" si="3"/>
        <v>0</v>
      </c>
      <c r="U27" s="158"/>
      <c r="V27" s="169" t="b">
        <f t="shared" si="4"/>
        <v>0</v>
      </c>
      <c r="W27" s="158"/>
      <c r="X27" s="169" t="b">
        <f t="shared" si="5"/>
        <v>0</v>
      </c>
      <c r="Y27" s="158"/>
      <c r="Z27" s="169" t="b">
        <f t="shared" si="6"/>
        <v>0</v>
      </c>
      <c r="AA27" s="116">
        <f t="shared" si="7"/>
        <v>0</v>
      </c>
      <c r="AB27" s="117" t="str">
        <f t="shared" si="8"/>
        <v>Débil</v>
      </c>
      <c r="AC27" s="184"/>
      <c r="AD27" s="170" t="str">
        <f t="shared" si="9"/>
        <v>Débil</v>
      </c>
      <c r="AE27" s="118" t="str">
        <f t="shared" si="10"/>
        <v>0</v>
      </c>
      <c r="AF27" s="547"/>
      <c r="AG27" s="552"/>
      <c r="AH27" s="530"/>
      <c r="AI27" s="531"/>
      <c r="AJ27" s="534"/>
      <c r="AK27" s="534"/>
      <c r="AL27" s="534"/>
      <c r="AM27" s="531"/>
      <c r="AN27" s="539"/>
      <c r="AO27" s="539"/>
      <c r="AP27" s="535"/>
      <c r="AQ27" s="532"/>
      <c r="AR27" s="532"/>
      <c r="AS27" s="533"/>
    </row>
    <row r="28" spans="2:45" ht="30" x14ac:dyDescent="0.25">
      <c r="B28" s="541"/>
      <c r="C28" s="615"/>
      <c r="D28" s="553" t="str">
        <f>'3-IDENTIFICACIÓN DEL RIESGO'!G28</f>
        <v>Riesgo 4</v>
      </c>
      <c r="E28" s="553"/>
      <c r="F28" s="187"/>
      <c r="G28" s="187"/>
      <c r="H28" s="187"/>
      <c r="I28" s="187"/>
      <c r="J28" s="187"/>
      <c r="K28" s="187"/>
      <c r="L28" s="187"/>
      <c r="M28" s="183"/>
      <c r="N28" s="169" t="b">
        <f t="shared" si="0"/>
        <v>0</v>
      </c>
      <c r="O28" s="158"/>
      <c r="P28" s="169" t="b">
        <f t="shared" si="1"/>
        <v>0</v>
      </c>
      <c r="Q28" s="158"/>
      <c r="R28" s="169" t="b">
        <f t="shared" si="2"/>
        <v>0</v>
      </c>
      <c r="S28" s="158"/>
      <c r="T28" s="169" t="b">
        <f t="shared" si="3"/>
        <v>0</v>
      </c>
      <c r="U28" s="158"/>
      <c r="V28" s="169" t="b">
        <f t="shared" si="4"/>
        <v>0</v>
      </c>
      <c r="W28" s="158"/>
      <c r="X28" s="169" t="b">
        <f t="shared" si="5"/>
        <v>0</v>
      </c>
      <c r="Y28" s="158"/>
      <c r="Z28" s="169" t="b">
        <f t="shared" si="6"/>
        <v>0</v>
      </c>
      <c r="AA28" s="116">
        <f t="shared" si="7"/>
        <v>0</v>
      </c>
      <c r="AB28" s="117" t="str">
        <f t="shared" si="8"/>
        <v>Débil</v>
      </c>
      <c r="AC28" s="184"/>
      <c r="AD28" s="170" t="str">
        <f t="shared" si="9"/>
        <v>Débil</v>
      </c>
      <c r="AE28" s="118" t="str">
        <f t="shared" si="10"/>
        <v>0</v>
      </c>
      <c r="AF28" s="546"/>
      <c r="AG28" s="551" t="e">
        <f t="shared" ref="AG28" si="60">(AE28+AE29)/AF28</f>
        <v>#DIV/0!</v>
      </c>
      <c r="AH28" s="529" t="e">
        <f t="shared" ref="AH28" si="61">IF(AG28&lt;50,"Débil",IF(AG28&lt;=99,"Moderado",IF(AG28=100,"Fuerte",IF(AG28="","ERROR"))))</f>
        <v>#DIV/0!</v>
      </c>
      <c r="AI28" s="531"/>
      <c r="AJ28" s="534" t="e">
        <f t="shared" ref="AJ28" si="62">IF(AH28="Débil",0,IF(AND(AH28="Moderado",AI28="Directamente"),1,IF(AND(AH28="Moderado",AI28="No disminuye"),0,IF(AND(AH28="Fuerte",AI28="Directamente"),2,IF(AND(AH28="Fuerte",AI28="No disminuye"),0)))))</f>
        <v>#DIV/0!</v>
      </c>
      <c r="AK28" s="534" t="e">
        <f>('4-VALORACIÓN DEL RIESGO'!H19-AJ28)</f>
        <v>#DIV/0!</v>
      </c>
      <c r="AL28" s="534" t="e">
        <f t="shared" ref="AL28" si="63">IF(AK28=5,"Casi Seguro",IF(AK28=4,"Probable",IF(AK28=3,"Posible",IF(AK28=2,"Improbable",IF(AK28=1,"Rara Vez",IF(AK28=0,"Rara Vez",IF(AK28&lt;0,"Rara Vez")))))))</f>
        <v>#DIV/0!</v>
      </c>
      <c r="AM28" s="531"/>
      <c r="AN28" s="538" t="e">
        <f t="shared" ref="AN28" si="64">IF(AH28="Débil",0,IF(AND(AH28="Moderado",AM28="Directamente"),1,IF(AND(AH28="Moderado",AM28="Indirectamente"),0,IF(AND(AH28="Moderado",AM28="No disminuye"),0,IF(AND(AH28="Fuerte",AM28="Directamente"),2,IF(AND(AH28="Fuerte",AM28="Indirectamente"),1,IF(AND(AH28="Fuerte",AM28="No disminuye"),0)))))))</f>
        <v>#DIV/0!</v>
      </c>
      <c r="AO28" s="538" t="e">
        <f>('4-VALORACIÓN DEL RIESGO'!AD19-AN28)</f>
        <v>#DIV/0!</v>
      </c>
      <c r="AP28" s="535" t="e">
        <f t="shared" ref="AP28" si="65">IF(AO28=5,"Catastrófico",IF(AO28=4,"Mayor",IF(AO28=3,"Moderado",IF(AO28=2,"Moderado",IF(AO28=1,"Moderado")))))</f>
        <v>#DIV/0!</v>
      </c>
      <c r="AQ28" s="532" t="e">
        <f t="shared" ref="AQ28" si="66">IF(OR(AND(AP28="Moderado",AL28="Rara Vez"),AND(AP28="Moderado",AL28="Improbable")),"Moderado",IF(OR(AND(AP28="Mayor",AL28="Improbable"),AND(AP28="Mayor",AL28="Rara Vez"),AND(AP28="Moderado",AL28="Probable"),AND(AP28="Moderado",AL28="Posible")),"Alto",IF(OR(AND(AP28="Moderado",AL28="Casi Seguro"),AND(AP28="Mayor",AL28="Posible"),AND(AP28="Mayor",AL28="Probable"),AND(AP28="Mayor",AL28="Casi Seguro")),"Extremo",IF(AP28="Catastrófico","Extremo"))))</f>
        <v>#DIV/0!</v>
      </c>
      <c r="AR28" s="532"/>
      <c r="AS28" s="533" t="s">
        <v>410</v>
      </c>
    </row>
    <row r="29" spans="2:45" ht="30.75" thickBot="1" x14ac:dyDescent="0.3">
      <c r="B29" s="541"/>
      <c r="C29" s="615"/>
      <c r="D29" s="553"/>
      <c r="E29" s="553"/>
      <c r="F29" s="187"/>
      <c r="G29" s="187"/>
      <c r="H29" s="187"/>
      <c r="I29" s="187"/>
      <c r="J29" s="187"/>
      <c r="K29" s="187"/>
      <c r="L29" s="187"/>
      <c r="M29" s="183"/>
      <c r="N29" s="169" t="b">
        <f t="shared" si="0"/>
        <v>0</v>
      </c>
      <c r="O29" s="158"/>
      <c r="P29" s="169" t="b">
        <f t="shared" si="1"/>
        <v>0</v>
      </c>
      <c r="Q29" s="158"/>
      <c r="R29" s="169" t="b">
        <f t="shared" si="2"/>
        <v>0</v>
      </c>
      <c r="S29" s="158"/>
      <c r="T29" s="169" t="b">
        <f t="shared" si="3"/>
        <v>0</v>
      </c>
      <c r="U29" s="158"/>
      <c r="V29" s="169" t="b">
        <f t="shared" si="4"/>
        <v>0</v>
      </c>
      <c r="W29" s="158"/>
      <c r="X29" s="169" t="b">
        <f t="shared" si="5"/>
        <v>0</v>
      </c>
      <c r="Y29" s="158"/>
      <c r="Z29" s="169" t="b">
        <f t="shared" si="6"/>
        <v>0</v>
      </c>
      <c r="AA29" s="116">
        <f t="shared" si="7"/>
        <v>0</v>
      </c>
      <c r="AB29" s="117" t="str">
        <f t="shared" si="8"/>
        <v>Débil</v>
      </c>
      <c r="AC29" s="184"/>
      <c r="AD29" s="170" t="str">
        <f t="shared" si="9"/>
        <v>Débil</v>
      </c>
      <c r="AE29" s="118" t="str">
        <f t="shared" si="10"/>
        <v>0</v>
      </c>
      <c r="AF29" s="547"/>
      <c r="AG29" s="552"/>
      <c r="AH29" s="530"/>
      <c r="AI29" s="531"/>
      <c r="AJ29" s="534"/>
      <c r="AK29" s="534"/>
      <c r="AL29" s="534"/>
      <c r="AM29" s="531"/>
      <c r="AN29" s="539"/>
      <c r="AO29" s="539"/>
      <c r="AP29" s="535"/>
      <c r="AQ29" s="532"/>
      <c r="AR29" s="532"/>
      <c r="AS29" s="533"/>
    </row>
    <row r="30" spans="2:45" ht="30" x14ac:dyDescent="0.25">
      <c r="B30" s="541"/>
      <c r="C30" s="615"/>
      <c r="D30" s="553" t="str">
        <f>'3-IDENTIFICACIÓN DEL RIESGO'!G30</f>
        <v>Riesgo 5</v>
      </c>
      <c r="E30" s="553"/>
      <c r="F30" s="187"/>
      <c r="G30" s="187"/>
      <c r="H30" s="187"/>
      <c r="I30" s="187"/>
      <c r="J30" s="187"/>
      <c r="K30" s="187"/>
      <c r="L30" s="187"/>
      <c r="M30" s="183"/>
      <c r="N30" s="169" t="b">
        <f t="shared" si="0"/>
        <v>0</v>
      </c>
      <c r="O30" s="158"/>
      <c r="P30" s="169" t="b">
        <f t="shared" si="1"/>
        <v>0</v>
      </c>
      <c r="Q30" s="158"/>
      <c r="R30" s="169" t="b">
        <f t="shared" si="2"/>
        <v>0</v>
      </c>
      <c r="S30" s="158"/>
      <c r="T30" s="169" t="b">
        <f t="shared" si="3"/>
        <v>0</v>
      </c>
      <c r="U30" s="158"/>
      <c r="V30" s="169" t="b">
        <f t="shared" si="4"/>
        <v>0</v>
      </c>
      <c r="W30" s="158"/>
      <c r="X30" s="169" t="b">
        <f t="shared" si="5"/>
        <v>0</v>
      </c>
      <c r="Y30" s="158"/>
      <c r="Z30" s="169" t="b">
        <f t="shared" si="6"/>
        <v>0</v>
      </c>
      <c r="AA30" s="116">
        <f t="shared" si="7"/>
        <v>0</v>
      </c>
      <c r="AB30" s="117" t="str">
        <f t="shared" si="8"/>
        <v>Débil</v>
      </c>
      <c r="AC30" s="184"/>
      <c r="AD30" s="170" t="str">
        <f t="shared" si="9"/>
        <v>Débil</v>
      </c>
      <c r="AE30" s="118" t="str">
        <f t="shared" si="10"/>
        <v>0</v>
      </c>
      <c r="AF30" s="546"/>
      <c r="AG30" s="551" t="e">
        <f t="shared" ref="AG30" si="67">(AE30+AE31)/AF30</f>
        <v>#DIV/0!</v>
      </c>
      <c r="AH30" s="529" t="e">
        <f t="shared" ref="AH30" si="68">IF(AG30&lt;50,"Débil",IF(AG30&lt;=99,"Moderado",IF(AG30=100,"Fuerte",IF(AG30="","ERROR"))))</f>
        <v>#DIV/0!</v>
      </c>
      <c r="AI30" s="531"/>
      <c r="AJ30" s="534" t="e">
        <f t="shared" ref="AJ30" si="69">IF(AH30="Débil",0,IF(AND(AH30="Moderado",AI30="Directamente"),1,IF(AND(AH30="Moderado",AI30="No disminuye"),0,IF(AND(AH30="Fuerte",AI30="Directamente"),2,IF(AND(AH30="Fuerte",AI30="No disminuye"),0)))))</f>
        <v>#DIV/0!</v>
      </c>
      <c r="AK30" s="534" t="e">
        <f>('4-VALORACIÓN DEL RIESGO'!H20-AJ30)</f>
        <v>#DIV/0!</v>
      </c>
      <c r="AL30" s="534" t="e">
        <f t="shared" ref="AL30" si="70">IF(AK30=5,"Casi Seguro",IF(AK30=4,"Probable",IF(AK30=3,"Posible",IF(AK30=2,"Improbable",IF(AK30=1,"Rara Vez",IF(AK30=0,"Rara Vez",IF(AK30&lt;0,"Rara Vez")))))))</f>
        <v>#DIV/0!</v>
      </c>
      <c r="AM30" s="531"/>
      <c r="AN30" s="538" t="e">
        <f t="shared" ref="AN30" si="71">IF(AH30="Débil",0,IF(AND(AH30="Moderado",AM30="Directamente"),1,IF(AND(AH30="Moderado",AM30="Indirectamente"),0,IF(AND(AH30="Moderado",AM30="No disminuye"),0,IF(AND(AH30="Fuerte",AM30="Directamente"),2,IF(AND(AH30="Fuerte",AM30="Indirectamente"),1,IF(AND(AH30="Fuerte",AM30="No disminuye"),0)))))))</f>
        <v>#DIV/0!</v>
      </c>
      <c r="AO30" s="538" t="e">
        <f>('4-VALORACIÓN DEL RIESGO'!AD20-AN30)</f>
        <v>#DIV/0!</v>
      </c>
      <c r="AP30" s="535" t="e">
        <f t="shared" ref="AP30" si="72">IF(AO30=5,"Catastrófico",IF(AO30=4,"Mayor",IF(AO30=3,"Moderado",IF(AO30=2,"Moderado",IF(AO30=1,"Moderado")))))</f>
        <v>#DIV/0!</v>
      </c>
      <c r="AQ30" s="532" t="e">
        <f t="shared" ref="AQ30" si="73">IF(OR(AND(AP30="Moderado",AL30="Rara Vez"),AND(AP30="Moderado",AL30="Improbable")),"Moderado",IF(OR(AND(AP30="Mayor",AL30="Improbable"),AND(AP30="Mayor",AL30="Rara Vez"),AND(AP30="Moderado",AL30="Probable"),AND(AP30="Moderado",AL30="Posible")),"Alto",IF(OR(AND(AP30="Moderado",AL30="Casi Seguro"),AND(AP30="Mayor",AL30="Posible"),AND(AP30="Mayor",AL30="Probable"),AND(AP30="Mayor",AL30="Casi Seguro")),"Extremo",IF(AP30="Catastrófico","Extremo"))))</f>
        <v>#DIV/0!</v>
      </c>
      <c r="AR30" s="532"/>
      <c r="AS30" s="533" t="s">
        <v>410</v>
      </c>
    </row>
    <row r="31" spans="2:45" ht="30.75" thickBot="1" x14ac:dyDescent="0.3">
      <c r="B31" s="542"/>
      <c r="C31" s="616"/>
      <c r="D31" s="553"/>
      <c r="E31" s="553"/>
      <c r="F31" s="187"/>
      <c r="G31" s="187"/>
      <c r="H31" s="187"/>
      <c r="I31" s="187"/>
      <c r="J31" s="187"/>
      <c r="K31" s="187"/>
      <c r="L31" s="187"/>
      <c r="M31" s="183"/>
      <c r="N31" s="169" t="b">
        <f t="shared" si="0"/>
        <v>0</v>
      </c>
      <c r="O31" s="158"/>
      <c r="P31" s="169" t="b">
        <f t="shared" si="1"/>
        <v>0</v>
      </c>
      <c r="Q31" s="158"/>
      <c r="R31" s="169" t="b">
        <f t="shared" si="2"/>
        <v>0</v>
      </c>
      <c r="S31" s="158"/>
      <c r="T31" s="169" t="b">
        <f t="shared" si="3"/>
        <v>0</v>
      </c>
      <c r="U31" s="158"/>
      <c r="V31" s="169" t="b">
        <f t="shared" si="4"/>
        <v>0</v>
      </c>
      <c r="W31" s="158"/>
      <c r="X31" s="169" t="b">
        <f t="shared" si="5"/>
        <v>0</v>
      </c>
      <c r="Y31" s="158"/>
      <c r="Z31" s="169" t="b">
        <f t="shared" si="6"/>
        <v>0</v>
      </c>
      <c r="AA31" s="116">
        <f t="shared" si="7"/>
        <v>0</v>
      </c>
      <c r="AB31" s="117" t="str">
        <f t="shared" si="8"/>
        <v>Débil</v>
      </c>
      <c r="AC31" s="184"/>
      <c r="AD31" s="170" t="str">
        <f t="shared" si="9"/>
        <v>Débil</v>
      </c>
      <c r="AE31" s="118" t="str">
        <f t="shared" si="10"/>
        <v>0</v>
      </c>
      <c r="AF31" s="547"/>
      <c r="AG31" s="552"/>
      <c r="AH31" s="530"/>
      <c r="AI31" s="531"/>
      <c r="AJ31" s="534"/>
      <c r="AK31" s="534"/>
      <c r="AL31" s="534"/>
      <c r="AM31" s="531"/>
      <c r="AN31" s="539"/>
      <c r="AO31" s="539"/>
      <c r="AP31" s="535"/>
      <c r="AQ31" s="532"/>
      <c r="AR31" s="532"/>
      <c r="AS31" s="533"/>
    </row>
    <row r="32" spans="2:45" ht="40.5" x14ac:dyDescent="0.25">
      <c r="B32" s="612" t="str">
        <f>'3-IDENTIFICACIÓN DEL RIESGO'!B32</f>
        <v>INTELIGENCIA DE LA INFORMACIÓN</v>
      </c>
      <c r="C32" s="432" t="str">
        <f>'3-IDENTIFICACIÓN DEL RIESGO'!E32</f>
        <v>1. Dirección de Gestión del Ordenamiento Social de la Propiedad.
2. Oficina de Planeación.</v>
      </c>
      <c r="D32" s="553" t="str">
        <f>'3-IDENTIFICACIÓN DEL RIESGO'!G32</f>
        <v>Estructurar proyectos de TI para beneficio específico de un tercero o propio.</v>
      </c>
      <c r="E32" s="553"/>
      <c r="F32" s="187" t="s">
        <v>567</v>
      </c>
      <c r="G32" s="187" t="s">
        <v>568</v>
      </c>
      <c r="H32" s="187" t="s">
        <v>569</v>
      </c>
      <c r="I32" s="187" t="s">
        <v>570</v>
      </c>
      <c r="J32" s="187" t="s">
        <v>571</v>
      </c>
      <c r="K32" s="187" t="s">
        <v>572</v>
      </c>
      <c r="L32" s="187" t="s">
        <v>573</v>
      </c>
      <c r="M32" s="183" t="s">
        <v>172</v>
      </c>
      <c r="N32" s="169">
        <f t="shared" si="0"/>
        <v>15</v>
      </c>
      <c r="O32" s="158" t="s">
        <v>173</v>
      </c>
      <c r="P32" s="169">
        <f t="shared" si="1"/>
        <v>15</v>
      </c>
      <c r="Q32" s="158" t="s">
        <v>174</v>
      </c>
      <c r="R32" s="169">
        <f t="shared" si="2"/>
        <v>15</v>
      </c>
      <c r="S32" s="158" t="s">
        <v>47</v>
      </c>
      <c r="T32" s="169">
        <f t="shared" si="3"/>
        <v>15</v>
      </c>
      <c r="U32" s="158" t="s">
        <v>175</v>
      </c>
      <c r="V32" s="169">
        <f t="shared" si="4"/>
        <v>15</v>
      </c>
      <c r="W32" s="158" t="s">
        <v>176</v>
      </c>
      <c r="X32" s="169">
        <f t="shared" si="5"/>
        <v>15</v>
      </c>
      <c r="Y32" s="158" t="s">
        <v>177</v>
      </c>
      <c r="Z32" s="169">
        <f t="shared" si="6"/>
        <v>10</v>
      </c>
      <c r="AA32" s="116">
        <f t="shared" si="7"/>
        <v>100</v>
      </c>
      <c r="AB32" s="117" t="str">
        <f t="shared" si="8"/>
        <v>Fuerte</v>
      </c>
      <c r="AC32" s="184" t="s">
        <v>50</v>
      </c>
      <c r="AD32" s="170" t="str">
        <f t="shared" si="9"/>
        <v>Fuerte</v>
      </c>
      <c r="AE32" s="118" t="str">
        <f t="shared" si="10"/>
        <v>100</v>
      </c>
      <c r="AF32" s="546">
        <v>1</v>
      </c>
      <c r="AG32" s="551">
        <f t="shared" ref="AG32" si="74">(AE32+AE33)/AF32</f>
        <v>100</v>
      </c>
      <c r="AH32" s="529" t="str">
        <f t="shared" ref="AH32" si="75">IF(AG32&lt;50,"Débil",IF(AG32&lt;=99,"Moderado",IF(AG32=100,"Fuerte",IF(AG32="","ERROR"))))</f>
        <v>Fuerte</v>
      </c>
      <c r="AI32" s="531" t="s">
        <v>78</v>
      </c>
      <c r="AJ32" s="534">
        <f t="shared" ref="AJ32" si="76">IF(AH32="Débil",0,IF(AND(AH32="Moderado",AI32="Directamente"),1,IF(AND(AH32="Moderado",AI32="No disminuye"),0,IF(AND(AH32="Fuerte",AI32="Directamente"),2,IF(AND(AH32="Fuerte",AI32="No disminuye"),0)))))</f>
        <v>2</v>
      </c>
      <c r="AK32" s="534">
        <f>('4-VALORACIÓN DEL RIESGO'!H21-AJ32)</f>
        <v>-1</v>
      </c>
      <c r="AL32" s="534" t="str">
        <f t="shared" ref="AL32" si="77">IF(AK32=5,"Casi Seguro",IF(AK32=4,"Probable",IF(AK32=3,"Posible",IF(AK32=2,"Improbable",IF(AK32=1,"Rara Vez",IF(AK32=0,"Rara Vez",IF(AK32&lt;0,"Rara Vez")))))))</f>
        <v>Rara Vez</v>
      </c>
      <c r="AM32" s="531" t="s">
        <v>80</v>
      </c>
      <c r="AN32" s="538">
        <f t="shared" ref="AN32" si="78">IF(AH32="Débil",0,IF(AND(AH32="Moderado",AM32="Directamente"),1,IF(AND(AH32="Moderado",AM32="Indirectamente"),0,IF(AND(AH32="Moderado",AM32="No disminuye"),0,IF(AND(AH32="Fuerte",AM32="Directamente"),2,IF(AND(AH32="Fuerte",AM32="Indirectamente"),1,IF(AND(AH32="Fuerte",AM32="No disminuye"),0)))))))</f>
        <v>0</v>
      </c>
      <c r="AO32" s="538">
        <f>('4-VALORACIÓN DEL RIESGO'!AD21-AN32)</f>
        <v>4</v>
      </c>
      <c r="AP32" s="535" t="str">
        <f t="shared" ref="AP32" si="79">IF(AO32=5,"Catastrófico",IF(AO32=4,"Mayor",IF(AO32=3,"Moderado",IF(AO32=2,"Moderado",IF(AO32=1,"Moderado")))))</f>
        <v>Mayor</v>
      </c>
      <c r="AQ32" s="532" t="str">
        <f t="shared" ref="AQ32" si="80">IF(OR(AND(AP32="Moderado",AL32="Rara Vez"),AND(AP32="Moderado",AL32="Improbable")),"Moderado",IF(OR(AND(AP32="Mayor",AL32="Improbable"),AND(AP32="Mayor",AL32="Rara Vez"),AND(AP32="Moderado",AL32="Probable"),AND(AP32="Moderado",AL32="Posible")),"Alto",IF(OR(AND(AP32="Moderado",AL32="Casi Seguro"),AND(AP32="Mayor",AL32="Posible"),AND(AP32="Mayor",AL32="Probable"),AND(AP32="Mayor",AL32="Casi Seguro")),"Extremo",IF(AP32="Catastrófico","Extremo"))))</f>
        <v>Alto</v>
      </c>
      <c r="AR32" s="532"/>
      <c r="AS32" s="533" t="s">
        <v>410</v>
      </c>
    </row>
    <row r="33" spans="2:45" ht="30.75" thickBot="1" x14ac:dyDescent="0.3">
      <c r="B33" s="584"/>
      <c r="C33" s="433"/>
      <c r="D33" s="553"/>
      <c r="E33" s="553"/>
      <c r="F33" s="187"/>
      <c r="G33" s="187"/>
      <c r="H33" s="187"/>
      <c r="I33" s="187"/>
      <c r="J33" s="187"/>
      <c r="K33" s="187"/>
      <c r="L33" s="187"/>
      <c r="M33" s="183"/>
      <c r="N33" s="169" t="b">
        <f t="shared" si="0"/>
        <v>0</v>
      </c>
      <c r="O33" s="158"/>
      <c r="P33" s="169" t="b">
        <f t="shared" si="1"/>
        <v>0</v>
      </c>
      <c r="Q33" s="158"/>
      <c r="R33" s="169" t="b">
        <f t="shared" si="2"/>
        <v>0</v>
      </c>
      <c r="S33" s="158"/>
      <c r="T33" s="169" t="b">
        <f t="shared" si="3"/>
        <v>0</v>
      </c>
      <c r="U33" s="158"/>
      <c r="V33" s="169" t="b">
        <f t="shared" si="4"/>
        <v>0</v>
      </c>
      <c r="W33" s="158"/>
      <c r="X33" s="169" t="b">
        <f t="shared" si="5"/>
        <v>0</v>
      </c>
      <c r="Y33" s="158"/>
      <c r="Z33" s="169" t="b">
        <f t="shared" si="6"/>
        <v>0</v>
      </c>
      <c r="AA33" s="116">
        <f t="shared" si="7"/>
        <v>0</v>
      </c>
      <c r="AB33" s="117" t="str">
        <f t="shared" si="8"/>
        <v>Débil</v>
      </c>
      <c r="AC33" s="184"/>
      <c r="AD33" s="170" t="str">
        <f t="shared" si="9"/>
        <v>Débil</v>
      </c>
      <c r="AE33" s="118" t="str">
        <f t="shared" si="10"/>
        <v>0</v>
      </c>
      <c r="AF33" s="547"/>
      <c r="AG33" s="552"/>
      <c r="AH33" s="530"/>
      <c r="AI33" s="531"/>
      <c r="AJ33" s="534"/>
      <c r="AK33" s="534"/>
      <c r="AL33" s="534"/>
      <c r="AM33" s="531"/>
      <c r="AN33" s="539"/>
      <c r="AO33" s="539"/>
      <c r="AP33" s="535"/>
      <c r="AQ33" s="532"/>
      <c r="AR33" s="532"/>
      <c r="AS33" s="533"/>
    </row>
    <row r="34" spans="2:45" ht="30" x14ac:dyDescent="0.25">
      <c r="B34" s="584"/>
      <c r="C34" s="433"/>
      <c r="D34" s="553" t="str">
        <f>'3-IDENTIFICACIÓN DEL RIESGO'!G34</f>
        <v>Riesgo 2</v>
      </c>
      <c r="E34" s="553"/>
      <c r="F34" s="187"/>
      <c r="G34" s="187"/>
      <c r="H34" s="187"/>
      <c r="I34" s="187"/>
      <c r="J34" s="187"/>
      <c r="K34" s="187"/>
      <c r="L34" s="187"/>
      <c r="M34" s="183"/>
      <c r="N34" s="169" t="b">
        <f t="shared" si="0"/>
        <v>0</v>
      </c>
      <c r="O34" s="158"/>
      <c r="P34" s="169" t="b">
        <f t="shared" si="1"/>
        <v>0</v>
      </c>
      <c r="Q34" s="158"/>
      <c r="R34" s="169" t="b">
        <f t="shared" si="2"/>
        <v>0</v>
      </c>
      <c r="S34" s="158"/>
      <c r="T34" s="169" t="b">
        <f t="shared" si="3"/>
        <v>0</v>
      </c>
      <c r="U34" s="158"/>
      <c r="V34" s="169" t="b">
        <f t="shared" si="4"/>
        <v>0</v>
      </c>
      <c r="W34" s="158"/>
      <c r="X34" s="169" t="b">
        <f t="shared" si="5"/>
        <v>0</v>
      </c>
      <c r="Y34" s="158"/>
      <c r="Z34" s="169" t="b">
        <f t="shared" si="6"/>
        <v>0</v>
      </c>
      <c r="AA34" s="116">
        <f t="shared" si="7"/>
        <v>0</v>
      </c>
      <c r="AB34" s="117" t="str">
        <f t="shared" si="8"/>
        <v>Débil</v>
      </c>
      <c r="AC34" s="184"/>
      <c r="AD34" s="170" t="str">
        <f t="shared" si="9"/>
        <v>Débil</v>
      </c>
      <c r="AE34" s="118" t="str">
        <f t="shared" si="10"/>
        <v>0</v>
      </c>
      <c r="AF34" s="546"/>
      <c r="AG34" s="551" t="e">
        <f t="shared" ref="AG34" si="81">(AE34+AE35)/AF34</f>
        <v>#DIV/0!</v>
      </c>
      <c r="AH34" s="529" t="e">
        <f t="shared" ref="AH34" si="82">IF(AG34&lt;50,"Débil",IF(AG34&lt;=99,"Moderado",IF(AG34=100,"Fuerte",IF(AG34="","ERROR"))))</f>
        <v>#DIV/0!</v>
      </c>
      <c r="AI34" s="531"/>
      <c r="AJ34" s="534" t="e">
        <f t="shared" ref="AJ34" si="83">IF(AH34="Débil",0,IF(AND(AH34="Moderado",AI34="Directamente"),1,IF(AND(AH34="Moderado",AI34="No disminuye"),0,IF(AND(AH34="Fuerte",AI34="Directamente"),2,IF(AND(AH34="Fuerte",AI34="No disminuye"),0)))))</f>
        <v>#DIV/0!</v>
      </c>
      <c r="AK34" s="534" t="e">
        <f>('4-VALORACIÓN DEL RIESGO'!H22-AJ34)</f>
        <v>#DIV/0!</v>
      </c>
      <c r="AL34" s="534" t="e">
        <f t="shared" ref="AL34" si="84">IF(AK34=5,"Casi Seguro",IF(AK34=4,"Probable",IF(AK34=3,"Posible",IF(AK34=2,"Improbable",IF(AK34=1,"Rara Vez",IF(AK34=0,"Rara Vez",IF(AK34&lt;0,"Rara Vez")))))))</f>
        <v>#DIV/0!</v>
      </c>
      <c r="AM34" s="531"/>
      <c r="AN34" s="538" t="e">
        <f t="shared" ref="AN34" si="85">IF(AH34="Débil",0,IF(AND(AH34="Moderado",AM34="Directamente"),1,IF(AND(AH34="Moderado",AM34="Indirectamente"),0,IF(AND(AH34="Moderado",AM34="No disminuye"),0,IF(AND(AH34="Fuerte",AM34="Directamente"),2,IF(AND(AH34="Fuerte",AM34="Indirectamente"),1,IF(AND(AH34="Fuerte",AM34="No disminuye"),0)))))))</f>
        <v>#DIV/0!</v>
      </c>
      <c r="AO34" s="538" t="e">
        <f>('4-VALORACIÓN DEL RIESGO'!AD22-AN34)</f>
        <v>#DIV/0!</v>
      </c>
      <c r="AP34" s="535" t="e">
        <f t="shared" ref="AP34" si="86">IF(AO34=5,"Catastrófico",IF(AO34=4,"Mayor",IF(AO34=3,"Moderado",IF(AO34=2,"Moderado",IF(AO34=1,"Moderado")))))</f>
        <v>#DIV/0!</v>
      </c>
      <c r="AQ34" s="532" t="e">
        <f t="shared" ref="AQ34" si="87">IF(OR(AND(AP34="Moderado",AL34="Rara Vez"),AND(AP34="Moderado",AL34="Improbable")),"Moderado",IF(OR(AND(AP34="Mayor",AL34="Improbable"),AND(AP34="Mayor",AL34="Rara Vez"),AND(AP34="Moderado",AL34="Probable"),AND(AP34="Moderado",AL34="Posible")),"Alto",IF(OR(AND(AP34="Moderado",AL34="Casi Seguro"),AND(AP34="Mayor",AL34="Posible"),AND(AP34="Mayor",AL34="Probable"),AND(AP34="Mayor",AL34="Casi Seguro")),"Extremo",IF(AP34="Catastrófico","Extremo"))))</f>
        <v>#DIV/0!</v>
      </c>
      <c r="AR34" s="532"/>
      <c r="AS34" s="533" t="s">
        <v>410</v>
      </c>
    </row>
    <row r="35" spans="2:45" ht="30.75" thickBot="1" x14ac:dyDescent="0.3">
      <c r="B35" s="584"/>
      <c r="C35" s="433"/>
      <c r="D35" s="553"/>
      <c r="E35" s="553"/>
      <c r="F35" s="187"/>
      <c r="G35" s="187"/>
      <c r="H35" s="187"/>
      <c r="I35" s="187"/>
      <c r="J35" s="187"/>
      <c r="K35" s="187"/>
      <c r="L35" s="187"/>
      <c r="M35" s="183"/>
      <c r="N35" s="169" t="b">
        <f t="shared" si="0"/>
        <v>0</v>
      </c>
      <c r="O35" s="158"/>
      <c r="P35" s="169" t="b">
        <f t="shared" si="1"/>
        <v>0</v>
      </c>
      <c r="Q35" s="158"/>
      <c r="R35" s="169" t="b">
        <f t="shared" si="2"/>
        <v>0</v>
      </c>
      <c r="S35" s="158"/>
      <c r="T35" s="169" t="b">
        <f t="shared" si="3"/>
        <v>0</v>
      </c>
      <c r="U35" s="158"/>
      <c r="V35" s="169" t="b">
        <f t="shared" si="4"/>
        <v>0</v>
      </c>
      <c r="W35" s="158"/>
      <c r="X35" s="169" t="b">
        <f t="shared" si="5"/>
        <v>0</v>
      </c>
      <c r="Y35" s="158"/>
      <c r="Z35" s="169" t="b">
        <f t="shared" si="6"/>
        <v>0</v>
      </c>
      <c r="AA35" s="116">
        <f t="shared" si="7"/>
        <v>0</v>
      </c>
      <c r="AB35" s="117" t="str">
        <f t="shared" si="8"/>
        <v>Débil</v>
      </c>
      <c r="AC35" s="184"/>
      <c r="AD35" s="170" t="str">
        <f t="shared" si="9"/>
        <v>Débil</v>
      </c>
      <c r="AE35" s="118" t="str">
        <f t="shared" si="10"/>
        <v>0</v>
      </c>
      <c r="AF35" s="547"/>
      <c r="AG35" s="552"/>
      <c r="AH35" s="530"/>
      <c r="AI35" s="531"/>
      <c r="AJ35" s="534"/>
      <c r="AK35" s="534"/>
      <c r="AL35" s="534"/>
      <c r="AM35" s="531"/>
      <c r="AN35" s="539"/>
      <c r="AO35" s="539"/>
      <c r="AP35" s="535"/>
      <c r="AQ35" s="532"/>
      <c r="AR35" s="532"/>
      <c r="AS35" s="533"/>
    </row>
    <row r="36" spans="2:45" ht="30" x14ac:dyDescent="0.25">
      <c r="B36" s="584"/>
      <c r="C36" s="433"/>
      <c r="D36" s="553" t="str">
        <f>'3-IDENTIFICACIÓN DEL RIESGO'!G36</f>
        <v>Riesgo 3</v>
      </c>
      <c r="E36" s="553"/>
      <c r="F36" s="187"/>
      <c r="G36" s="187"/>
      <c r="H36" s="187"/>
      <c r="I36" s="187"/>
      <c r="J36" s="187"/>
      <c r="K36" s="187"/>
      <c r="L36" s="187"/>
      <c r="M36" s="183"/>
      <c r="N36" s="169" t="b">
        <f t="shared" si="0"/>
        <v>0</v>
      </c>
      <c r="O36" s="158"/>
      <c r="P36" s="169" t="b">
        <f t="shared" si="1"/>
        <v>0</v>
      </c>
      <c r="Q36" s="158"/>
      <c r="R36" s="169" t="b">
        <f t="shared" si="2"/>
        <v>0</v>
      </c>
      <c r="S36" s="158"/>
      <c r="T36" s="169" t="b">
        <f t="shared" si="3"/>
        <v>0</v>
      </c>
      <c r="U36" s="158"/>
      <c r="V36" s="169" t="b">
        <f t="shared" si="4"/>
        <v>0</v>
      </c>
      <c r="W36" s="158"/>
      <c r="X36" s="169" t="b">
        <f t="shared" si="5"/>
        <v>0</v>
      </c>
      <c r="Y36" s="158"/>
      <c r="Z36" s="169" t="b">
        <f t="shared" si="6"/>
        <v>0</v>
      </c>
      <c r="AA36" s="116">
        <f t="shared" si="7"/>
        <v>0</v>
      </c>
      <c r="AB36" s="117" t="str">
        <f t="shared" si="8"/>
        <v>Débil</v>
      </c>
      <c r="AC36" s="184"/>
      <c r="AD36" s="170" t="str">
        <f t="shared" si="9"/>
        <v>Débil</v>
      </c>
      <c r="AE36" s="118" t="str">
        <f t="shared" si="10"/>
        <v>0</v>
      </c>
      <c r="AF36" s="546"/>
      <c r="AG36" s="551" t="e">
        <f t="shared" ref="AG36" si="88">(AE36+AE37)/AF36</f>
        <v>#DIV/0!</v>
      </c>
      <c r="AH36" s="529" t="e">
        <f t="shared" ref="AH36" si="89">IF(AG36&lt;50,"Débil",IF(AG36&lt;=99,"Moderado",IF(AG36=100,"Fuerte",IF(AG36="","ERROR"))))</f>
        <v>#DIV/0!</v>
      </c>
      <c r="AI36" s="531"/>
      <c r="AJ36" s="534" t="e">
        <f t="shared" ref="AJ36" si="90">IF(AH36="Débil",0,IF(AND(AH36="Moderado",AI36="Directamente"),1,IF(AND(AH36="Moderado",AI36="No disminuye"),0,IF(AND(AH36="Fuerte",AI36="Directamente"),2,IF(AND(AH36="Fuerte",AI36="No disminuye"),0)))))</f>
        <v>#DIV/0!</v>
      </c>
      <c r="AK36" s="534" t="e">
        <f>('4-VALORACIÓN DEL RIESGO'!H23-AJ36)</f>
        <v>#DIV/0!</v>
      </c>
      <c r="AL36" s="534" t="e">
        <f t="shared" ref="AL36" si="91">IF(AK36=5,"Casi Seguro",IF(AK36=4,"Probable",IF(AK36=3,"Posible",IF(AK36=2,"Improbable",IF(AK36=1,"Rara Vez",IF(AK36=0,"Rara Vez",IF(AK36&lt;0,"Rara Vez")))))))</f>
        <v>#DIV/0!</v>
      </c>
      <c r="AM36" s="531"/>
      <c r="AN36" s="538" t="e">
        <f t="shared" ref="AN36" si="92">IF(AH36="Débil",0,IF(AND(AH36="Moderado",AM36="Directamente"),1,IF(AND(AH36="Moderado",AM36="Indirectamente"),0,IF(AND(AH36="Moderado",AM36="No disminuye"),0,IF(AND(AH36="Fuerte",AM36="Directamente"),2,IF(AND(AH36="Fuerte",AM36="Indirectamente"),1,IF(AND(AH36="Fuerte",AM36="No disminuye"),0)))))))</f>
        <v>#DIV/0!</v>
      </c>
      <c r="AO36" s="538" t="e">
        <f>('4-VALORACIÓN DEL RIESGO'!AD23-AN36)</f>
        <v>#DIV/0!</v>
      </c>
      <c r="AP36" s="535" t="e">
        <f t="shared" ref="AP36" si="93">IF(AO36=5,"Catastrófico",IF(AO36=4,"Mayor",IF(AO36=3,"Moderado",IF(AO36=2,"Moderado",IF(AO36=1,"Moderado")))))</f>
        <v>#DIV/0!</v>
      </c>
      <c r="AQ36" s="532" t="e">
        <f t="shared" ref="AQ36" si="94">IF(OR(AND(AP36="Moderado",AL36="Rara Vez"),AND(AP36="Moderado",AL36="Improbable")),"Moderado",IF(OR(AND(AP36="Mayor",AL36="Improbable"),AND(AP36="Mayor",AL36="Rara Vez"),AND(AP36="Moderado",AL36="Probable"),AND(AP36="Moderado",AL36="Posible")),"Alto",IF(OR(AND(AP36="Moderado",AL36="Casi Seguro"),AND(AP36="Mayor",AL36="Posible"),AND(AP36="Mayor",AL36="Probable"),AND(AP36="Mayor",AL36="Casi Seguro")),"Extremo",IF(AP36="Catastrófico","Extremo"))))</f>
        <v>#DIV/0!</v>
      </c>
      <c r="AR36" s="532"/>
      <c r="AS36" s="533" t="s">
        <v>410</v>
      </c>
    </row>
    <row r="37" spans="2:45" ht="30.75" thickBot="1" x14ac:dyDescent="0.3">
      <c r="B37" s="584"/>
      <c r="C37" s="433"/>
      <c r="D37" s="553"/>
      <c r="E37" s="553"/>
      <c r="F37" s="187"/>
      <c r="G37" s="187"/>
      <c r="H37" s="187"/>
      <c r="I37" s="187"/>
      <c r="J37" s="187"/>
      <c r="K37" s="187"/>
      <c r="L37" s="187"/>
      <c r="M37" s="183"/>
      <c r="N37" s="169" t="b">
        <f t="shared" si="0"/>
        <v>0</v>
      </c>
      <c r="O37" s="158"/>
      <c r="P37" s="169" t="b">
        <f t="shared" si="1"/>
        <v>0</v>
      </c>
      <c r="Q37" s="158"/>
      <c r="R37" s="169" t="b">
        <f t="shared" si="2"/>
        <v>0</v>
      </c>
      <c r="S37" s="158"/>
      <c r="T37" s="169" t="b">
        <f t="shared" si="3"/>
        <v>0</v>
      </c>
      <c r="U37" s="158"/>
      <c r="V37" s="169" t="b">
        <f t="shared" si="4"/>
        <v>0</v>
      </c>
      <c r="W37" s="158"/>
      <c r="X37" s="169" t="b">
        <f t="shared" si="5"/>
        <v>0</v>
      </c>
      <c r="Y37" s="158"/>
      <c r="Z37" s="169" t="b">
        <f t="shared" si="6"/>
        <v>0</v>
      </c>
      <c r="AA37" s="116">
        <f t="shared" si="7"/>
        <v>0</v>
      </c>
      <c r="AB37" s="117" t="str">
        <f t="shared" si="8"/>
        <v>Débil</v>
      </c>
      <c r="AC37" s="184"/>
      <c r="AD37" s="170" t="str">
        <f t="shared" si="9"/>
        <v>Débil</v>
      </c>
      <c r="AE37" s="118" t="str">
        <f t="shared" si="10"/>
        <v>0</v>
      </c>
      <c r="AF37" s="547"/>
      <c r="AG37" s="552"/>
      <c r="AH37" s="530"/>
      <c r="AI37" s="531"/>
      <c r="AJ37" s="534"/>
      <c r="AK37" s="534"/>
      <c r="AL37" s="534"/>
      <c r="AM37" s="531"/>
      <c r="AN37" s="539"/>
      <c r="AO37" s="539"/>
      <c r="AP37" s="535"/>
      <c r="AQ37" s="532"/>
      <c r="AR37" s="532"/>
      <c r="AS37" s="533"/>
    </row>
    <row r="38" spans="2:45" ht="30" x14ac:dyDescent="0.25">
      <c r="B38" s="584"/>
      <c r="C38" s="433"/>
      <c r="D38" s="553" t="str">
        <f>'3-IDENTIFICACIÓN DEL RIESGO'!G38</f>
        <v>Riesgo 4</v>
      </c>
      <c r="E38" s="553"/>
      <c r="F38" s="187"/>
      <c r="G38" s="187"/>
      <c r="H38" s="187"/>
      <c r="I38" s="187"/>
      <c r="J38" s="187"/>
      <c r="K38" s="187"/>
      <c r="L38" s="187"/>
      <c r="M38" s="183"/>
      <c r="N38" s="169" t="b">
        <f t="shared" si="0"/>
        <v>0</v>
      </c>
      <c r="O38" s="158"/>
      <c r="P38" s="169" t="b">
        <f t="shared" si="1"/>
        <v>0</v>
      </c>
      <c r="Q38" s="158"/>
      <c r="R38" s="169" t="b">
        <f t="shared" si="2"/>
        <v>0</v>
      </c>
      <c r="S38" s="158"/>
      <c r="T38" s="169" t="b">
        <f t="shared" si="3"/>
        <v>0</v>
      </c>
      <c r="U38" s="158"/>
      <c r="V38" s="169" t="b">
        <f t="shared" si="4"/>
        <v>0</v>
      </c>
      <c r="W38" s="158"/>
      <c r="X38" s="169" t="b">
        <f t="shared" si="5"/>
        <v>0</v>
      </c>
      <c r="Y38" s="158"/>
      <c r="Z38" s="169" t="b">
        <f t="shared" si="6"/>
        <v>0</v>
      </c>
      <c r="AA38" s="116">
        <f t="shared" si="7"/>
        <v>0</v>
      </c>
      <c r="AB38" s="117" t="str">
        <f t="shared" si="8"/>
        <v>Débil</v>
      </c>
      <c r="AC38" s="184"/>
      <c r="AD38" s="170" t="str">
        <f t="shared" si="9"/>
        <v>Débil</v>
      </c>
      <c r="AE38" s="118" t="str">
        <f t="shared" si="10"/>
        <v>0</v>
      </c>
      <c r="AF38" s="546"/>
      <c r="AG38" s="551" t="e">
        <f t="shared" ref="AG38" si="95">(AE38+AE39)/AF38</f>
        <v>#DIV/0!</v>
      </c>
      <c r="AH38" s="529" t="e">
        <f t="shared" ref="AH38" si="96">IF(AG38&lt;50,"Débil",IF(AG38&lt;=99,"Moderado",IF(AG38=100,"Fuerte",IF(AG38="","ERROR"))))</f>
        <v>#DIV/0!</v>
      </c>
      <c r="AI38" s="531"/>
      <c r="AJ38" s="534" t="e">
        <f t="shared" ref="AJ38" si="97">IF(AH38="Débil",0,IF(AND(AH38="Moderado",AI38="Directamente"),1,IF(AND(AH38="Moderado",AI38="No disminuye"),0,IF(AND(AH38="Fuerte",AI38="Directamente"),2,IF(AND(AH38="Fuerte",AI38="No disminuye"),0)))))</f>
        <v>#DIV/0!</v>
      </c>
      <c r="AK38" s="534" t="e">
        <f>('4-VALORACIÓN DEL RIESGO'!H24-AJ38)</f>
        <v>#DIV/0!</v>
      </c>
      <c r="AL38" s="534" t="e">
        <f t="shared" ref="AL38" si="98">IF(AK38=5,"Casi Seguro",IF(AK38=4,"Probable",IF(AK38=3,"Posible",IF(AK38=2,"Improbable",IF(AK38=1,"Rara Vez",IF(AK38=0,"Rara Vez",IF(AK38&lt;0,"Rara Vez")))))))</f>
        <v>#DIV/0!</v>
      </c>
      <c r="AM38" s="531"/>
      <c r="AN38" s="538" t="e">
        <f t="shared" ref="AN38" si="99">IF(AH38="Débil",0,IF(AND(AH38="Moderado",AM38="Directamente"),1,IF(AND(AH38="Moderado",AM38="Indirectamente"),0,IF(AND(AH38="Moderado",AM38="No disminuye"),0,IF(AND(AH38="Fuerte",AM38="Directamente"),2,IF(AND(AH38="Fuerte",AM38="Indirectamente"),1,IF(AND(AH38="Fuerte",AM38="No disminuye"),0)))))))</f>
        <v>#DIV/0!</v>
      </c>
      <c r="AO38" s="538" t="e">
        <f>('4-VALORACIÓN DEL RIESGO'!AD24-AN38)</f>
        <v>#DIV/0!</v>
      </c>
      <c r="AP38" s="535" t="e">
        <f t="shared" ref="AP38" si="100">IF(AO38=5,"Catastrófico",IF(AO38=4,"Mayor",IF(AO38=3,"Moderado",IF(AO38=2,"Moderado",IF(AO38=1,"Moderado")))))</f>
        <v>#DIV/0!</v>
      </c>
      <c r="AQ38" s="532" t="e">
        <f t="shared" ref="AQ38" si="101">IF(OR(AND(AP38="Moderado",AL38="Rara Vez"),AND(AP38="Moderado",AL38="Improbable")),"Moderado",IF(OR(AND(AP38="Mayor",AL38="Improbable"),AND(AP38="Mayor",AL38="Rara Vez"),AND(AP38="Moderado",AL38="Probable"),AND(AP38="Moderado",AL38="Posible")),"Alto",IF(OR(AND(AP38="Moderado",AL38="Casi Seguro"),AND(AP38="Mayor",AL38="Posible"),AND(AP38="Mayor",AL38="Probable"),AND(AP38="Mayor",AL38="Casi Seguro")),"Extremo",IF(AP38="Catastrófico","Extremo"))))</f>
        <v>#DIV/0!</v>
      </c>
      <c r="AR38" s="532"/>
      <c r="AS38" s="533" t="s">
        <v>410</v>
      </c>
    </row>
    <row r="39" spans="2:45" ht="30.75" thickBot="1" x14ac:dyDescent="0.3">
      <c r="B39" s="584"/>
      <c r="C39" s="433"/>
      <c r="D39" s="553"/>
      <c r="E39" s="553"/>
      <c r="F39" s="187"/>
      <c r="G39" s="187"/>
      <c r="H39" s="187"/>
      <c r="I39" s="187"/>
      <c r="J39" s="187"/>
      <c r="K39" s="187"/>
      <c r="L39" s="187"/>
      <c r="M39" s="183"/>
      <c r="N39" s="169" t="b">
        <f t="shared" si="0"/>
        <v>0</v>
      </c>
      <c r="O39" s="158"/>
      <c r="P39" s="169" t="b">
        <f t="shared" si="1"/>
        <v>0</v>
      </c>
      <c r="Q39" s="158"/>
      <c r="R39" s="169" t="b">
        <f t="shared" si="2"/>
        <v>0</v>
      </c>
      <c r="S39" s="158"/>
      <c r="T39" s="169" t="b">
        <f t="shared" si="3"/>
        <v>0</v>
      </c>
      <c r="U39" s="158"/>
      <c r="V39" s="169" t="b">
        <f t="shared" si="4"/>
        <v>0</v>
      </c>
      <c r="W39" s="158"/>
      <c r="X39" s="169" t="b">
        <f t="shared" si="5"/>
        <v>0</v>
      </c>
      <c r="Y39" s="158"/>
      <c r="Z39" s="169" t="b">
        <f t="shared" si="6"/>
        <v>0</v>
      </c>
      <c r="AA39" s="116">
        <f t="shared" si="7"/>
        <v>0</v>
      </c>
      <c r="AB39" s="117" t="str">
        <f t="shared" si="8"/>
        <v>Débil</v>
      </c>
      <c r="AC39" s="184"/>
      <c r="AD39" s="170" t="str">
        <f t="shared" si="9"/>
        <v>Débil</v>
      </c>
      <c r="AE39" s="118" t="str">
        <f t="shared" si="10"/>
        <v>0</v>
      </c>
      <c r="AF39" s="547"/>
      <c r="AG39" s="552"/>
      <c r="AH39" s="530"/>
      <c r="AI39" s="531"/>
      <c r="AJ39" s="534"/>
      <c r="AK39" s="534"/>
      <c r="AL39" s="534"/>
      <c r="AM39" s="531"/>
      <c r="AN39" s="539"/>
      <c r="AO39" s="539"/>
      <c r="AP39" s="535"/>
      <c r="AQ39" s="532"/>
      <c r="AR39" s="532"/>
      <c r="AS39" s="533"/>
    </row>
    <row r="40" spans="2:45" ht="30" x14ac:dyDescent="0.25">
      <c r="B40" s="584"/>
      <c r="C40" s="433"/>
      <c r="D40" s="553" t="str">
        <f>'3-IDENTIFICACIÓN DEL RIESGO'!G40</f>
        <v>Riesgo 5</v>
      </c>
      <c r="E40" s="553"/>
      <c r="F40" s="187"/>
      <c r="G40" s="187"/>
      <c r="H40" s="187"/>
      <c r="I40" s="187"/>
      <c r="J40" s="187"/>
      <c r="K40" s="187"/>
      <c r="L40" s="187"/>
      <c r="M40" s="183"/>
      <c r="N40" s="169" t="b">
        <f t="shared" si="0"/>
        <v>0</v>
      </c>
      <c r="O40" s="158"/>
      <c r="P40" s="169" t="b">
        <f t="shared" si="1"/>
        <v>0</v>
      </c>
      <c r="Q40" s="158"/>
      <c r="R40" s="169" t="b">
        <f t="shared" si="2"/>
        <v>0</v>
      </c>
      <c r="S40" s="158"/>
      <c r="T40" s="169" t="b">
        <f t="shared" si="3"/>
        <v>0</v>
      </c>
      <c r="U40" s="158"/>
      <c r="V40" s="169" t="b">
        <f t="shared" si="4"/>
        <v>0</v>
      </c>
      <c r="W40" s="158"/>
      <c r="X40" s="169" t="b">
        <f t="shared" si="5"/>
        <v>0</v>
      </c>
      <c r="Y40" s="158"/>
      <c r="Z40" s="169" t="b">
        <f t="shared" si="6"/>
        <v>0</v>
      </c>
      <c r="AA40" s="116">
        <f t="shared" si="7"/>
        <v>0</v>
      </c>
      <c r="AB40" s="117" t="str">
        <f t="shared" si="8"/>
        <v>Débil</v>
      </c>
      <c r="AC40" s="184"/>
      <c r="AD40" s="170" t="str">
        <f t="shared" si="9"/>
        <v>Débil</v>
      </c>
      <c r="AE40" s="118" t="str">
        <f t="shared" si="10"/>
        <v>0</v>
      </c>
      <c r="AF40" s="546"/>
      <c r="AG40" s="551" t="e">
        <f t="shared" ref="AG40" si="102">(AE40+AE41)/AF40</f>
        <v>#DIV/0!</v>
      </c>
      <c r="AH40" s="529" t="e">
        <f t="shared" ref="AH40" si="103">IF(AG40&lt;50,"Débil",IF(AG40&lt;=99,"Moderado",IF(AG40=100,"Fuerte",IF(AG40="","ERROR"))))</f>
        <v>#DIV/0!</v>
      </c>
      <c r="AI40" s="531"/>
      <c r="AJ40" s="534" t="e">
        <f t="shared" ref="AJ40" si="104">IF(AH40="Débil",0,IF(AND(AH40="Moderado",AI40="Directamente"),1,IF(AND(AH40="Moderado",AI40="No disminuye"),0,IF(AND(AH40="Fuerte",AI40="Directamente"),2,IF(AND(AH40="Fuerte",AI40="No disminuye"),0)))))</f>
        <v>#DIV/0!</v>
      </c>
      <c r="AK40" s="534" t="e">
        <f>('4-VALORACIÓN DEL RIESGO'!H25-AJ40)</f>
        <v>#DIV/0!</v>
      </c>
      <c r="AL40" s="534" t="e">
        <f t="shared" ref="AL40" si="105">IF(AK40=5,"Casi Seguro",IF(AK40=4,"Probable",IF(AK40=3,"Posible",IF(AK40=2,"Improbable",IF(AK40=1,"Rara Vez",IF(AK40=0,"Rara Vez",IF(AK40&lt;0,"Rara Vez")))))))</f>
        <v>#DIV/0!</v>
      </c>
      <c r="AM40" s="531"/>
      <c r="AN40" s="538" t="e">
        <f t="shared" ref="AN40" si="106">IF(AH40="Débil",0,IF(AND(AH40="Moderado",AM40="Directamente"),1,IF(AND(AH40="Moderado",AM40="Indirectamente"),0,IF(AND(AH40="Moderado",AM40="No disminuye"),0,IF(AND(AH40="Fuerte",AM40="Directamente"),2,IF(AND(AH40="Fuerte",AM40="Indirectamente"),1,IF(AND(AH40="Fuerte",AM40="No disminuye"),0)))))))</f>
        <v>#DIV/0!</v>
      </c>
      <c r="AO40" s="538" t="e">
        <f>('4-VALORACIÓN DEL RIESGO'!AD25-AN40)</f>
        <v>#DIV/0!</v>
      </c>
      <c r="AP40" s="535" t="e">
        <f t="shared" ref="AP40" si="107">IF(AO40=5,"Catastrófico",IF(AO40=4,"Mayor",IF(AO40=3,"Moderado",IF(AO40=2,"Moderado",IF(AO40=1,"Moderado")))))</f>
        <v>#DIV/0!</v>
      </c>
      <c r="AQ40" s="532" t="e">
        <f t="shared" ref="AQ40" si="108">IF(OR(AND(AP40="Moderado",AL40="Rara Vez"),AND(AP40="Moderado",AL40="Improbable")),"Moderado",IF(OR(AND(AP40="Mayor",AL40="Improbable"),AND(AP40="Mayor",AL40="Rara Vez"),AND(AP40="Moderado",AL40="Probable"),AND(AP40="Moderado",AL40="Posible")),"Alto",IF(OR(AND(AP40="Moderado",AL40="Casi Seguro"),AND(AP40="Mayor",AL40="Posible"),AND(AP40="Mayor",AL40="Probable"),AND(AP40="Mayor",AL40="Casi Seguro")),"Extremo",IF(AP40="Catastrófico","Extremo"))))</f>
        <v>#DIV/0!</v>
      </c>
      <c r="AR40" s="532"/>
      <c r="AS40" s="533" t="s">
        <v>410</v>
      </c>
    </row>
    <row r="41" spans="2:45" ht="30.75" thickBot="1" x14ac:dyDescent="0.3">
      <c r="B41" s="585"/>
      <c r="C41" s="434"/>
      <c r="D41" s="553"/>
      <c r="E41" s="553"/>
      <c r="F41" s="187"/>
      <c r="G41" s="187"/>
      <c r="H41" s="187"/>
      <c r="I41" s="187"/>
      <c r="J41" s="187"/>
      <c r="K41" s="187"/>
      <c r="L41" s="187"/>
      <c r="M41" s="183"/>
      <c r="N41" s="169" t="b">
        <f t="shared" si="0"/>
        <v>0</v>
      </c>
      <c r="O41" s="158"/>
      <c r="P41" s="169" t="b">
        <f t="shared" si="1"/>
        <v>0</v>
      </c>
      <c r="Q41" s="158"/>
      <c r="R41" s="169" t="b">
        <f t="shared" si="2"/>
        <v>0</v>
      </c>
      <c r="S41" s="158"/>
      <c r="T41" s="169" t="b">
        <f t="shared" si="3"/>
        <v>0</v>
      </c>
      <c r="U41" s="158"/>
      <c r="V41" s="169" t="b">
        <f t="shared" si="4"/>
        <v>0</v>
      </c>
      <c r="W41" s="158"/>
      <c r="X41" s="169" t="b">
        <f t="shared" si="5"/>
        <v>0</v>
      </c>
      <c r="Y41" s="158"/>
      <c r="Z41" s="169" t="b">
        <f t="shared" si="6"/>
        <v>0</v>
      </c>
      <c r="AA41" s="116">
        <f t="shared" si="7"/>
        <v>0</v>
      </c>
      <c r="AB41" s="117" t="str">
        <f t="shared" si="8"/>
        <v>Débil</v>
      </c>
      <c r="AC41" s="184"/>
      <c r="AD41" s="170" t="str">
        <f t="shared" si="9"/>
        <v>Débil</v>
      </c>
      <c r="AE41" s="118" t="str">
        <f t="shared" si="10"/>
        <v>0</v>
      </c>
      <c r="AF41" s="547"/>
      <c r="AG41" s="552"/>
      <c r="AH41" s="530"/>
      <c r="AI41" s="531"/>
      <c r="AJ41" s="534"/>
      <c r="AK41" s="534"/>
      <c r="AL41" s="534"/>
      <c r="AM41" s="531"/>
      <c r="AN41" s="539"/>
      <c r="AO41" s="539"/>
      <c r="AP41" s="535"/>
      <c r="AQ41" s="532"/>
      <c r="AR41" s="532"/>
      <c r="AS41" s="533"/>
    </row>
    <row r="42" spans="2:45" ht="40.5" x14ac:dyDescent="0.25">
      <c r="B42" s="540" t="str">
        <f>'3-IDENTIFICACIÓN DEL RIESGO'!B42</f>
        <v>GESTIÓN DEL MODELO DE ATENCIÓN</v>
      </c>
      <c r="C42" s="432" t="str">
        <f>'3-IDENTIFICACIÓN DEL RIESGO'!E42</f>
        <v>1. Secretaría General.
2. Dirección de Gestión del Ordenamiento social de la Propiedad.
3. Dirección Acceso a Tierras.
4. Dirección Gestión Jurídica de Tierras.
5. Dirección Asuntos Étnicos.</v>
      </c>
      <c r="D42" s="553" t="str">
        <f>'3-IDENTIFICACIÓN DEL RIESGO'!G42</f>
        <v xml:space="preserve">Omitir o dilatar intencionalmente la gestión de PQRSD para beneficio propio o de terceros </v>
      </c>
      <c r="E42" s="553"/>
      <c r="F42" s="187" t="s">
        <v>912</v>
      </c>
      <c r="G42" s="187" t="s">
        <v>576</v>
      </c>
      <c r="H42" s="187" t="s">
        <v>913</v>
      </c>
      <c r="I42" s="187" t="s">
        <v>914</v>
      </c>
      <c r="J42" s="187" t="s">
        <v>915</v>
      </c>
      <c r="K42" s="187" t="s">
        <v>916</v>
      </c>
      <c r="L42" s="187" t="s">
        <v>917</v>
      </c>
      <c r="M42" s="183" t="s">
        <v>172</v>
      </c>
      <c r="N42" s="169">
        <f t="shared" si="0"/>
        <v>15</v>
      </c>
      <c r="O42" s="158" t="s">
        <v>173</v>
      </c>
      <c r="P42" s="169">
        <f t="shared" si="1"/>
        <v>15</v>
      </c>
      <c r="Q42" s="158" t="s">
        <v>174</v>
      </c>
      <c r="R42" s="169">
        <f t="shared" si="2"/>
        <v>15</v>
      </c>
      <c r="S42" s="158" t="s">
        <v>178</v>
      </c>
      <c r="T42" s="169">
        <f t="shared" si="3"/>
        <v>10</v>
      </c>
      <c r="U42" s="158" t="s">
        <v>175</v>
      </c>
      <c r="V42" s="169">
        <f t="shared" si="4"/>
        <v>15</v>
      </c>
      <c r="W42" s="158" t="s">
        <v>180</v>
      </c>
      <c r="X42" s="169">
        <f t="shared" si="5"/>
        <v>0</v>
      </c>
      <c r="Y42" s="158" t="s">
        <v>177</v>
      </c>
      <c r="Z42" s="169">
        <f t="shared" si="6"/>
        <v>10</v>
      </c>
      <c r="AA42" s="116">
        <f t="shared" si="7"/>
        <v>80</v>
      </c>
      <c r="AB42" s="117" t="str">
        <f t="shared" si="8"/>
        <v>Débil</v>
      </c>
      <c r="AC42" s="184" t="s">
        <v>50</v>
      </c>
      <c r="AD42" s="170" t="str">
        <f t="shared" si="9"/>
        <v>Débil</v>
      </c>
      <c r="AE42" s="118" t="str">
        <f t="shared" si="10"/>
        <v>0</v>
      </c>
      <c r="AF42" s="546">
        <v>1</v>
      </c>
      <c r="AG42" s="551">
        <f t="shared" ref="AG42" si="109">(AE42+AE43)/AF42</f>
        <v>0</v>
      </c>
      <c r="AH42" s="529" t="str">
        <f t="shared" ref="AH42" si="110">IF(AG42&lt;50,"Débil",IF(AG42&lt;=99,"Moderado",IF(AG42=100,"Fuerte",IF(AG42="","ERROR"))))</f>
        <v>Débil</v>
      </c>
      <c r="AI42" s="531" t="s">
        <v>80</v>
      </c>
      <c r="AJ42" s="534">
        <f t="shared" ref="AJ42" si="111">IF(AH42="Débil",0,IF(AND(AH42="Moderado",AI42="Directamente"),1,IF(AND(AH42="Moderado",AI42="No disminuye"),0,IF(AND(AH42="Fuerte",AI42="Directamente"),2,IF(AND(AH42="Fuerte",AI42="No disminuye"),0)))))</f>
        <v>0</v>
      </c>
      <c r="AK42" s="534">
        <f>('4-VALORACIÓN DEL RIESGO'!H26-AJ42)</f>
        <v>3</v>
      </c>
      <c r="AL42" s="534" t="str">
        <f t="shared" ref="AL42" si="112">IF(AK42=5,"Casi Seguro",IF(AK42=4,"Probable",IF(AK42=3,"Posible",IF(AK42=2,"Improbable",IF(AK42=1,"Rara Vez",IF(AK42=0,"Rara Vez",IF(AK42&lt;0,"Rara Vez")))))))</f>
        <v>Posible</v>
      </c>
      <c r="AM42" s="531" t="s">
        <v>80</v>
      </c>
      <c r="AN42" s="538">
        <f t="shared" ref="AN42" si="113">IF(AH42="Débil",0,IF(AND(AH42="Moderado",AM42="Directamente"),1,IF(AND(AH42="Moderado",AM42="Indirectamente"),0,IF(AND(AH42="Moderado",AM42="No disminuye"),0,IF(AND(AH42="Fuerte",AM42="Directamente"),2,IF(AND(AH42="Fuerte",AM42="Indirectamente"),1,IF(AND(AH42="Fuerte",AM42="No disminuye"),0)))))))</f>
        <v>0</v>
      </c>
      <c r="AO42" s="538">
        <f>('4-VALORACIÓN DEL RIESGO'!AD26-AN42)</f>
        <v>5</v>
      </c>
      <c r="AP42" s="535" t="str">
        <f t="shared" ref="AP42" si="114">IF(AO42=5,"Catastrófico",IF(AO42=4,"Mayor",IF(AO42=3,"Moderado",IF(AO42=2,"Moderado",IF(AO42=1,"Moderado")))))</f>
        <v>Catastrófico</v>
      </c>
      <c r="AQ42" s="532" t="str">
        <f t="shared" ref="AQ42" si="115">IF(OR(AND(AP42="Moderado",AL42="Rara Vez"),AND(AP42="Moderado",AL42="Improbable")),"Moderado",IF(OR(AND(AP42="Mayor",AL42="Improbable"),AND(AP42="Mayor",AL42="Rara Vez"),AND(AP42="Moderado",AL42="Probable"),AND(AP42="Moderado",AL42="Posible")),"Alto",IF(OR(AND(AP42="Moderado",AL42="Casi Seguro"),AND(AP42="Mayor",AL42="Posible"),AND(AP42="Mayor",AL42="Probable"),AND(AP42="Mayor",AL42="Casi Seguro")),"Extremo",IF(AP42="Catastrófico","Extremo"))))</f>
        <v>Extremo</v>
      </c>
      <c r="AR42" s="532"/>
      <c r="AS42" s="533" t="s">
        <v>410</v>
      </c>
    </row>
    <row r="43" spans="2:45" ht="30.75" thickBot="1" x14ac:dyDescent="0.3">
      <c r="B43" s="541"/>
      <c r="C43" s="433"/>
      <c r="D43" s="553"/>
      <c r="E43" s="553"/>
      <c r="F43" s="187"/>
      <c r="G43" s="187"/>
      <c r="H43" s="187"/>
      <c r="I43" s="187"/>
      <c r="J43" s="187"/>
      <c r="K43" s="187"/>
      <c r="L43" s="187"/>
      <c r="M43" s="183"/>
      <c r="N43" s="169" t="b">
        <f t="shared" si="0"/>
        <v>0</v>
      </c>
      <c r="O43" s="158"/>
      <c r="P43" s="169" t="b">
        <f t="shared" si="1"/>
        <v>0</v>
      </c>
      <c r="Q43" s="158"/>
      <c r="R43" s="169" t="b">
        <f t="shared" si="2"/>
        <v>0</v>
      </c>
      <c r="S43" s="158"/>
      <c r="T43" s="169" t="b">
        <f t="shared" si="3"/>
        <v>0</v>
      </c>
      <c r="U43" s="158"/>
      <c r="V43" s="169" t="b">
        <f t="shared" si="4"/>
        <v>0</v>
      </c>
      <c r="W43" s="158"/>
      <c r="X43" s="169" t="b">
        <f t="shared" si="5"/>
        <v>0</v>
      </c>
      <c r="Y43" s="158"/>
      <c r="Z43" s="169" t="b">
        <f t="shared" si="6"/>
        <v>0</v>
      </c>
      <c r="AA43" s="116">
        <f t="shared" si="7"/>
        <v>0</v>
      </c>
      <c r="AB43" s="117" t="str">
        <f t="shared" si="8"/>
        <v>Débil</v>
      </c>
      <c r="AC43" s="184"/>
      <c r="AD43" s="170" t="str">
        <f t="shared" si="9"/>
        <v>Débil</v>
      </c>
      <c r="AE43" s="118" t="str">
        <f t="shared" si="10"/>
        <v>0</v>
      </c>
      <c r="AF43" s="547"/>
      <c r="AG43" s="552"/>
      <c r="AH43" s="530"/>
      <c r="AI43" s="531"/>
      <c r="AJ43" s="534"/>
      <c r="AK43" s="534"/>
      <c r="AL43" s="534"/>
      <c r="AM43" s="531"/>
      <c r="AN43" s="539"/>
      <c r="AO43" s="539"/>
      <c r="AP43" s="535"/>
      <c r="AQ43" s="532"/>
      <c r="AR43" s="532"/>
      <c r="AS43" s="533"/>
    </row>
    <row r="44" spans="2:45" ht="54" x14ac:dyDescent="0.25">
      <c r="B44" s="541"/>
      <c r="C44" s="433"/>
      <c r="D44" s="553" t="str">
        <f>'3-IDENTIFICACIÓN DEL RIESGO'!G44</f>
        <v>Solicitar y/o recibir dinero o cualquier otro beneficio personal a cambio de la promesa de éxito en la realización o priorización de un trámite</v>
      </c>
      <c r="E44" s="553"/>
      <c r="F44" s="187" t="s">
        <v>912</v>
      </c>
      <c r="G44" s="187" t="s">
        <v>719</v>
      </c>
      <c r="H44" s="187" t="s">
        <v>918</v>
      </c>
      <c r="I44" s="187" t="s">
        <v>919</v>
      </c>
      <c r="J44" s="187" t="s">
        <v>921</v>
      </c>
      <c r="K44" s="187" t="s">
        <v>922</v>
      </c>
      <c r="L44" s="187" t="s">
        <v>924</v>
      </c>
      <c r="M44" s="183" t="s">
        <v>172</v>
      </c>
      <c r="N44" s="169">
        <f t="shared" si="0"/>
        <v>15</v>
      </c>
      <c r="O44" s="158" t="s">
        <v>173</v>
      </c>
      <c r="P44" s="169">
        <f t="shared" si="1"/>
        <v>15</v>
      </c>
      <c r="Q44" s="158" t="s">
        <v>174</v>
      </c>
      <c r="R44" s="169">
        <f t="shared" si="2"/>
        <v>15</v>
      </c>
      <c r="S44" s="158" t="s">
        <v>47</v>
      </c>
      <c r="T44" s="169">
        <f t="shared" si="3"/>
        <v>15</v>
      </c>
      <c r="U44" s="158" t="s">
        <v>220</v>
      </c>
      <c r="V44" s="169">
        <f t="shared" si="4"/>
        <v>0</v>
      </c>
      <c r="W44" s="158" t="s">
        <v>176</v>
      </c>
      <c r="X44" s="169">
        <f t="shared" si="5"/>
        <v>15</v>
      </c>
      <c r="Y44" s="158" t="s">
        <v>177</v>
      </c>
      <c r="Z44" s="169">
        <f t="shared" si="6"/>
        <v>10</v>
      </c>
      <c r="AA44" s="116">
        <f t="shared" si="7"/>
        <v>85</v>
      </c>
      <c r="AB44" s="117" t="str">
        <f t="shared" si="8"/>
        <v>Débil</v>
      </c>
      <c r="AC44" s="184" t="s">
        <v>50</v>
      </c>
      <c r="AD44" s="170" t="str">
        <f t="shared" si="9"/>
        <v>Débil</v>
      </c>
      <c r="AE44" s="118" t="str">
        <f t="shared" si="10"/>
        <v>0</v>
      </c>
      <c r="AF44" s="546">
        <v>2</v>
      </c>
      <c r="AG44" s="551">
        <f t="shared" ref="AG44" si="116">(AE44+AE45)/AF44</f>
        <v>50</v>
      </c>
      <c r="AH44" s="529" t="str">
        <f t="shared" ref="AH44" si="117">IF(AG44&lt;50,"Débil",IF(AG44&lt;=99,"Moderado",IF(AG44=100,"Fuerte",IF(AG44="","ERROR"))))</f>
        <v>Moderado</v>
      </c>
      <c r="AI44" s="531" t="s">
        <v>78</v>
      </c>
      <c r="AJ44" s="534">
        <f t="shared" ref="AJ44" si="118">IF(AH44="Débil",0,IF(AND(AH44="Moderado",AI44="Directamente"),1,IF(AND(AH44="Moderado",AI44="No disminuye"),0,IF(AND(AH44="Fuerte",AI44="Directamente"),2,IF(AND(AH44="Fuerte",AI44="No disminuye"),0)))))</f>
        <v>1</v>
      </c>
      <c r="AK44" s="534">
        <f>('4-VALORACIÓN DEL RIESGO'!H27-AJ44)</f>
        <v>2</v>
      </c>
      <c r="AL44" s="534" t="str">
        <f t="shared" ref="AL44" si="119">IF(AK44=5,"Casi Seguro",IF(AK44=4,"Probable",IF(AK44=3,"Posible",IF(AK44=2,"Improbable",IF(AK44=1,"Rara Vez",IF(AK44=0,"Rara Vez",IF(AK44&lt;0,"Rara Vez")))))))</f>
        <v>Improbable</v>
      </c>
      <c r="AM44" s="531" t="s">
        <v>79</v>
      </c>
      <c r="AN44" s="538">
        <f t="shared" ref="AN44" si="120">IF(AH44="Débil",0,IF(AND(AH44="Moderado",AM44="Directamente"),1,IF(AND(AH44="Moderado",AM44="Indirectamente"),0,IF(AND(AH44="Moderado",AM44="No disminuye"),0,IF(AND(AH44="Fuerte",AM44="Directamente"),2,IF(AND(AH44="Fuerte",AM44="Indirectamente"),1,IF(AND(AH44="Fuerte",AM44="No disminuye"),0)))))))</f>
        <v>0</v>
      </c>
      <c r="AO44" s="538">
        <f>('4-VALORACIÓN DEL RIESGO'!AD27-AN44)</f>
        <v>5</v>
      </c>
      <c r="AP44" s="535" t="str">
        <f t="shared" ref="AP44" si="121">IF(AO44=5,"Catastrófico",IF(AO44=4,"Mayor",IF(AO44=3,"Moderado",IF(AO44=2,"Moderado",IF(AO44=1,"Moderado")))))</f>
        <v>Catastrófico</v>
      </c>
      <c r="AQ44" s="532" t="str">
        <f t="shared" ref="AQ44" si="122">IF(OR(AND(AP44="Moderado",AL44="Rara Vez"),AND(AP44="Moderado",AL44="Improbable")),"Moderado",IF(OR(AND(AP44="Mayor",AL44="Improbable"),AND(AP44="Mayor",AL44="Rara Vez"),AND(AP44="Moderado",AL44="Probable"),AND(AP44="Moderado",AL44="Posible")),"Alto",IF(OR(AND(AP44="Moderado",AL44="Casi Seguro"),AND(AP44="Mayor",AL44="Posible"),AND(AP44="Mayor",AL44="Probable"),AND(AP44="Mayor",AL44="Casi Seguro")),"Extremo",IF(AP44="Catastrófico","Extremo"))))</f>
        <v>Extremo</v>
      </c>
      <c r="AR44" s="532"/>
      <c r="AS44" s="533" t="s">
        <v>410</v>
      </c>
    </row>
    <row r="45" spans="2:45" ht="54.75" thickBot="1" x14ac:dyDescent="0.3">
      <c r="B45" s="541"/>
      <c r="C45" s="433"/>
      <c r="D45" s="553"/>
      <c r="E45" s="553"/>
      <c r="F45" s="187" t="s">
        <v>912</v>
      </c>
      <c r="G45" s="187" t="s">
        <v>576</v>
      </c>
      <c r="H45" s="187" t="s">
        <v>918</v>
      </c>
      <c r="I45" s="187" t="s">
        <v>920</v>
      </c>
      <c r="J45" s="187" t="s">
        <v>921</v>
      </c>
      <c r="K45" s="187" t="s">
        <v>923</v>
      </c>
      <c r="L45" s="187" t="s">
        <v>925</v>
      </c>
      <c r="M45" s="183" t="s">
        <v>172</v>
      </c>
      <c r="N45" s="169">
        <f t="shared" si="0"/>
        <v>15</v>
      </c>
      <c r="O45" s="158" t="s">
        <v>173</v>
      </c>
      <c r="P45" s="169">
        <f t="shared" si="1"/>
        <v>15</v>
      </c>
      <c r="Q45" s="158" t="s">
        <v>174</v>
      </c>
      <c r="R45" s="169">
        <f t="shared" si="2"/>
        <v>15</v>
      </c>
      <c r="S45" s="158" t="s">
        <v>47</v>
      </c>
      <c r="T45" s="169">
        <f t="shared" si="3"/>
        <v>15</v>
      </c>
      <c r="U45" s="158" t="s">
        <v>175</v>
      </c>
      <c r="V45" s="169">
        <f t="shared" si="4"/>
        <v>15</v>
      </c>
      <c r="W45" s="158" t="s">
        <v>176</v>
      </c>
      <c r="X45" s="169">
        <f t="shared" si="5"/>
        <v>15</v>
      </c>
      <c r="Y45" s="158" t="s">
        <v>177</v>
      </c>
      <c r="Z45" s="169">
        <f t="shared" si="6"/>
        <v>10</v>
      </c>
      <c r="AA45" s="116">
        <f t="shared" si="7"/>
        <v>100</v>
      </c>
      <c r="AB45" s="117" t="str">
        <f t="shared" si="8"/>
        <v>Fuerte</v>
      </c>
      <c r="AC45" s="184" t="s">
        <v>50</v>
      </c>
      <c r="AD45" s="170" t="str">
        <f t="shared" si="9"/>
        <v>Fuerte</v>
      </c>
      <c r="AE45" s="118" t="str">
        <f t="shared" si="10"/>
        <v>100</v>
      </c>
      <c r="AF45" s="547"/>
      <c r="AG45" s="552"/>
      <c r="AH45" s="530"/>
      <c r="AI45" s="531"/>
      <c r="AJ45" s="534"/>
      <c r="AK45" s="534"/>
      <c r="AL45" s="534"/>
      <c r="AM45" s="531"/>
      <c r="AN45" s="539"/>
      <c r="AO45" s="539"/>
      <c r="AP45" s="535"/>
      <c r="AQ45" s="532"/>
      <c r="AR45" s="532"/>
      <c r="AS45" s="533"/>
    </row>
    <row r="46" spans="2:45" ht="30" x14ac:dyDescent="0.25">
      <c r="B46" s="541"/>
      <c r="C46" s="433"/>
      <c r="D46" s="553" t="str">
        <f>'3-IDENTIFICACIÓN DEL RIESGO'!G46</f>
        <v>Riesgo 3</v>
      </c>
      <c r="E46" s="553"/>
      <c r="F46" s="187"/>
      <c r="G46" s="187"/>
      <c r="H46" s="187"/>
      <c r="I46" s="187"/>
      <c r="J46" s="187"/>
      <c r="K46" s="187"/>
      <c r="L46" s="187"/>
      <c r="M46" s="183"/>
      <c r="N46" s="169" t="b">
        <f t="shared" si="0"/>
        <v>0</v>
      </c>
      <c r="O46" s="158"/>
      <c r="P46" s="169" t="b">
        <f t="shared" si="1"/>
        <v>0</v>
      </c>
      <c r="Q46" s="158"/>
      <c r="R46" s="169" t="b">
        <f t="shared" si="2"/>
        <v>0</v>
      </c>
      <c r="S46" s="158"/>
      <c r="T46" s="169" t="b">
        <f t="shared" si="3"/>
        <v>0</v>
      </c>
      <c r="U46" s="158"/>
      <c r="V46" s="169" t="b">
        <f t="shared" si="4"/>
        <v>0</v>
      </c>
      <c r="W46" s="158"/>
      <c r="X46" s="169" t="b">
        <f t="shared" si="5"/>
        <v>0</v>
      </c>
      <c r="Y46" s="158"/>
      <c r="Z46" s="169" t="b">
        <f t="shared" si="6"/>
        <v>0</v>
      </c>
      <c r="AA46" s="116">
        <f t="shared" si="7"/>
        <v>0</v>
      </c>
      <c r="AB46" s="117" t="str">
        <f t="shared" si="8"/>
        <v>Débil</v>
      </c>
      <c r="AC46" s="184"/>
      <c r="AD46" s="170" t="str">
        <f t="shared" si="9"/>
        <v>Débil</v>
      </c>
      <c r="AE46" s="118" t="str">
        <f t="shared" si="10"/>
        <v>0</v>
      </c>
      <c r="AF46" s="546"/>
      <c r="AG46" s="551" t="e">
        <f t="shared" ref="AG46" si="123">(AE46+AE47)/AF46</f>
        <v>#DIV/0!</v>
      </c>
      <c r="AH46" s="529" t="e">
        <f t="shared" ref="AH46" si="124">IF(AG46&lt;50,"Débil",IF(AG46&lt;=99,"Moderado",IF(AG46=100,"Fuerte",IF(AG46="","ERROR"))))</f>
        <v>#DIV/0!</v>
      </c>
      <c r="AI46" s="531"/>
      <c r="AJ46" s="534" t="e">
        <f t="shared" ref="AJ46" si="125">IF(AH46="Débil",0,IF(AND(AH46="Moderado",AI46="Directamente"),1,IF(AND(AH46="Moderado",AI46="No disminuye"),0,IF(AND(AH46="Fuerte",AI46="Directamente"),2,IF(AND(AH46="Fuerte",AI46="No disminuye"),0)))))</f>
        <v>#DIV/0!</v>
      </c>
      <c r="AK46" s="534" t="e">
        <f>('4-VALORACIÓN DEL RIESGO'!H28-AJ46)</f>
        <v>#DIV/0!</v>
      </c>
      <c r="AL46" s="534" t="e">
        <f t="shared" ref="AL46" si="126">IF(AK46=5,"Casi Seguro",IF(AK46=4,"Probable",IF(AK46=3,"Posible",IF(AK46=2,"Improbable",IF(AK46=1,"Rara Vez",IF(AK46=0,"Rara Vez",IF(AK46&lt;0,"Rara Vez")))))))</f>
        <v>#DIV/0!</v>
      </c>
      <c r="AM46" s="531"/>
      <c r="AN46" s="538" t="e">
        <f t="shared" ref="AN46" si="127">IF(AH46="Débil",0,IF(AND(AH46="Moderado",AM46="Directamente"),1,IF(AND(AH46="Moderado",AM46="Indirectamente"),0,IF(AND(AH46="Moderado",AM46="No disminuye"),0,IF(AND(AH46="Fuerte",AM46="Directamente"),2,IF(AND(AH46="Fuerte",AM46="Indirectamente"),1,IF(AND(AH46="Fuerte",AM46="No disminuye"),0)))))))</f>
        <v>#DIV/0!</v>
      </c>
      <c r="AO46" s="538" t="e">
        <f>('4-VALORACIÓN DEL RIESGO'!AD28-AN46)</f>
        <v>#DIV/0!</v>
      </c>
      <c r="AP46" s="535" t="e">
        <f t="shared" ref="AP46" si="128">IF(AO46=5,"Catastrófico",IF(AO46=4,"Mayor",IF(AO46=3,"Moderado",IF(AO46=2,"Moderado",IF(AO46=1,"Moderado")))))</f>
        <v>#DIV/0!</v>
      </c>
      <c r="AQ46" s="532" t="e">
        <f t="shared" ref="AQ46" si="129">IF(OR(AND(AP46="Moderado",AL46="Rara Vez"),AND(AP46="Moderado",AL46="Improbable")),"Moderado",IF(OR(AND(AP46="Mayor",AL46="Improbable"),AND(AP46="Mayor",AL46="Rara Vez"),AND(AP46="Moderado",AL46="Probable"),AND(AP46="Moderado",AL46="Posible")),"Alto",IF(OR(AND(AP46="Moderado",AL46="Casi Seguro"),AND(AP46="Mayor",AL46="Posible"),AND(AP46="Mayor",AL46="Probable"),AND(AP46="Mayor",AL46="Casi Seguro")),"Extremo",IF(AP46="Catastrófico","Extremo"))))</f>
        <v>#DIV/0!</v>
      </c>
      <c r="AR46" s="532"/>
      <c r="AS46" s="533" t="s">
        <v>410</v>
      </c>
    </row>
    <row r="47" spans="2:45" ht="30.75" thickBot="1" x14ac:dyDescent="0.3">
      <c r="B47" s="541"/>
      <c r="C47" s="433"/>
      <c r="D47" s="553"/>
      <c r="E47" s="553"/>
      <c r="F47" s="187"/>
      <c r="G47" s="187"/>
      <c r="H47" s="187"/>
      <c r="I47" s="187"/>
      <c r="J47" s="187"/>
      <c r="K47" s="187"/>
      <c r="L47" s="187"/>
      <c r="M47" s="183"/>
      <c r="N47" s="169" t="b">
        <f t="shared" si="0"/>
        <v>0</v>
      </c>
      <c r="O47" s="158"/>
      <c r="P47" s="169" t="b">
        <f t="shared" si="1"/>
        <v>0</v>
      </c>
      <c r="Q47" s="158"/>
      <c r="R47" s="169" t="b">
        <f t="shared" si="2"/>
        <v>0</v>
      </c>
      <c r="S47" s="158"/>
      <c r="T47" s="169" t="b">
        <f t="shared" si="3"/>
        <v>0</v>
      </c>
      <c r="U47" s="158"/>
      <c r="V47" s="169" t="b">
        <f t="shared" si="4"/>
        <v>0</v>
      </c>
      <c r="W47" s="158"/>
      <c r="X47" s="169" t="b">
        <f t="shared" si="5"/>
        <v>0</v>
      </c>
      <c r="Y47" s="158"/>
      <c r="Z47" s="169" t="b">
        <f t="shared" si="6"/>
        <v>0</v>
      </c>
      <c r="AA47" s="116">
        <f t="shared" si="7"/>
        <v>0</v>
      </c>
      <c r="AB47" s="117" t="str">
        <f t="shared" si="8"/>
        <v>Débil</v>
      </c>
      <c r="AC47" s="184"/>
      <c r="AD47" s="170" t="str">
        <f t="shared" si="9"/>
        <v>Débil</v>
      </c>
      <c r="AE47" s="118" t="str">
        <f t="shared" si="10"/>
        <v>0</v>
      </c>
      <c r="AF47" s="547"/>
      <c r="AG47" s="552"/>
      <c r="AH47" s="530"/>
      <c r="AI47" s="531"/>
      <c r="AJ47" s="534"/>
      <c r="AK47" s="534"/>
      <c r="AL47" s="534"/>
      <c r="AM47" s="531"/>
      <c r="AN47" s="539"/>
      <c r="AO47" s="539"/>
      <c r="AP47" s="535"/>
      <c r="AQ47" s="532"/>
      <c r="AR47" s="532"/>
      <c r="AS47" s="533"/>
    </row>
    <row r="48" spans="2:45" ht="30" x14ac:dyDescent="0.25">
      <c r="B48" s="541"/>
      <c r="C48" s="433"/>
      <c r="D48" s="553" t="str">
        <f>'3-IDENTIFICACIÓN DEL RIESGO'!G48</f>
        <v>Riesgo 4</v>
      </c>
      <c r="E48" s="553"/>
      <c r="F48" s="187"/>
      <c r="G48" s="187"/>
      <c r="H48" s="187"/>
      <c r="I48" s="187"/>
      <c r="J48" s="187"/>
      <c r="K48" s="187"/>
      <c r="L48" s="187"/>
      <c r="M48" s="183"/>
      <c r="N48" s="169" t="b">
        <f t="shared" si="0"/>
        <v>0</v>
      </c>
      <c r="O48" s="158"/>
      <c r="P48" s="169" t="b">
        <f t="shared" si="1"/>
        <v>0</v>
      </c>
      <c r="Q48" s="158"/>
      <c r="R48" s="169" t="b">
        <f t="shared" si="2"/>
        <v>0</v>
      </c>
      <c r="S48" s="158"/>
      <c r="T48" s="169" t="b">
        <f t="shared" si="3"/>
        <v>0</v>
      </c>
      <c r="U48" s="158"/>
      <c r="V48" s="169" t="b">
        <f t="shared" si="4"/>
        <v>0</v>
      </c>
      <c r="W48" s="158"/>
      <c r="X48" s="169" t="b">
        <f t="shared" si="5"/>
        <v>0</v>
      </c>
      <c r="Y48" s="158"/>
      <c r="Z48" s="169" t="b">
        <f t="shared" si="6"/>
        <v>0</v>
      </c>
      <c r="AA48" s="116">
        <f t="shared" si="7"/>
        <v>0</v>
      </c>
      <c r="AB48" s="117" t="str">
        <f t="shared" si="8"/>
        <v>Débil</v>
      </c>
      <c r="AC48" s="184"/>
      <c r="AD48" s="170" t="str">
        <f t="shared" si="9"/>
        <v>Débil</v>
      </c>
      <c r="AE48" s="118" t="str">
        <f t="shared" si="10"/>
        <v>0</v>
      </c>
      <c r="AF48" s="546"/>
      <c r="AG48" s="551" t="e">
        <f t="shared" ref="AG48" si="130">(AE48+AE49)/AF48</f>
        <v>#DIV/0!</v>
      </c>
      <c r="AH48" s="529" t="e">
        <f t="shared" ref="AH48" si="131">IF(AG48&lt;50,"Débil",IF(AG48&lt;=99,"Moderado",IF(AG48=100,"Fuerte",IF(AG48="","ERROR"))))</f>
        <v>#DIV/0!</v>
      </c>
      <c r="AI48" s="531"/>
      <c r="AJ48" s="534" t="e">
        <f t="shared" ref="AJ48" si="132">IF(AH48="Débil",0,IF(AND(AH48="Moderado",AI48="Directamente"),1,IF(AND(AH48="Moderado",AI48="No disminuye"),0,IF(AND(AH48="Fuerte",AI48="Directamente"),2,IF(AND(AH48="Fuerte",AI48="No disminuye"),0)))))</f>
        <v>#DIV/0!</v>
      </c>
      <c r="AK48" s="534" t="e">
        <f>('4-VALORACIÓN DEL RIESGO'!H29-AJ48)</f>
        <v>#DIV/0!</v>
      </c>
      <c r="AL48" s="534" t="e">
        <f t="shared" ref="AL48" si="133">IF(AK48=5,"Casi Seguro",IF(AK48=4,"Probable",IF(AK48=3,"Posible",IF(AK48=2,"Improbable",IF(AK48=1,"Rara Vez",IF(AK48=0,"Rara Vez",IF(AK48&lt;0,"Rara Vez")))))))</f>
        <v>#DIV/0!</v>
      </c>
      <c r="AM48" s="531"/>
      <c r="AN48" s="538" t="e">
        <f t="shared" ref="AN48" si="134">IF(AH48="Débil",0,IF(AND(AH48="Moderado",AM48="Directamente"),1,IF(AND(AH48="Moderado",AM48="Indirectamente"),0,IF(AND(AH48="Moderado",AM48="No disminuye"),0,IF(AND(AH48="Fuerte",AM48="Directamente"),2,IF(AND(AH48="Fuerte",AM48="Indirectamente"),1,IF(AND(AH48="Fuerte",AM48="No disminuye"),0)))))))</f>
        <v>#DIV/0!</v>
      </c>
      <c r="AO48" s="538" t="e">
        <f>('4-VALORACIÓN DEL RIESGO'!AD29-AN48)</f>
        <v>#DIV/0!</v>
      </c>
      <c r="AP48" s="535" t="e">
        <f t="shared" ref="AP48" si="135">IF(AO48=5,"Catastrófico",IF(AO48=4,"Mayor",IF(AO48=3,"Moderado",IF(AO48=2,"Moderado",IF(AO48=1,"Moderado")))))</f>
        <v>#DIV/0!</v>
      </c>
      <c r="AQ48" s="532" t="e">
        <f t="shared" ref="AQ48" si="136">IF(OR(AND(AP48="Moderado",AL48="Rara Vez"),AND(AP48="Moderado",AL48="Improbable")),"Moderado",IF(OR(AND(AP48="Mayor",AL48="Improbable"),AND(AP48="Mayor",AL48="Rara Vez"),AND(AP48="Moderado",AL48="Probable"),AND(AP48="Moderado",AL48="Posible")),"Alto",IF(OR(AND(AP48="Moderado",AL48="Casi Seguro"),AND(AP48="Mayor",AL48="Posible"),AND(AP48="Mayor",AL48="Probable"),AND(AP48="Mayor",AL48="Casi Seguro")),"Extremo",IF(AP48="Catastrófico","Extremo"))))</f>
        <v>#DIV/0!</v>
      </c>
      <c r="AR48" s="532"/>
      <c r="AS48" s="533" t="s">
        <v>410</v>
      </c>
    </row>
    <row r="49" spans="2:45" ht="30.75" thickBot="1" x14ac:dyDescent="0.3">
      <c r="B49" s="541"/>
      <c r="C49" s="433"/>
      <c r="D49" s="553"/>
      <c r="E49" s="553"/>
      <c r="F49" s="187"/>
      <c r="G49" s="187"/>
      <c r="H49" s="187"/>
      <c r="I49" s="187"/>
      <c r="J49" s="187"/>
      <c r="K49" s="187"/>
      <c r="L49" s="187"/>
      <c r="M49" s="183"/>
      <c r="N49" s="169" t="b">
        <f t="shared" si="0"/>
        <v>0</v>
      </c>
      <c r="O49" s="158"/>
      <c r="P49" s="169" t="b">
        <f t="shared" si="1"/>
        <v>0</v>
      </c>
      <c r="Q49" s="158"/>
      <c r="R49" s="169" t="b">
        <f t="shared" si="2"/>
        <v>0</v>
      </c>
      <c r="S49" s="158"/>
      <c r="T49" s="169" t="b">
        <f t="shared" si="3"/>
        <v>0</v>
      </c>
      <c r="U49" s="158"/>
      <c r="V49" s="169" t="b">
        <f t="shared" si="4"/>
        <v>0</v>
      </c>
      <c r="W49" s="158"/>
      <c r="X49" s="169" t="b">
        <f t="shared" si="5"/>
        <v>0</v>
      </c>
      <c r="Y49" s="158"/>
      <c r="Z49" s="169" t="b">
        <f t="shared" si="6"/>
        <v>0</v>
      </c>
      <c r="AA49" s="116">
        <f t="shared" si="7"/>
        <v>0</v>
      </c>
      <c r="AB49" s="117" t="str">
        <f t="shared" si="8"/>
        <v>Débil</v>
      </c>
      <c r="AC49" s="184"/>
      <c r="AD49" s="170" t="str">
        <f t="shared" si="9"/>
        <v>Débil</v>
      </c>
      <c r="AE49" s="118" t="str">
        <f t="shared" si="10"/>
        <v>0</v>
      </c>
      <c r="AF49" s="547"/>
      <c r="AG49" s="552"/>
      <c r="AH49" s="530"/>
      <c r="AI49" s="531"/>
      <c r="AJ49" s="534"/>
      <c r="AK49" s="534"/>
      <c r="AL49" s="534"/>
      <c r="AM49" s="531"/>
      <c r="AN49" s="539"/>
      <c r="AO49" s="539"/>
      <c r="AP49" s="535"/>
      <c r="AQ49" s="532"/>
      <c r="AR49" s="532"/>
      <c r="AS49" s="533"/>
    </row>
    <row r="50" spans="2:45" ht="30" x14ac:dyDescent="0.25">
      <c r="B50" s="541"/>
      <c r="C50" s="433"/>
      <c r="D50" s="553" t="str">
        <f>'3-IDENTIFICACIÓN DEL RIESGO'!G50</f>
        <v>Riesgo 5</v>
      </c>
      <c r="E50" s="553"/>
      <c r="F50" s="187"/>
      <c r="G50" s="187"/>
      <c r="H50" s="187"/>
      <c r="I50" s="187"/>
      <c r="J50" s="187"/>
      <c r="K50" s="187"/>
      <c r="L50" s="187"/>
      <c r="M50" s="183"/>
      <c r="N50" s="169" t="b">
        <f t="shared" si="0"/>
        <v>0</v>
      </c>
      <c r="O50" s="158"/>
      <c r="P50" s="169" t="b">
        <f t="shared" si="1"/>
        <v>0</v>
      </c>
      <c r="Q50" s="158"/>
      <c r="R50" s="169" t="b">
        <f t="shared" si="2"/>
        <v>0</v>
      </c>
      <c r="S50" s="158"/>
      <c r="T50" s="169" t="b">
        <f t="shared" si="3"/>
        <v>0</v>
      </c>
      <c r="U50" s="158"/>
      <c r="V50" s="169" t="b">
        <f t="shared" si="4"/>
        <v>0</v>
      </c>
      <c r="W50" s="158"/>
      <c r="X50" s="169" t="b">
        <f t="shared" si="5"/>
        <v>0</v>
      </c>
      <c r="Y50" s="158"/>
      <c r="Z50" s="169" t="b">
        <f t="shared" si="6"/>
        <v>0</v>
      </c>
      <c r="AA50" s="116">
        <f t="shared" si="7"/>
        <v>0</v>
      </c>
      <c r="AB50" s="117" t="str">
        <f t="shared" si="8"/>
        <v>Débil</v>
      </c>
      <c r="AC50" s="184"/>
      <c r="AD50" s="170" t="str">
        <f t="shared" si="9"/>
        <v>Débil</v>
      </c>
      <c r="AE50" s="118" t="str">
        <f t="shared" si="10"/>
        <v>0</v>
      </c>
      <c r="AF50" s="546"/>
      <c r="AG50" s="551" t="e">
        <f t="shared" ref="AG50" si="137">(AE50+AE51)/AF50</f>
        <v>#DIV/0!</v>
      </c>
      <c r="AH50" s="529" t="e">
        <f t="shared" ref="AH50" si="138">IF(AG50&lt;50,"Débil",IF(AG50&lt;=99,"Moderado",IF(AG50=100,"Fuerte",IF(AG50="","ERROR"))))</f>
        <v>#DIV/0!</v>
      </c>
      <c r="AI50" s="531"/>
      <c r="AJ50" s="534" t="e">
        <f t="shared" ref="AJ50" si="139">IF(AH50="Débil",0,IF(AND(AH50="Moderado",AI50="Directamente"),1,IF(AND(AH50="Moderado",AI50="No disminuye"),0,IF(AND(AH50="Fuerte",AI50="Directamente"),2,IF(AND(AH50="Fuerte",AI50="No disminuye"),0)))))</f>
        <v>#DIV/0!</v>
      </c>
      <c r="AK50" s="534" t="e">
        <f>('4-VALORACIÓN DEL RIESGO'!H30-AJ50)</f>
        <v>#DIV/0!</v>
      </c>
      <c r="AL50" s="534" t="e">
        <f t="shared" ref="AL50" si="140">IF(AK50=5,"Casi Seguro",IF(AK50=4,"Probable",IF(AK50=3,"Posible",IF(AK50=2,"Improbable",IF(AK50=1,"Rara Vez",IF(AK50=0,"Rara Vez",IF(AK50&lt;0,"Rara Vez")))))))</f>
        <v>#DIV/0!</v>
      </c>
      <c r="AM50" s="531"/>
      <c r="AN50" s="538" t="e">
        <f t="shared" ref="AN50" si="141">IF(AH50="Débil",0,IF(AND(AH50="Moderado",AM50="Directamente"),1,IF(AND(AH50="Moderado",AM50="Indirectamente"),0,IF(AND(AH50="Moderado",AM50="No disminuye"),0,IF(AND(AH50="Fuerte",AM50="Directamente"),2,IF(AND(AH50="Fuerte",AM50="Indirectamente"),1,IF(AND(AH50="Fuerte",AM50="No disminuye"),0)))))))</f>
        <v>#DIV/0!</v>
      </c>
      <c r="AO50" s="538" t="e">
        <f>('4-VALORACIÓN DEL RIESGO'!AD30-AN50)</f>
        <v>#DIV/0!</v>
      </c>
      <c r="AP50" s="535" t="e">
        <f t="shared" ref="AP50" si="142">IF(AO50=5,"Catastrófico",IF(AO50=4,"Mayor",IF(AO50=3,"Moderado",IF(AO50=2,"Moderado",IF(AO50=1,"Moderado")))))</f>
        <v>#DIV/0!</v>
      </c>
      <c r="AQ50" s="532" t="e">
        <f t="shared" ref="AQ50" si="143">IF(OR(AND(AP50="Moderado",AL50="Rara Vez"),AND(AP50="Moderado",AL50="Improbable")),"Moderado",IF(OR(AND(AP50="Mayor",AL50="Improbable"),AND(AP50="Mayor",AL50="Rara Vez"),AND(AP50="Moderado",AL50="Probable"),AND(AP50="Moderado",AL50="Posible")),"Alto",IF(OR(AND(AP50="Moderado",AL50="Casi Seguro"),AND(AP50="Mayor",AL50="Posible"),AND(AP50="Mayor",AL50="Probable"),AND(AP50="Mayor",AL50="Casi Seguro")),"Extremo",IF(AP50="Catastrófico","Extremo"))))</f>
        <v>#DIV/0!</v>
      </c>
      <c r="AR50" s="532"/>
      <c r="AS50" s="533" t="s">
        <v>410</v>
      </c>
    </row>
    <row r="51" spans="2:45" ht="30.75" thickBot="1" x14ac:dyDescent="0.3">
      <c r="B51" s="541"/>
      <c r="C51" s="433"/>
      <c r="D51" s="553"/>
      <c r="E51" s="553"/>
      <c r="F51" s="187"/>
      <c r="G51" s="187"/>
      <c r="H51" s="187"/>
      <c r="I51" s="187"/>
      <c r="J51" s="187"/>
      <c r="K51" s="187"/>
      <c r="L51" s="187"/>
      <c r="M51" s="183"/>
      <c r="N51" s="169" t="b">
        <f t="shared" si="0"/>
        <v>0</v>
      </c>
      <c r="O51" s="158"/>
      <c r="P51" s="169" t="b">
        <f t="shared" si="1"/>
        <v>0</v>
      </c>
      <c r="Q51" s="158"/>
      <c r="R51" s="169" t="b">
        <f t="shared" si="2"/>
        <v>0</v>
      </c>
      <c r="S51" s="158"/>
      <c r="T51" s="169" t="b">
        <f t="shared" si="3"/>
        <v>0</v>
      </c>
      <c r="U51" s="158"/>
      <c r="V51" s="169" t="b">
        <f t="shared" si="4"/>
        <v>0</v>
      </c>
      <c r="W51" s="158"/>
      <c r="X51" s="169" t="b">
        <f t="shared" si="5"/>
        <v>0</v>
      </c>
      <c r="Y51" s="158"/>
      <c r="Z51" s="169" t="b">
        <f t="shared" si="6"/>
        <v>0</v>
      </c>
      <c r="AA51" s="116">
        <f t="shared" si="7"/>
        <v>0</v>
      </c>
      <c r="AB51" s="117" t="str">
        <f t="shared" si="8"/>
        <v>Débil</v>
      </c>
      <c r="AC51" s="184"/>
      <c r="AD51" s="170" t="str">
        <f t="shared" si="9"/>
        <v>Débil</v>
      </c>
      <c r="AE51" s="118" t="str">
        <f t="shared" si="10"/>
        <v>0</v>
      </c>
      <c r="AF51" s="547"/>
      <c r="AG51" s="552"/>
      <c r="AH51" s="530"/>
      <c r="AI51" s="531"/>
      <c r="AJ51" s="534"/>
      <c r="AK51" s="534"/>
      <c r="AL51" s="534"/>
      <c r="AM51" s="531"/>
      <c r="AN51" s="539"/>
      <c r="AO51" s="539"/>
      <c r="AP51" s="535"/>
      <c r="AQ51" s="532"/>
      <c r="AR51" s="532"/>
      <c r="AS51" s="533"/>
    </row>
    <row r="52" spans="2:45" ht="53.25" customHeight="1" x14ac:dyDescent="0.25">
      <c r="B52" s="618" t="str">
        <f>'3-IDENTIFICACIÓN DEL RIESGO'!B52</f>
        <v>PLANIFICACIÓN DEL ORDENAMIENTO SOCIAL DE LA PROPIEDAD</v>
      </c>
      <c r="C52" s="621" t="str">
        <f>'3-IDENTIFICACIÓN DEL RIESGO'!E52</f>
        <v>1. Dirección General.
2. Dirección de Gestión del Ordenamiento Social de Propiedad.
3. Subdirección de Planeación Operativa. 
4. Subdirección de Sistemas de Información.
5. Dirección de Acceso a Tierras.
6. Dirección de Gestión Jurídica de Tierras.
7. Dirección de Asuntos Étnicos.
8. UGT's
9. Secretaría General (servicio al ciudadano)</v>
      </c>
      <c r="D52" s="553" t="str">
        <f>'3-IDENTIFICACIÓN DEL RIESGO'!G52</f>
        <v>Alterar u omitir la información física o jurídica de los predios durante la Formulación e implementación de Planes de Ordenamiento Social de la Propiedad, para favorecer a terceros.</v>
      </c>
      <c r="E52" s="553"/>
      <c r="F52" s="187" t="s">
        <v>574</v>
      </c>
      <c r="G52" s="187" t="s">
        <v>575</v>
      </c>
      <c r="H52" s="187" t="s">
        <v>577</v>
      </c>
      <c r="I52" s="187" t="s">
        <v>579</v>
      </c>
      <c r="J52" s="187" t="s">
        <v>581</v>
      </c>
      <c r="K52" s="187" t="s">
        <v>583</v>
      </c>
      <c r="L52" s="187" t="s">
        <v>585</v>
      </c>
      <c r="M52" s="183" t="s">
        <v>172</v>
      </c>
      <c r="N52" s="169">
        <f t="shared" si="0"/>
        <v>15</v>
      </c>
      <c r="O52" s="158" t="s">
        <v>173</v>
      </c>
      <c r="P52" s="169">
        <f t="shared" si="1"/>
        <v>15</v>
      </c>
      <c r="Q52" s="158" t="s">
        <v>174</v>
      </c>
      <c r="R52" s="169">
        <f t="shared" si="2"/>
        <v>15</v>
      </c>
      <c r="S52" s="158" t="s">
        <v>47</v>
      </c>
      <c r="T52" s="169">
        <f t="shared" si="3"/>
        <v>15</v>
      </c>
      <c r="U52" s="158" t="s">
        <v>175</v>
      </c>
      <c r="V52" s="169">
        <f t="shared" si="4"/>
        <v>15</v>
      </c>
      <c r="W52" s="158" t="s">
        <v>176</v>
      </c>
      <c r="X52" s="169">
        <f t="shared" si="5"/>
        <v>15</v>
      </c>
      <c r="Y52" s="158" t="s">
        <v>177</v>
      </c>
      <c r="Z52" s="169">
        <f t="shared" si="6"/>
        <v>10</v>
      </c>
      <c r="AA52" s="116">
        <f t="shared" si="7"/>
        <v>100</v>
      </c>
      <c r="AB52" s="117" t="str">
        <f t="shared" si="8"/>
        <v>Fuerte</v>
      </c>
      <c r="AC52" s="184" t="s">
        <v>50</v>
      </c>
      <c r="AD52" s="170" t="str">
        <f t="shared" si="9"/>
        <v>Fuerte</v>
      </c>
      <c r="AE52" s="118" t="str">
        <f t="shared" si="10"/>
        <v>100</v>
      </c>
      <c r="AF52" s="546">
        <v>2</v>
      </c>
      <c r="AG52" s="551">
        <f t="shared" ref="AG52" si="144">(AE52+AE53)/AF52</f>
        <v>75</v>
      </c>
      <c r="AH52" s="529" t="str">
        <f t="shared" ref="AH52" si="145">IF(AG52&lt;50,"Débil",IF(AG52&lt;=99,"Moderado",IF(AG52=100,"Fuerte",IF(AG52="","ERROR"))))</f>
        <v>Moderado</v>
      </c>
      <c r="AI52" s="531" t="s">
        <v>78</v>
      </c>
      <c r="AJ52" s="534">
        <f t="shared" ref="AJ52" si="146">IF(AH52="Débil",0,IF(AND(AH52="Moderado",AI52="Directamente"),1,IF(AND(AH52="Moderado",AI52="No disminuye"),0,IF(AND(AH52="Fuerte",AI52="Directamente"),2,IF(AND(AH52="Fuerte",AI52="No disminuye"),0)))))</f>
        <v>1</v>
      </c>
      <c r="AK52" s="534">
        <f>('4-VALORACIÓN DEL RIESGO'!H31-AJ52)</f>
        <v>2</v>
      </c>
      <c r="AL52" s="534" t="str">
        <f t="shared" ref="AL52" si="147">IF(AK52=5,"Casi Seguro",IF(AK52=4,"Probable",IF(AK52=3,"Posible",IF(AK52=2,"Improbable",IF(AK52=1,"Rara Vez",IF(AK52=0,"Rara Vez",IF(AK52&lt;0,"Rara Vez")))))))</f>
        <v>Improbable</v>
      </c>
      <c r="AM52" s="531" t="s">
        <v>79</v>
      </c>
      <c r="AN52" s="538">
        <f t="shared" ref="AN52" si="148">IF(AH52="Débil",0,IF(AND(AH52="Moderado",AM52="Directamente"),1,IF(AND(AH52="Moderado",AM52="Indirectamente"),0,IF(AND(AH52="Moderado",AM52="No disminuye"),0,IF(AND(AH52="Fuerte",AM52="Directamente"),2,IF(AND(AH52="Fuerte",AM52="Indirectamente"),1,IF(AND(AH52="Fuerte",AM52="No disminuye"),0)))))))</f>
        <v>0</v>
      </c>
      <c r="AO52" s="538">
        <f>('4-VALORACIÓN DEL RIESGO'!AD31-AN52)</f>
        <v>5</v>
      </c>
      <c r="AP52" s="535" t="str">
        <f t="shared" ref="AP52" si="149">IF(AO52=5,"Catastrófico",IF(AO52=4,"Mayor",IF(AO52=3,"Moderado",IF(AO52=2,"Moderado",IF(AO52=1,"Moderado")))))</f>
        <v>Catastrófico</v>
      </c>
      <c r="AQ52" s="532" t="str">
        <f t="shared" ref="AQ52" si="150">IF(OR(AND(AP52="Moderado",AL52="Rara Vez"),AND(AP52="Moderado",AL52="Improbable")),"Moderado",IF(OR(AND(AP52="Mayor",AL52="Improbable"),AND(AP52="Mayor",AL52="Rara Vez"),AND(AP52="Moderado",AL52="Probable"),AND(AP52="Moderado",AL52="Posible")),"Alto",IF(OR(AND(AP52="Moderado",AL52="Casi Seguro"),AND(AP52="Mayor",AL52="Posible"),AND(AP52="Mayor",AL52="Probable"),AND(AP52="Mayor",AL52="Casi Seguro")),"Extremo",IF(AP52="Catastrófico","Extremo"))))</f>
        <v>Extremo</v>
      </c>
      <c r="AR52" s="532"/>
      <c r="AS52" s="533" t="s">
        <v>410</v>
      </c>
    </row>
    <row r="53" spans="2:45" ht="30.75" thickBot="1" x14ac:dyDescent="0.3">
      <c r="B53" s="619"/>
      <c r="C53" s="622"/>
      <c r="D53" s="553"/>
      <c r="E53" s="553"/>
      <c r="F53" s="187" t="s">
        <v>574</v>
      </c>
      <c r="G53" s="187" t="s">
        <v>576</v>
      </c>
      <c r="H53" s="187" t="s">
        <v>578</v>
      </c>
      <c r="I53" s="187" t="s">
        <v>580</v>
      </c>
      <c r="J53" s="187" t="s">
        <v>582</v>
      </c>
      <c r="K53" s="187" t="s">
        <v>584</v>
      </c>
      <c r="L53" s="187" t="s">
        <v>586</v>
      </c>
      <c r="M53" s="183" t="s">
        <v>172</v>
      </c>
      <c r="N53" s="169">
        <f t="shared" si="0"/>
        <v>15</v>
      </c>
      <c r="O53" s="158" t="s">
        <v>173</v>
      </c>
      <c r="P53" s="169">
        <f t="shared" si="1"/>
        <v>15</v>
      </c>
      <c r="Q53" s="158" t="s">
        <v>174</v>
      </c>
      <c r="R53" s="169">
        <f t="shared" si="2"/>
        <v>15</v>
      </c>
      <c r="S53" s="158" t="s">
        <v>178</v>
      </c>
      <c r="T53" s="169">
        <f t="shared" si="3"/>
        <v>10</v>
      </c>
      <c r="U53" s="158" t="s">
        <v>175</v>
      </c>
      <c r="V53" s="169">
        <f t="shared" si="4"/>
        <v>15</v>
      </c>
      <c r="W53" s="158" t="s">
        <v>176</v>
      </c>
      <c r="X53" s="169">
        <f t="shared" si="5"/>
        <v>15</v>
      </c>
      <c r="Y53" s="158" t="s">
        <v>177</v>
      </c>
      <c r="Z53" s="169">
        <f t="shared" si="6"/>
        <v>10</v>
      </c>
      <c r="AA53" s="116">
        <f t="shared" si="7"/>
        <v>95</v>
      </c>
      <c r="AB53" s="117" t="str">
        <f t="shared" si="8"/>
        <v>Moderado</v>
      </c>
      <c r="AC53" s="184" t="s">
        <v>50</v>
      </c>
      <c r="AD53" s="170" t="str">
        <f t="shared" si="9"/>
        <v>Moderado</v>
      </c>
      <c r="AE53" s="118" t="str">
        <f t="shared" si="10"/>
        <v>50</v>
      </c>
      <c r="AF53" s="547"/>
      <c r="AG53" s="552"/>
      <c r="AH53" s="530"/>
      <c r="AI53" s="531"/>
      <c r="AJ53" s="534"/>
      <c r="AK53" s="534"/>
      <c r="AL53" s="534"/>
      <c r="AM53" s="531"/>
      <c r="AN53" s="539"/>
      <c r="AO53" s="539"/>
      <c r="AP53" s="535"/>
      <c r="AQ53" s="532"/>
      <c r="AR53" s="532"/>
      <c r="AS53" s="533"/>
    </row>
    <row r="54" spans="2:45" ht="54" x14ac:dyDescent="0.25">
      <c r="B54" s="619"/>
      <c r="C54" s="622"/>
      <c r="D54" s="553" t="str">
        <f>'3-IDENTIFICACIÓN DEL RIESGO'!G54</f>
        <v>Solicitar o recibir dinero o dádivas por la realización u omisión de actuaciones como gestores catastrales, con el propósito de beneficiar a un tercero</v>
      </c>
      <c r="E54" s="553"/>
      <c r="F54" s="187" t="s">
        <v>574</v>
      </c>
      <c r="G54" s="187" t="s">
        <v>587</v>
      </c>
      <c r="H54" s="187" t="s">
        <v>588</v>
      </c>
      <c r="I54" s="187" t="s">
        <v>589</v>
      </c>
      <c r="J54" s="187" t="s">
        <v>590</v>
      </c>
      <c r="K54" s="187" t="s">
        <v>591</v>
      </c>
      <c r="L54" s="187" t="s">
        <v>592</v>
      </c>
      <c r="M54" s="183" t="s">
        <v>172</v>
      </c>
      <c r="N54" s="169">
        <f t="shared" si="0"/>
        <v>15</v>
      </c>
      <c r="O54" s="158" t="s">
        <v>173</v>
      </c>
      <c r="P54" s="169">
        <f t="shared" si="1"/>
        <v>15</v>
      </c>
      <c r="Q54" s="158" t="s">
        <v>174</v>
      </c>
      <c r="R54" s="169">
        <f t="shared" si="2"/>
        <v>15</v>
      </c>
      <c r="S54" s="158" t="s">
        <v>47</v>
      </c>
      <c r="T54" s="169">
        <f t="shared" si="3"/>
        <v>15</v>
      </c>
      <c r="U54" s="158" t="s">
        <v>175</v>
      </c>
      <c r="V54" s="169">
        <f t="shared" si="4"/>
        <v>15</v>
      </c>
      <c r="W54" s="158" t="s">
        <v>176</v>
      </c>
      <c r="X54" s="169">
        <f t="shared" si="5"/>
        <v>15</v>
      </c>
      <c r="Y54" s="158" t="s">
        <v>177</v>
      </c>
      <c r="Z54" s="169">
        <f t="shared" si="6"/>
        <v>10</v>
      </c>
      <c r="AA54" s="116">
        <f t="shared" si="7"/>
        <v>100</v>
      </c>
      <c r="AB54" s="117" t="str">
        <f t="shared" si="8"/>
        <v>Fuerte</v>
      </c>
      <c r="AC54" s="184" t="s">
        <v>50</v>
      </c>
      <c r="AD54" s="170" t="str">
        <f t="shared" si="9"/>
        <v>Fuerte</v>
      </c>
      <c r="AE54" s="118" t="str">
        <f t="shared" si="10"/>
        <v>100</v>
      </c>
      <c r="AF54" s="546">
        <v>1</v>
      </c>
      <c r="AG54" s="551">
        <f t="shared" ref="AG54" si="151">(AE54+AE55)/AF54</f>
        <v>100</v>
      </c>
      <c r="AH54" s="529" t="str">
        <f t="shared" ref="AH54" si="152">IF(AG54&lt;50,"Débil",IF(AG54&lt;=99,"Moderado",IF(AG54=100,"Fuerte",IF(AG54="","ERROR"))))</f>
        <v>Fuerte</v>
      </c>
      <c r="AI54" s="531" t="s">
        <v>78</v>
      </c>
      <c r="AJ54" s="534">
        <f t="shared" ref="AJ54" si="153">IF(AH54="Débil",0,IF(AND(AH54="Moderado",AI54="Directamente"),1,IF(AND(AH54="Moderado",AI54="No disminuye"),0,IF(AND(AH54="Fuerte",AI54="Directamente"),2,IF(AND(AH54="Fuerte",AI54="No disminuye"),0)))))</f>
        <v>2</v>
      </c>
      <c r="AK54" s="534">
        <f>('4-VALORACIÓN DEL RIESGO'!H32-AJ54)</f>
        <v>1</v>
      </c>
      <c r="AL54" s="534" t="str">
        <f t="shared" ref="AL54" si="154">IF(AK54=5,"Casi Seguro",IF(AK54=4,"Probable",IF(AK54=3,"Posible",IF(AK54=2,"Improbable",IF(AK54=1,"Rara Vez",IF(AK54=0,"Rara Vez",IF(AK54&lt;0,"Rara Vez")))))))</f>
        <v>Rara Vez</v>
      </c>
      <c r="AM54" s="531" t="s">
        <v>79</v>
      </c>
      <c r="AN54" s="538">
        <f t="shared" ref="AN54" si="155">IF(AH54="Débil",0,IF(AND(AH54="Moderado",AM54="Directamente"),1,IF(AND(AH54="Moderado",AM54="Indirectamente"),0,IF(AND(AH54="Moderado",AM54="No disminuye"),0,IF(AND(AH54="Fuerte",AM54="Directamente"),2,IF(AND(AH54="Fuerte",AM54="Indirectamente"),1,IF(AND(AH54="Fuerte",AM54="No disminuye"),0)))))))</f>
        <v>1</v>
      </c>
      <c r="AO54" s="538">
        <f>('4-VALORACIÓN DEL RIESGO'!AD32-AN54)</f>
        <v>4</v>
      </c>
      <c r="AP54" s="535" t="str">
        <f t="shared" ref="AP54" si="156">IF(AO54=5,"Catastrófico",IF(AO54=4,"Mayor",IF(AO54=3,"Moderado",IF(AO54=2,"Moderado",IF(AO54=1,"Moderado")))))</f>
        <v>Mayor</v>
      </c>
      <c r="AQ54" s="532" t="str">
        <f t="shared" ref="AQ54" si="157">IF(OR(AND(AP54="Moderado",AL54="Rara Vez"),AND(AP54="Moderado",AL54="Improbable")),"Moderado",IF(OR(AND(AP54="Mayor",AL54="Improbable"),AND(AP54="Mayor",AL54="Rara Vez"),AND(AP54="Moderado",AL54="Probable"),AND(AP54="Moderado",AL54="Posible")),"Alto",IF(OR(AND(AP54="Moderado",AL54="Casi Seguro"),AND(AP54="Mayor",AL54="Posible"),AND(AP54="Mayor",AL54="Probable"),AND(AP54="Mayor",AL54="Casi Seguro")),"Extremo",IF(AP54="Catastrófico","Extremo"))))</f>
        <v>Alto</v>
      </c>
      <c r="AR54" s="532"/>
      <c r="AS54" s="533" t="s">
        <v>410</v>
      </c>
    </row>
    <row r="55" spans="2:45" ht="30.75" thickBot="1" x14ac:dyDescent="0.3">
      <c r="B55" s="619"/>
      <c r="C55" s="622"/>
      <c r="D55" s="553"/>
      <c r="E55" s="553"/>
      <c r="F55" s="187"/>
      <c r="G55" s="187"/>
      <c r="H55" s="187"/>
      <c r="I55" s="187"/>
      <c r="J55" s="187"/>
      <c r="K55" s="187"/>
      <c r="L55" s="187"/>
      <c r="M55" s="183"/>
      <c r="N55" s="169" t="b">
        <f t="shared" si="0"/>
        <v>0</v>
      </c>
      <c r="O55" s="158"/>
      <c r="P55" s="169" t="b">
        <f t="shared" si="1"/>
        <v>0</v>
      </c>
      <c r="Q55" s="158"/>
      <c r="R55" s="169" t="b">
        <f t="shared" si="2"/>
        <v>0</v>
      </c>
      <c r="S55" s="158"/>
      <c r="T55" s="169" t="b">
        <f t="shared" si="3"/>
        <v>0</v>
      </c>
      <c r="U55" s="158"/>
      <c r="V55" s="169" t="b">
        <f t="shared" si="4"/>
        <v>0</v>
      </c>
      <c r="W55" s="158"/>
      <c r="X55" s="169" t="b">
        <f t="shared" si="5"/>
        <v>0</v>
      </c>
      <c r="Y55" s="158"/>
      <c r="Z55" s="169" t="b">
        <f t="shared" si="6"/>
        <v>0</v>
      </c>
      <c r="AA55" s="116">
        <f t="shared" si="7"/>
        <v>0</v>
      </c>
      <c r="AB55" s="117" t="str">
        <f t="shared" si="8"/>
        <v>Débil</v>
      </c>
      <c r="AC55" s="184"/>
      <c r="AD55" s="170" t="str">
        <f t="shared" si="9"/>
        <v>Débil</v>
      </c>
      <c r="AE55" s="118" t="str">
        <f t="shared" si="10"/>
        <v>0</v>
      </c>
      <c r="AF55" s="547"/>
      <c r="AG55" s="552"/>
      <c r="AH55" s="530"/>
      <c r="AI55" s="531"/>
      <c r="AJ55" s="534"/>
      <c r="AK55" s="534"/>
      <c r="AL55" s="534"/>
      <c r="AM55" s="531"/>
      <c r="AN55" s="539"/>
      <c r="AO55" s="539"/>
      <c r="AP55" s="535"/>
      <c r="AQ55" s="532"/>
      <c r="AR55" s="532"/>
      <c r="AS55" s="533"/>
    </row>
    <row r="56" spans="2:45" ht="30" x14ac:dyDescent="0.25">
      <c r="B56" s="619"/>
      <c r="C56" s="622"/>
      <c r="D56" s="553" t="str">
        <f>'3-IDENTIFICACIÓN DEL RIESGO'!G56</f>
        <v>Solicitar o recibir dadivas por diligenciamiento, entrega del Formulario de Inscripción de Sujetos de Ordenamiento o por inscripción en el Registro de Sujetos de Ordenamiento</v>
      </c>
      <c r="E56" s="553"/>
      <c r="F56" s="187" t="s">
        <v>567</v>
      </c>
      <c r="G56" s="187" t="s">
        <v>568</v>
      </c>
      <c r="H56" s="187" t="s">
        <v>593</v>
      </c>
      <c r="I56" s="187" t="s">
        <v>595</v>
      </c>
      <c r="J56" s="187" t="s">
        <v>597</v>
      </c>
      <c r="K56" s="187" t="s">
        <v>599</v>
      </c>
      <c r="L56" s="187" t="s">
        <v>601</v>
      </c>
      <c r="M56" s="183" t="s">
        <v>172</v>
      </c>
      <c r="N56" s="169">
        <f t="shared" si="0"/>
        <v>15</v>
      </c>
      <c r="O56" s="158" t="s">
        <v>173</v>
      </c>
      <c r="P56" s="169">
        <f t="shared" si="1"/>
        <v>15</v>
      </c>
      <c r="Q56" s="158" t="s">
        <v>174</v>
      </c>
      <c r="R56" s="169">
        <f t="shared" si="2"/>
        <v>15</v>
      </c>
      <c r="S56" s="158" t="s">
        <v>47</v>
      </c>
      <c r="T56" s="169">
        <f t="shared" si="3"/>
        <v>15</v>
      </c>
      <c r="U56" s="158" t="s">
        <v>175</v>
      </c>
      <c r="V56" s="169">
        <f t="shared" si="4"/>
        <v>15</v>
      </c>
      <c r="W56" s="158" t="s">
        <v>176</v>
      </c>
      <c r="X56" s="169">
        <f t="shared" si="5"/>
        <v>15</v>
      </c>
      <c r="Y56" s="158" t="s">
        <v>177</v>
      </c>
      <c r="Z56" s="169">
        <f t="shared" si="6"/>
        <v>10</v>
      </c>
      <c r="AA56" s="116">
        <f t="shared" si="7"/>
        <v>100</v>
      </c>
      <c r="AB56" s="117" t="str">
        <f t="shared" si="8"/>
        <v>Fuerte</v>
      </c>
      <c r="AC56" s="184" t="s">
        <v>50</v>
      </c>
      <c r="AD56" s="170" t="str">
        <f t="shared" si="9"/>
        <v>Fuerte</v>
      </c>
      <c r="AE56" s="118" t="str">
        <f t="shared" si="10"/>
        <v>100</v>
      </c>
      <c r="AF56" s="546">
        <v>2</v>
      </c>
      <c r="AG56" s="551">
        <f t="shared" ref="AG56" si="158">(AE56+AE57)/AF56</f>
        <v>75</v>
      </c>
      <c r="AH56" s="529" t="str">
        <f t="shared" ref="AH56" si="159">IF(AG56&lt;50,"Débil",IF(AG56&lt;=99,"Moderado",IF(AG56=100,"Fuerte",IF(AG56="","ERROR"))))</f>
        <v>Moderado</v>
      </c>
      <c r="AI56" s="531" t="s">
        <v>78</v>
      </c>
      <c r="AJ56" s="534">
        <f t="shared" ref="AJ56" si="160">IF(AH56="Débil",0,IF(AND(AH56="Moderado",AI56="Directamente"),1,IF(AND(AH56="Moderado",AI56="No disminuye"),0,IF(AND(AH56="Fuerte",AI56="Directamente"),2,IF(AND(AH56="Fuerte",AI56="No disminuye"),0)))))</f>
        <v>1</v>
      </c>
      <c r="AK56" s="534">
        <f>('4-VALORACIÓN DEL RIESGO'!H33-AJ56)</f>
        <v>0</v>
      </c>
      <c r="AL56" s="534" t="str">
        <f t="shared" ref="AL56" si="161">IF(AK56=5,"Casi Seguro",IF(AK56=4,"Probable",IF(AK56=3,"Posible",IF(AK56=2,"Improbable",IF(AK56=1,"Rara Vez",IF(AK56=0,"Rara Vez",IF(AK56&lt;0,"Rara Vez")))))))</f>
        <v>Rara Vez</v>
      </c>
      <c r="AM56" s="531" t="s">
        <v>79</v>
      </c>
      <c r="AN56" s="538">
        <f t="shared" ref="AN56" si="162">IF(AH56="Débil",0,IF(AND(AH56="Moderado",AM56="Directamente"),1,IF(AND(AH56="Moderado",AM56="Indirectamente"),0,IF(AND(AH56="Moderado",AM56="No disminuye"),0,IF(AND(AH56="Fuerte",AM56="Directamente"),2,IF(AND(AH56="Fuerte",AM56="Indirectamente"),1,IF(AND(AH56="Fuerte",AM56="No disminuye"),0)))))))</f>
        <v>0</v>
      </c>
      <c r="AO56" s="538">
        <f>('4-VALORACIÓN DEL RIESGO'!AD33-AN56)</f>
        <v>4</v>
      </c>
      <c r="AP56" s="535" t="str">
        <f t="shared" ref="AP56" si="163">IF(AO56=5,"Catastrófico",IF(AO56=4,"Mayor",IF(AO56=3,"Moderado",IF(AO56=2,"Moderado",IF(AO56=1,"Moderado")))))</f>
        <v>Mayor</v>
      </c>
      <c r="AQ56" s="532" t="str">
        <f t="shared" ref="AQ56" si="164">IF(OR(AND(AP56="Moderado",AL56="Rara Vez"),AND(AP56="Moderado",AL56="Improbable")),"Moderado",IF(OR(AND(AP56="Mayor",AL56="Improbable"),AND(AP56="Mayor",AL56="Rara Vez"),AND(AP56="Moderado",AL56="Probable"),AND(AP56="Moderado",AL56="Posible")),"Alto",IF(OR(AND(AP56="Moderado",AL56="Casi Seguro"),AND(AP56="Mayor",AL56="Posible"),AND(AP56="Mayor",AL56="Probable"),AND(AP56="Mayor",AL56="Casi Seguro")),"Extremo",IF(AP56="Catastrófico","Extremo"))))</f>
        <v>Alto</v>
      </c>
      <c r="AR56" s="532"/>
      <c r="AS56" s="533" t="s">
        <v>410</v>
      </c>
    </row>
    <row r="57" spans="2:45" ht="30.75" thickBot="1" x14ac:dyDescent="0.3">
      <c r="B57" s="619"/>
      <c r="C57" s="622"/>
      <c r="D57" s="553"/>
      <c r="E57" s="553"/>
      <c r="F57" s="187" t="s">
        <v>567</v>
      </c>
      <c r="G57" s="187" t="s">
        <v>568</v>
      </c>
      <c r="H57" s="187" t="s">
        <v>594</v>
      </c>
      <c r="I57" s="187" t="s">
        <v>596</v>
      </c>
      <c r="J57" s="187" t="s">
        <v>598</v>
      </c>
      <c r="K57" s="187" t="s">
        <v>600</v>
      </c>
      <c r="L57" s="187" t="s">
        <v>602</v>
      </c>
      <c r="M57" s="183" t="s">
        <v>172</v>
      </c>
      <c r="N57" s="169">
        <f t="shared" si="0"/>
        <v>15</v>
      </c>
      <c r="O57" s="158" t="s">
        <v>173</v>
      </c>
      <c r="P57" s="169">
        <f t="shared" si="1"/>
        <v>15</v>
      </c>
      <c r="Q57" s="158" t="s">
        <v>174</v>
      </c>
      <c r="R57" s="169">
        <f t="shared" si="2"/>
        <v>15</v>
      </c>
      <c r="S57" s="158" t="s">
        <v>178</v>
      </c>
      <c r="T57" s="169">
        <f t="shared" si="3"/>
        <v>10</v>
      </c>
      <c r="U57" s="158" t="s">
        <v>175</v>
      </c>
      <c r="V57" s="169">
        <f t="shared" si="4"/>
        <v>15</v>
      </c>
      <c r="W57" s="158" t="s">
        <v>176</v>
      </c>
      <c r="X57" s="169">
        <f t="shared" si="5"/>
        <v>15</v>
      </c>
      <c r="Y57" s="158" t="s">
        <v>177</v>
      </c>
      <c r="Z57" s="169">
        <f t="shared" si="6"/>
        <v>10</v>
      </c>
      <c r="AA57" s="116">
        <f t="shared" si="7"/>
        <v>95</v>
      </c>
      <c r="AB57" s="117" t="str">
        <f t="shared" si="8"/>
        <v>Moderado</v>
      </c>
      <c r="AC57" s="184" t="s">
        <v>50</v>
      </c>
      <c r="AD57" s="170" t="str">
        <f t="shared" si="9"/>
        <v>Moderado</v>
      </c>
      <c r="AE57" s="118" t="str">
        <f t="shared" si="10"/>
        <v>50</v>
      </c>
      <c r="AF57" s="547"/>
      <c r="AG57" s="552"/>
      <c r="AH57" s="530"/>
      <c r="AI57" s="531"/>
      <c r="AJ57" s="534"/>
      <c r="AK57" s="534"/>
      <c r="AL57" s="534"/>
      <c r="AM57" s="531"/>
      <c r="AN57" s="539"/>
      <c r="AO57" s="539"/>
      <c r="AP57" s="535"/>
      <c r="AQ57" s="532"/>
      <c r="AR57" s="532"/>
      <c r="AS57" s="533"/>
    </row>
    <row r="58" spans="2:45" ht="38.25" customHeight="1" x14ac:dyDescent="0.25">
      <c r="B58" s="619"/>
      <c r="C58" s="622"/>
      <c r="D58" s="553" t="str">
        <f>'3-IDENTIFICACIÓN DEL RIESGO'!G58</f>
        <v>Alterar u omitir información en desarrollo del procedimiento de Registro de Sujetos de Ordenamiento, para favorecer a terceros.</v>
      </c>
      <c r="E58" s="553"/>
      <c r="F58" s="187" t="s">
        <v>567</v>
      </c>
      <c r="G58" s="187" t="s">
        <v>568</v>
      </c>
      <c r="H58" s="187" t="s">
        <v>604</v>
      </c>
      <c r="I58" s="187" t="s">
        <v>606</v>
      </c>
      <c r="J58" s="187" t="s">
        <v>608</v>
      </c>
      <c r="K58" s="187" t="s">
        <v>610</v>
      </c>
      <c r="L58" s="187" t="s">
        <v>612</v>
      </c>
      <c r="M58" s="183" t="s">
        <v>172</v>
      </c>
      <c r="N58" s="169">
        <f t="shared" si="0"/>
        <v>15</v>
      </c>
      <c r="O58" s="158" t="s">
        <v>173</v>
      </c>
      <c r="P58" s="169">
        <f t="shared" si="1"/>
        <v>15</v>
      </c>
      <c r="Q58" s="158" t="s">
        <v>174</v>
      </c>
      <c r="R58" s="169">
        <f t="shared" si="2"/>
        <v>15</v>
      </c>
      <c r="S58" s="158" t="s">
        <v>47</v>
      </c>
      <c r="T58" s="169">
        <f t="shared" si="3"/>
        <v>15</v>
      </c>
      <c r="U58" s="158" t="s">
        <v>175</v>
      </c>
      <c r="V58" s="169">
        <f t="shared" si="4"/>
        <v>15</v>
      </c>
      <c r="W58" s="158" t="s">
        <v>176</v>
      </c>
      <c r="X58" s="169">
        <f t="shared" si="5"/>
        <v>15</v>
      </c>
      <c r="Y58" s="158" t="s">
        <v>177</v>
      </c>
      <c r="Z58" s="169">
        <f t="shared" si="6"/>
        <v>10</v>
      </c>
      <c r="AA58" s="116">
        <f t="shared" si="7"/>
        <v>100</v>
      </c>
      <c r="AB58" s="117" t="str">
        <f t="shared" si="8"/>
        <v>Fuerte</v>
      </c>
      <c r="AC58" s="184" t="s">
        <v>50</v>
      </c>
      <c r="AD58" s="170" t="str">
        <f t="shared" si="9"/>
        <v>Fuerte</v>
      </c>
      <c r="AE58" s="118" t="str">
        <f t="shared" si="10"/>
        <v>100</v>
      </c>
      <c r="AF58" s="546">
        <v>1</v>
      </c>
      <c r="AG58" s="551">
        <f t="shared" ref="AG58" si="165">(AE58+AE59)/AF58</f>
        <v>100</v>
      </c>
      <c r="AH58" s="529" t="str">
        <f t="shared" ref="AH58" si="166">IF(AG58&lt;50,"Débil",IF(AG58&lt;=99,"Moderado",IF(AG58=100,"Fuerte",IF(AG58="","ERROR"))))</f>
        <v>Fuerte</v>
      </c>
      <c r="AI58" s="531" t="s">
        <v>78</v>
      </c>
      <c r="AJ58" s="534">
        <f t="shared" ref="AJ58" si="167">IF(AH58="Débil",0,IF(AND(AH58="Moderado",AI58="Directamente"),1,IF(AND(AH58="Moderado",AI58="No disminuye"),0,IF(AND(AH58="Fuerte",AI58="Directamente"),2,IF(AND(AH58="Fuerte",AI58="No disminuye"),0)))))</f>
        <v>2</v>
      </c>
      <c r="AK58" s="534">
        <f>('4-VALORACIÓN DEL RIESGO'!H34-AJ58)</f>
        <v>-1</v>
      </c>
      <c r="AL58" s="534" t="str">
        <f t="shared" ref="AL58" si="168">IF(AK58=5,"Casi Seguro",IF(AK58=4,"Probable",IF(AK58=3,"Posible",IF(AK58=2,"Improbable",IF(AK58=1,"Rara Vez",IF(AK58=0,"Rara Vez",IF(AK58&lt;0,"Rara Vez")))))))</f>
        <v>Rara Vez</v>
      </c>
      <c r="AM58" s="531" t="s">
        <v>80</v>
      </c>
      <c r="AN58" s="538">
        <f t="shared" ref="AN58" si="169">IF(AH58="Débil",0,IF(AND(AH58="Moderado",AM58="Directamente"),1,IF(AND(AH58="Moderado",AM58="Indirectamente"),0,IF(AND(AH58="Moderado",AM58="No disminuye"),0,IF(AND(AH58="Fuerte",AM58="Directamente"),2,IF(AND(AH58="Fuerte",AM58="Indirectamente"),1,IF(AND(AH58="Fuerte",AM58="No disminuye"),0)))))))</f>
        <v>0</v>
      </c>
      <c r="AO58" s="538">
        <f>('4-VALORACIÓN DEL RIESGO'!AD34-AN58)</f>
        <v>4</v>
      </c>
      <c r="AP58" s="535" t="str">
        <f t="shared" ref="AP58" si="170">IF(AO58=5,"Catastrófico",IF(AO58=4,"Mayor",IF(AO58=3,"Moderado",IF(AO58=2,"Moderado",IF(AO58=1,"Moderado")))))</f>
        <v>Mayor</v>
      </c>
      <c r="AQ58" s="532" t="str">
        <f t="shared" ref="AQ58" si="171">IF(OR(AND(AP58="Moderado",AL58="Rara Vez"),AND(AP58="Moderado",AL58="Improbable")),"Moderado",IF(OR(AND(AP58="Mayor",AL58="Improbable"),AND(AP58="Mayor",AL58="Rara Vez"),AND(AP58="Moderado",AL58="Probable"),AND(AP58="Moderado",AL58="Posible")),"Alto",IF(OR(AND(AP58="Moderado",AL58="Casi Seguro"),AND(AP58="Mayor",AL58="Posible"),AND(AP58="Mayor",AL58="Probable"),AND(AP58="Mayor",AL58="Casi Seguro")),"Extremo",IF(AP58="Catastrófico","Extremo"))))</f>
        <v>Alto</v>
      </c>
      <c r="AR58" s="532"/>
      <c r="AS58" s="533" t="s">
        <v>410</v>
      </c>
    </row>
    <row r="59" spans="2:45" ht="30.75" thickBot="1" x14ac:dyDescent="0.3">
      <c r="B59" s="619"/>
      <c r="C59" s="622"/>
      <c r="D59" s="553"/>
      <c r="E59" s="553"/>
      <c r="F59" s="187"/>
      <c r="G59" s="187"/>
      <c r="H59" s="187"/>
      <c r="I59" s="187"/>
      <c r="J59" s="187"/>
      <c r="K59" s="187"/>
      <c r="L59" s="187"/>
      <c r="M59" s="183"/>
      <c r="N59" s="169" t="b">
        <f t="shared" si="0"/>
        <v>0</v>
      </c>
      <c r="O59" s="158"/>
      <c r="P59" s="169" t="b">
        <f t="shared" si="1"/>
        <v>0</v>
      </c>
      <c r="Q59" s="158"/>
      <c r="R59" s="169" t="b">
        <f t="shared" si="2"/>
        <v>0</v>
      </c>
      <c r="S59" s="158"/>
      <c r="T59" s="169" t="b">
        <f t="shared" si="3"/>
        <v>0</v>
      </c>
      <c r="U59" s="158"/>
      <c r="V59" s="169" t="b">
        <f t="shared" si="4"/>
        <v>0</v>
      </c>
      <c r="W59" s="158"/>
      <c r="X59" s="169" t="b">
        <f t="shared" si="5"/>
        <v>0</v>
      </c>
      <c r="Y59" s="158"/>
      <c r="Z59" s="169" t="b">
        <f t="shared" si="6"/>
        <v>0</v>
      </c>
      <c r="AA59" s="116">
        <f t="shared" si="7"/>
        <v>0</v>
      </c>
      <c r="AB59" s="117" t="str">
        <f t="shared" si="8"/>
        <v>Débil</v>
      </c>
      <c r="AC59" s="184"/>
      <c r="AD59" s="170" t="str">
        <f t="shared" si="9"/>
        <v>Débil</v>
      </c>
      <c r="AE59" s="118" t="str">
        <f t="shared" si="10"/>
        <v>0</v>
      </c>
      <c r="AF59" s="547"/>
      <c r="AG59" s="552"/>
      <c r="AH59" s="530"/>
      <c r="AI59" s="531"/>
      <c r="AJ59" s="534"/>
      <c r="AK59" s="534"/>
      <c r="AL59" s="534"/>
      <c r="AM59" s="531"/>
      <c r="AN59" s="539"/>
      <c r="AO59" s="539"/>
      <c r="AP59" s="535"/>
      <c r="AQ59" s="532"/>
      <c r="AR59" s="532"/>
      <c r="AS59" s="533"/>
    </row>
    <row r="60" spans="2:45" ht="43.5" customHeight="1" x14ac:dyDescent="0.25">
      <c r="B60" s="619"/>
      <c r="C60" s="622"/>
      <c r="D60" s="553" t="str">
        <f>'3-IDENTIFICACIÓN DEL RIESGO'!G60</f>
        <v>Alterar u omitir informacion en la expedicion de actos administrativos sobre la implementacion de los POSPR</v>
      </c>
      <c r="E60" s="553"/>
      <c r="F60" s="187" t="s">
        <v>603</v>
      </c>
      <c r="G60" s="187" t="s">
        <v>576</v>
      </c>
      <c r="H60" s="187" t="s">
        <v>605</v>
      </c>
      <c r="I60" s="187" t="s">
        <v>607</v>
      </c>
      <c r="J60" s="187" t="s">
        <v>609</v>
      </c>
      <c r="K60" s="187" t="s">
        <v>611</v>
      </c>
      <c r="L60" s="187" t="s">
        <v>613</v>
      </c>
      <c r="M60" s="183" t="s">
        <v>172</v>
      </c>
      <c r="N60" s="169">
        <f t="shared" si="0"/>
        <v>15</v>
      </c>
      <c r="O60" s="158" t="s">
        <v>173</v>
      </c>
      <c r="P60" s="169">
        <f t="shared" si="1"/>
        <v>15</v>
      </c>
      <c r="Q60" s="158" t="s">
        <v>174</v>
      </c>
      <c r="R60" s="169">
        <f t="shared" si="2"/>
        <v>15</v>
      </c>
      <c r="S60" s="158" t="s">
        <v>47</v>
      </c>
      <c r="T60" s="169">
        <f t="shared" si="3"/>
        <v>15</v>
      </c>
      <c r="U60" s="158" t="s">
        <v>175</v>
      </c>
      <c r="V60" s="169">
        <f t="shared" si="4"/>
        <v>15</v>
      </c>
      <c r="W60" s="158" t="s">
        <v>176</v>
      </c>
      <c r="X60" s="169">
        <f t="shared" si="5"/>
        <v>15</v>
      </c>
      <c r="Y60" s="158" t="s">
        <v>177</v>
      </c>
      <c r="Z60" s="169">
        <f t="shared" si="6"/>
        <v>10</v>
      </c>
      <c r="AA60" s="116">
        <f t="shared" si="7"/>
        <v>100</v>
      </c>
      <c r="AB60" s="117" t="str">
        <f t="shared" si="8"/>
        <v>Fuerte</v>
      </c>
      <c r="AC60" s="184" t="s">
        <v>50</v>
      </c>
      <c r="AD60" s="170" t="str">
        <f t="shared" si="9"/>
        <v>Fuerte</v>
      </c>
      <c r="AE60" s="118" t="str">
        <f t="shared" si="10"/>
        <v>100</v>
      </c>
      <c r="AF60" s="546">
        <v>1</v>
      </c>
      <c r="AG60" s="551">
        <f>(AE60+AE61)/AF60</f>
        <v>100</v>
      </c>
      <c r="AH60" s="529" t="str">
        <f t="shared" ref="AH60:AH62" si="172">IF(AG60&lt;50,"Débil",IF(AG60&lt;=99,"Moderado",IF(AG60=100,"Fuerte",IF(AG60="","ERROR"))))</f>
        <v>Fuerte</v>
      </c>
      <c r="AI60" s="531" t="s">
        <v>78</v>
      </c>
      <c r="AJ60" s="534">
        <f t="shared" ref="AJ60:AJ62" si="173">IF(AH60="Débil",0,IF(AND(AH60="Moderado",AI60="Directamente"),1,IF(AND(AH60="Moderado",AI60="No disminuye"),0,IF(AND(AH60="Fuerte",AI60="Directamente"),2,IF(AND(AH60="Fuerte",AI60="No disminuye"),0)))))</f>
        <v>2</v>
      </c>
      <c r="AK60" s="534">
        <f>('4-VALORACIÓN DEL RIESGO'!H35-AJ60)</f>
        <v>1</v>
      </c>
      <c r="AL60" s="534" t="str">
        <f t="shared" ref="AL60:AL62" si="174">IF(AK60=5,"Casi Seguro",IF(AK60=4,"Probable",IF(AK60=3,"Posible",IF(AK60=2,"Improbable",IF(AK60=1,"Rara Vez",IF(AK60=0,"Rara Vez",IF(AK60&lt;0,"Rara Vez")))))))</f>
        <v>Rara Vez</v>
      </c>
      <c r="AM60" s="531" t="s">
        <v>80</v>
      </c>
      <c r="AN60" s="538">
        <f t="shared" ref="AN60:AN62" si="175">IF(AH60="Débil",0,IF(AND(AH60="Moderado",AM60="Directamente"),1,IF(AND(AH60="Moderado",AM60="Indirectamente"),0,IF(AND(AH60="Moderado",AM60="No disminuye"),0,IF(AND(AH60="Fuerte",AM60="Directamente"),2,IF(AND(AH60="Fuerte",AM60="Indirectamente"),1,IF(AND(AH60="Fuerte",AM60="No disminuye"),0)))))))</f>
        <v>0</v>
      </c>
      <c r="AO60" s="538">
        <f>('4-VALORACIÓN DEL RIESGO'!AD35-AN60)</f>
        <v>5</v>
      </c>
      <c r="AP60" s="535" t="str">
        <f t="shared" ref="AP60:AP62" si="176">IF(AO60=5,"Catastrófico",IF(AO60=4,"Mayor",IF(AO60=3,"Moderado",IF(AO60=2,"Moderado",IF(AO60=1,"Moderado")))))</f>
        <v>Catastrófico</v>
      </c>
      <c r="AQ60" s="532" t="str">
        <f t="shared" ref="AQ60" si="177">IF(OR(AND(AP60="Moderado",AL60="Rara Vez"),AND(AP60="Moderado",AL60="Improbable")),"Moderado",IF(OR(AND(AP60="Mayor",AL60="Improbable"),AND(AP60="Mayor",AL60="Rara Vez"),AND(AP60="Moderado",AL60="Probable"),AND(AP60="Moderado",AL60="Posible")),"Alto",IF(OR(AND(AP60="Moderado",AL60="Casi Seguro"),AND(AP60="Mayor",AL60="Posible"),AND(AP60="Mayor",AL60="Probable"),AND(AP60="Mayor",AL60="Casi Seguro")),"Extremo",IF(AP60="Catastrófico","Extremo"))))</f>
        <v>Extremo</v>
      </c>
      <c r="AR60" s="532"/>
      <c r="AS60" s="533" t="s">
        <v>410</v>
      </c>
    </row>
    <row r="61" spans="2:45" ht="30.75" thickBot="1" x14ac:dyDescent="0.3">
      <c r="B61" s="619"/>
      <c r="C61" s="622"/>
      <c r="D61" s="553"/>
      <c r="E61" s="553"/>
      <c r="F61" s="187"/>
      <c r="G61" s="187"/>
      <c r="H61" s="187"/>
      <c r="I61" s="187"/>
      <c r="J61" s="187"/>
      <c r="K61" s="187"/>
      <c r="L61" s="187"/>
      <c r="M61" s="183"/>
      <c r="N61" s="169" t="b">
        <f t="shared" si="0"/>
        <v>0</v>
      </c>
      <c r="O61" s="158"/>
      <c r="P61" s="169" t="b">
        <f t="shared" si="1"/>
        <v>0</v>
      </c>
      <c r="Q61" s="158"/>
      <c r="R61" s="169" t="b">
        <f t="shared" si="2"/>
        <v>0</v>
      </c>
      <c r="S61" s="158"/>
      <c r="T61" s="169" t="b">
        <f t="shared" si="3"/>
        <v>0</v>
      </c>
      <c r="U61" s="158"/>
      <c r="V61" s="169" t="b">
        <f t="shared" si="4"/>
        <v>0</v>
      </c>
      <c r="W61" s="158"/>
      <c r="X61" s="169" t="b">
        <f t="shared" si="5"/>
        <v>0</v>
      </c>
      <c r="Y61" s="158"/>
      <c r="Z61" s="169" t="b">
        <f t="shared" si="6"/>
        <v>0</v>
      </c>
      <c r="AA61" s="116">
        <f t="shared" si="7"/>
        <v>0</v>
      </c>
      <c r="AB61" s="117" t="str">
        <f t="shared" si="8"/>
        <v>Débil</v>
      </c>
      <c r="AC61" s="184"/>
      <c r="AD61" s="170" t="str">
        <f t="shared" si="9"/>
        <v>Débil</v>
      </c>
      <c r="AE61" s="118" t="str">
        <f t="shared" si="10"/>
        <v>0</v>
      </c>
      <c r="AF61" s="547"/>
      <c r="AG61" s="552"/>
      <c r="AH61" s="530"/>
      <c r="AI61" s="531"/>
      <c r="AJ61" s="534"/>
      <c r="AK61" s="534"/>
      <c r="AL61" s="534"/>
      <c r="AM61" s="531"/>
      <c r="AN61" s="539"/>
      <c r="AO61" s="539"/>
      <c r="AP61" s="535"/>
      <c r="AQ61" s="532"/>
      <c r="AR61" s="532"/>
      <c r="AS61" s="533"/>
    </row>
    <row r="62" spans="2:45" ht="63" customHeight="1" x14ac:dyDescent="0.25">
      <c r="B62" s="619"/>
      <c r="C62" s="622"/>
      <c r="D62" s="624" t="str">
        <f>'3-IDENTIFICACIÓN DEL RIESGO'!G62</f>
        <v>Los servidores públicos y/o colaboradores de las UGT, solicitan o reciben dadivas  por diligenciamiento o entrega del Formulario de Inscripción de Sujetos de Ordenamiento - FISO</v>
      </c>
      <c r="E62" s="625"/>
      <c r="F62" s="187" t="s">
        <v>1025</v>
      </c>
      <c r="G62" s="187" t="s">
        <v>1026</v>
      </c>
      <c r="H62" s="187" t="s">
        <v>1027</v>
      </c>
      <c r="I62" s="187" t="s">
        <v>1028</v>
      </c>
      <c r="J62" s="187" t="s">
        <v>1029</v>
      </c>
      <c r="K62" s="187" t="s">
        <v>1030</v>
      </c>
      <c r="L62" s="187" t="s">
        <v>1031</v>
      </c>
      <c r="M62" s="183" t="s">
        <v>172</v>
      </c>
      <c r="N62" s="169">
        <f t="shared" si="0"/>
        <v>15</v>
      </c>
      <c r="O62" s="158" t="s">
        <v>173</v>
      </c>
      <c r="P62" s="169">
        <f t="shared" si="1"/>
        <v>15</v>
      </c>
      <c r="Q62" s="158" t="s">
        <v>174</v>
      </c>
      <c r="R62" s="169">
        <f t="shared" si="2"/>
        <v>15</v>
      </c>
      <c r="S62" s="158" t="s">
        <v>47</v>
      </c>
      <c r="T62" s="169">
        <f t="shared" si="3"/>
        <v>15</v>
      </c>
      <c r="U62" s="158" t="s">
        <v>175</v>
      </c>
      <c r="V62" s="169">
        <f t="shared" si="4"/>
        <v>15</v>
      </c>
      <c r="W62" s="158" t="s">
        <v>176</v>
      </c>
      <c r="X62" s="169">
        <f t="shared" si="5"/>
        <v>15</v>
      </c>
      <c r="Y62" s="158" t="s">
        <v>177</v>
      </c>
      <c r="Z62" s="169">
        <f t="shared" si="6"/>
        <v>10</v>
      </c>
      <c r="AA62" s="116">
        <f t="shared" si="7"/>
        <v>100</v>
      </c>
      <c r="AB62" s="117" t="str">
        <f t="shared" si="8"/>
        <v>Fuerte</v>
      </c>
      <c r="AC62" s="184" t="s">
        <v>50</v>
      </c>
      <c r="AD62" s="170" t="str">
        <f t="shared" si="9"/>
        <v>Fuerte</v>
      </c>
      <c r="AE62" s="118" t="str">
        <f t="shared" si="10"/>
        <v>100</v>
      </c>
      <c r="AF62" s="546">
        <v>1</v>
      </c>
      <c r="AG62" s="551">
        <f>(AE62+AE63)/AF62</f>
        <v>100</v>
      </c>
      <c r="AH62" s="529" t="str">
        <f t="shared" si="172"/>
        <v>Fuerte</v>
      </c>
      <c r="AI62" s="531" t="s">
        <v>78</v>
      </c>
      <c r="AJ62" s="534">
        <f t="shared" si="173"/>
        <v>2</v>
      </c>
      <c r="AK62" s="534">
        <f>('4-VALORACIÓN DEL RIESGO'!H37-AJ62)</f>
        <v>-1</v>
      </c>
      <c r="AL62" s="534" t="str">
        <f t="shared" si="174"/>
        <v>Rara Vez</v>
      </c>
      <c r="AM62" s="531" t="s">
        <v>79</v>
      </c>
      <c r="AN62" s="538">
        <f t="shared" si="175"/>
        <v>1</v>
      </c>
      <c r="AO62" s="538">
        <f>('4-VALORACIÓN DEL RIESGO'!AD37-AN62)</f>
        <v>4</v>
      </c>
      <c r="AP62" s="535" t="str">
        <f t="shared" si="176"/>
        <v>Mayor</v>
      </c>
      <c r="AQ62" s="532" t="str">
        <f t="shared" ref="AQ62" si="178">IF(OR(AND(AP62="Moderado",AL62="Rara Vez"),AND(AP62="Moderado",AL62="Improbable")),"Moderado",IF(OR(AND(AP62="Mayor",AL62="Improbable"),AND(AP62="Mayor",AL62="Rara Vez"),AND(AP62="Moderado",AL62="Probable"),AND(AP62="Moderado",AL62="Posible")),"Alto",IF(OR(AND(AP62="Moderado",AL62="Casi Seguro"),AND(AP62="Mayor",AL62="Posible"),AND(AP62="Mayor",AL62="Probable"),AND(AP62="Mayor",AL62="Casi Seguro")),"Extremo",IF(AP62="Catastrófico","Extremo"))))</f>
        <v>Alto</v>
      </c>
      <c r="AR62" s="532"/>
      <c r="AS62" s="533" t="s">
        <v>410</v>
      </c>
    </row>
    <row r="63" spans="2:45" ht="30.75" thickBot="1" x14ac:dyDescent="0.3">
      <c r="B63" s="620"/>
      <c r="C63" s="623"/>
      <c r="D63" s="626"/>
      <c r="E63" s="627"/>
      <c r="F63" s="187"/>
      <c r="G63" s="187"/>
      <c r="H63" s="187"/>
      <c r="I63" s="187"/>
      <c r="J63" s="187"/>
      <c r="K63" s="187"/>
      <c r="L63" s="187"/>
      <c r="M63" s="183"/>
      <c r="N63" s="169" t="b">
        <f t="shared" ref="N63" si="179">IF(M63="Asignado",15,IF(M63="NO asignado",0))</f>
        <v>0</v>
      </c>
      <c r="O63" s="158"/>
      <c r="P63" s="169" t="b">
        <f t="shared" ref="P63" si="180">IF(O63="Adecuado",15,IF(O63="Inadecuado",0))</f>
        <v>0</v>
      </c>
      <c r="Q63" s="158"/>
      <c r="R63" s="169" t="b">
        <f t="shared" ref="R63" si="181">IF(Q63="Oportuna",15,IF(Q63="Inoportuna",0))</f>
        <v>0</v>
      </c>
      <c r="S63" s="158"/>
      <c r="T63" s="169" t="b">
        <f t="shared" ref="T63" si="182">IF(S63="Prevenir",15,IF(S63="Detectar",10,IF(S63="No es un control",0)))</f>
        <v>0</v>
      </c>
      <c r="U63" s="158"/>
      <c r="V63" s="169" t="b">
        <f t="shared" ref="V63" si="183">IF(U63="Confiable",15,IF(U63="No confiable",0))</f>
        <v>0</v>
      </c>
      <c r="W63" s="158"/>
      <c r="X63" s="169" t="b">
        <f t="shared" ref="X63" si="184">IF(W63="Se investigan oportunamente",15,IF(W63="No se investigan oportunamente",0))</f>
        <v>0</v>
      </c>
      <c r="Y63" s="158"/>
      <c r="Z63" s="169" t="b">
        <f t="shared" ref="Z63" si="185">IF(Y63="Completa",10,IF(Y63="Incompleta",5,IF(Y63="No existe",0)))</f>
        <v>0</v>
      </c>
      <c r="AA63" s="116">
        <f t="shared" ref="AA63" si="186">N63+P63+R63+T63+V63+X63+Z63</f>
        <v>0</v>
      </c>
      <c r="AB63" s="117" t="str">
        <f t="shared" ref="AB63" si="187">IF(AA63&lt;86,"Débil",(IF(AA63&lt;96,"Moderado","Fuerte")))</f>
        <v>Débil</v>
      </c>
      <c r="AC63" s="184"/>
      <c r="AD63" s="170" t="str">
        <f t="shared" ref="AD63" si="188">IF(OR(AND(AB63="Fuerte",AC63="Moderado"),AND(AB63="Moderado",AC63="Fuerte"),AND(AB63="Moderado",AC63="Moderado")),"Moderado",IF(OR(AND(AB63="Fuerte",AC63="Débil"),AND(AB63="Moderado",AC63="Débil"),AND(AB63="Débil")),"Débil",IF(AND(AB63="Fuerte",AC63="Fuerte"),"Fuerte")))</f>
        <v>Débil</v>
      </c>
      <c r="AE63" s="118" t="str">
        <f t="shared" ref="AE63" si="189">IF(AD63="Fuerte","100",IF(AD63="Moderado","50",IF(AD63="Débil","0")))</f>
        <v>0</v>
      </c>
      <c r="AF63" s="547"/>
      <c r="AG63" s="552"/>
      <c r="AH63" s="530"/>
      <c r="AI63" s="531"/>
      <c r="AJ63" s="534"/>
      <c r="AK63" s="534"/>
      <c r="AL63" s="534"/>
      <c r="AM63" s="531"/>
      <c r="AN63" s="539"/>
      <c r="AO63" s="539"/>
      <c r="AP63" s="535"/>
      <c r="AQ63" s="532"/>
      <c r="AR63" s="532"/>
      <c r="AS63" s="533"/>
    </row>
    <row r="64" spans="2:45" ht="70.5" customHeight="1" x14ac:dyDescent="0.25">
      <c r="B64" s="540" t="str">
        <f>'3-IDENTIFICACIÓN DEL RIESGO'!B64</f>
        <v>SEGURIDAD JURÍDICA SOBRE LA TITULARIDAD DE LA TIERRA Y LOS TERRITORIOS</v>
      </c>
      <c r="C64" s="432" t="str">
        <f>'3-IDENTIFICACIÓN DEL RIESGO'!E64</f>
        <v>1. Dirección de Gestión Jurídica de Tierras.
2. Subdirección de procesos Agrarios y Gestión Jurídica.
3. Subdirección de seguridad Jurídica.
4. Dirección Asuntos Étnicos.
5. Subdirección Asuntos Étnicos.
6. UGT's</v>
      </c>
      <c r="D64" s="553" t="str">
        <f>'3-IDENTIFICACIÓN DEL RIESGO'!G64</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64" s="553"/>
      <c r="F64" s="187" t="s">
        <v>641</v>
      </c>
      <c r="G64" s="187" t="s">
        <v>642</v>
      </c>
      <c r="H64" s="187" t="s">
        <v>643</v>
      </c>
      <c r="I64" s="187" t="s">
        <v>644</v>
      </c>
      <c r="J64" s="187" t="s">
        <v>645</v>
      </c>
      <c r="K64" s="187" t="s">
        <v>646</v>
      </c>
      <c r="L64" s="187" t="s">
        <v>647</v>
      </c>
      <c r="M64" s="183" t="s">
        <v>172</v>
      </c>
      <c r="N64" s="169">
        <f t="shared" si="0"/>
        <v>15</v>
      </c>
      <c r="O64" s="158" t="s">
        <v>173</v>
      </c>
      <c r="P64" s="169">
        <f t="shared" si="1"/>
        <v>15</v>
      </c>
      <c r="Q64" s="158" t="s">
        <v>174</v>
      </c>
      <c r="R64" s="169">
        <f t="shared" si="2"/>
        <v>15</v>
      </c>
      <c r="S64" s="158" t="s">
        <v>47</v>
      </c>
      <c r="T64" s="169">
        <f t="shared" si="3"/>
        <v>15</v>
      </c>
      <c r="U64" s="158" t="s">
        <v>175</v>
      </c>
      <c r="V64" s="169">
        <f t="shared" si="4"/>
        <v>15</v>
      </c>
      <c r="W64" s="158" t="s">
        <v>176</v>
      </c>
      <c r="X64" s="169">
        <f t="shared" si="5"/>
        <v>15</v>
      </c>
      <c r="Y64" s="158" t="s">
        <v>177</v>
      </c>
      <c r="Z64" s="169">
        <f t="shared" si="6"/>
        <v>10</v>
      </c>
      <c r="AA64" s="116">
        <f t="shared" si="7"/>
        <v>100</v>
      </c>
      <c r="AB64" s="117" t="str">
        <f t="shared" si="8"/>
        <v>Fuerte</v>
      </c>
      <c r="AC64" s="184" t="s">
        <v>50</v>
      </c>
      <c r="AD64" s="170" t="str">
        <f t="shared" si="9"/>
        <v>Fuerte</v>
      </c>
      <c r="AE64" s="118" t="str">
        <f t="shared" si="10"/>
        <v>100</v>
      </c>
      <c r="AF64" s="546">
        <v>1</v>
      </c>
      <c r="AG64" s="551">
        <f>(AE64+AE65)/AF64</f>
        <v>100</v>
      </c>
      <c r="AH64" s="529" t="str">
        <f t="shared" ref="AH64" si="190">IF(AG64&lt;50,"Débil",IF(AG64&lt;=99,"Moderado",IF(AG64=100,"Fuerte",IF(AG64="","ERROR"))))</f>
        <v>Fuerte</v>
      </c>
      <c r="AI64" s="531" t="s">
        <v>78</v>
      </c>
      <c r="AJ64" s="534">
        <f t="shared" ref="AJ64" si="191">IF(AH64="Débil",0,IF(AND(AH64="Moderado",AI64="Directamente"),1,IF(AND(AH64="Moderado",AI64="No disminuye"),0,IF(AND(AH64="Fuerte",AI64="Directamente"),2,IF(AND(AH64="Fuerte",AI64="No disminuye"),0)))))</f>
        <v>2</v>
      </c>
      <c r="AK64" s="534">
        <f>('4-VALORACIÓN DEL RIESGO'!H37-AJ64)</f>
        <v>-1</v>
      </c>
      <c r="AL64" s="534" t="str">
        <f t="shared" ref="AL64" si="192">IF(AK64=5,"Casi Seguro",IF(AK64=4,"Probable",IF(AK64=3,"Posible",IF(AK64=2,"Improbable",IF(AK64=1,"Rara Vez",IF(AK64=0,"Rara Vez",IF(AK64&lt;0,"Rara Vez")))))))</f>
        <v>Rara Vez</v>
      </c>
      <c r="AM64" s="531" t="s">
        <v>80</v>
      </c>
      <c r="AN64" s="538">
        <f t="shared" ref="AN64" si="193">IF(AH64="Débil",0,IF(AND(AH64="Moderado",AM64="Directamente"),1,IF(AND(AH64="Moderado",AM64="Indirectamente"),0,IF(AND(AH64="Moderado",AM64="No disminuye"),0,IF(AND(AH64="Fuerte",AM64="Directamente"),2,IF(AND(AH64="Fuerte",AM64="Indirectamente"),1,IF(AND(AH64="Fuerte",AM64="No disminuye"),0)))))))</f>
        <v>0</v>
      </c>
      <c r="AO64" s="538">
        <f>('4-VALORACIÓN DEL RIESGO'!AD37-AN64)</f>
        <v>5</v>
      </c>
      <c r="AP64" s="535" t="str">
        <f t="shared" ref="AP64" si="194">IF(AO64=5,"Catastrófico",IF(AO64=4,"Mayor",IF(AO64=3,"Moderado",IF(AO64=2,"Moderado",IF(AO64=1,"Moderado")))))</f>
        <v>Catastrófico</v>
      </c>
      <c r="AQ64" s="532" t="str">
        <f t="shared" ref="AQ64" si="195">IF(OR(AND(AP64="Moderado",AL64="Rara Vez"),AND(AP64="Moderado",AL64="Improbable")),"Moderado",IF(OR(AND(AP64="Mayor",AL64="Improbable"),AND(AP64="Mayor",AL64="Rara Vez"),AND(AP64="Moderado",AL64="Probable"),AND(AP64="Moderado",AL64="Posible")),"Alto",IF(OR(AND(AP64="Moderado",AL64="Casi Seguro"),AND(AP64="Mayor",AL64="Posible"),AND(AP64="Mayor",AL64="Probable"),AND(AP64="Mayor",AL64="Casi Seguro")),"Extremo",IF(AP64="Catastrófico","Extremo"))))</f>
        <v>Extremo</v>
      </c>
      <c r="AR64" s="532"/>
      <c r="AS64" s="533" t="s">
        <v>410</v>
      </c>
    </row>
    <row r="65" spans="2:45" ht="39" customHeight="1" thickBot="1" x14ac:dyDescent="0.3">
      <c r="B65" s="541"/>
      <c r="C65" s="433"/>
      <c r="D65" s="553"/>
      <c r="E65" s="553"/>
      <c r="F65" s="187"/>
      <c r="G65" s="187"/>
      <c r="H65" s="187"/>
      <c r="I65" s="187"/>
      <c r="J65" s="187"/>
      <c r="K65" s="187"/>
      <c r="L65" s="187"/>
      <c r="M65" s="183"/>
      <c r="N65" s="169" t="b">
        <f t="shared" si="0"/>
        <v>0</v>
      </c>
      <c r="O65" s="158"/>
      <c r="P65" s="169" t="b">
        <f t="shared" si="1"/>
        <v>0</v>
      </c>
      <c r="Q65" s="158"/>
      <c r="R65" s="169" t="b">
        <f t="shared" si="2"/>
        <v>0</v>
      </c>
      <c r="S65" s="158"/>
      <c r="T65" s="169" t="b">
        <f t="shared" si="3"/>
        <v>0</v>
      </c>
      <c r="U65" s="158"/>
      <c r="V65" s="169" t="b">
        <f t="shared" si="4"/>
        <v>0</v>
      </c>
      <c r="W65" s="158"/>
      <c r="X65" s="169" t="b">
        <f t="shared" si="5"/>
        <v>0</v>
      </c>
      <c r="Y65" s="158"/>
      <c r="Z65" s="169" t="b">
        <f t="shared" si="6"/>
        <v>0</v>
      </c>
      <c r="AA65" s="116">
        <f t="shared" si="7"/>
        <v>0</v>
      </c>
      <c r="AB65" s="117" t="str">
        <f t="shared" si="8"/>
        <v>Débil</v>
      </c>
      <c r="AC65" s="184"/>
      <c r="AD65" s="170" t="str">
        <f t="shared" si="9"/>
        <v>Débil</v>
      </c>
      <c r="AE65" s="118" t="str">
        <f t="shared" si="10"/>
        <v>0</v>
      </c>
      <c r="AF65" s="547"/>
      <c r="AG65" s="552"/>
      <c r="AH65" s="530"/>
      <c r="AI65" s="531"/>
      <c r="AJ65" s="534"/>
      <c r="AK65" s="534"/>
      <c r="AL65" s="534"/>
      <c r="AM65" s="531"/>
      <c r="AN65" s="539"/>
      <c r="AO65" s="539"/>
      <c r="AP65" s="535"/>
      <c r="AQ65" s="532"/>
      <c r="AR65" s="532"/>
      <c r="AS65" s="533"/>
    </row>
    <row r="66" spans="2:45" ht="63" customHeight="1" x14ac:dyDescent="0.25">
      <c r="B66" s="541"/>
      <c r="C66" s="433"/>
      <c r="D66" s="553" t="str">
        <f>'3-IDENTIFICACIÓN DEL RIESGO'!G66</f>
        <v>Servidores públicos y/o colaboradores de las UGT reciben dádivas por agilizar, omitir o dilatar trámites para el desarrollo de procesos agrarios</v>
      </c>
      <c r="E66" s="553"/>
      <c r="F66" s="187" t="s">
        <v>1025</v>
      </c>
      <c r="G66" s="187" t="s">
        <v>1026</v>
      </c>
      <c r="H66" s="187" t="s">
        <v>1032</v>
      </c>
      <c r="I66" s="187" t="s">
        <v>1033</v>
      </c>
      <c r="J66" s="187" t="s">
        <v>1034</v>
      </c>
      <c r="K66" s="187" t="s">
        <v>1035</v>
      </c>
      <c r="L66" s="187" t="s">
        <v>1036</v>
      </c>
      <c r="M66" s="183" t="s">
        <v>172</v>
      </c>
      <c r="N66" s="169">
        <f t="shared" si="0"/>
        <v>15</v>
      </c>
      <c r="O66" s="158" t="s">
        <v>173</v>
      </c>
      <c r="P66" s="169">
        <f t="shared" si="1"/>
        <v>15</v>
      </c>
      <c r="Q66" s="158" t="s">
        <v>174</v>
      </c>
      <c r="R66" s="169">
        <f t="shared" si="2"/>
        <v>15</v>
      </c>
      <c r="S66" s="158" t="s">
        <v>47</v>
      </c>
      <c r="T66" s="169">
        <f t="shared" si="3"/>
        <v>15</v>
      </c>
      <c r="U66" s="158" t="s">
        <v>175</v>
      </c>
      <c r="V66" s="169">
        <f t="shared" si="4"/>
        <v>15</v>
      </c>
      <c r="W66" s="158" t="s">
        <v>176</v>
      </c>
      <c r="X66" s="169">
        <f t="shared" si="5"/>
        <v>15</v>
      </c>
      <c r="Y66" s="158" t="s">
        <v>177</v>
      </c>
      <c r="Z66" s="169">
        <f t="shared" si="6"/>
        <v>10</v>
      </c>
      <c r="AA66" s="116">
        <f t="shared" si="7"/>
        <v>100</v>
      </c>
      <c r="AB66" s="117" t="str">
        <f t="shared" si="8"/>
        <v>Fuerte</v>
      </c>
      <c r="AC66" s="184" t="s">
        <v>44</v>
      </c>
      <c r="AD66" s="170" t="str">
        <f t="shared" si="9"/>
        <v>Moderado</v>
      </c>
      <c r="AE66" s="118" t="str">
        <f t="shared" si="10"/>
        <v>50</v>
      </c>
      <c r="AF66" s="546">
        <v>1</v>
      </c>
      <c r="AG66" s="617">
        <f t="shared" ref="AG66" si="196">(AE66+AE67)/AF66</f>
        <v>50</v>
      </c>
      <c r="AH66" s="529" t="str">
        <f t="shared" ref="AH66" si="197">IF(AG66&lt;50,"Débil",IF(AG66&lt;=99,"Moderado",IF(AG66=100,"Fuerte",IF(AG66="","ERROR"))))</f>
        <v>Moderado</v>
      </c>
      <c r="AI66" s="531" t="s">
        <v>78</v>
      </c>
      <c r="AJ66" s="534">
        <f t="shared" ref="AJ66" si="198">IF(AH66="Débil",0,IF(AND(AH66="Moderado",AI66="Directamente"),1,IF(AND(AH66="Moderado",AI66="No disminuye"),0,IF(AND(AH66="Fuerte",AI66="Directamente"),2,IF(AND(AH66="Fuerte",AI66="No disminuye"),0)))))</f>
        <v>1</v>
      </c>
      <c r="AK66" s="534">
        <f>('4-VALORACIÓN DEL RIESGO'!H38-AJ66)</f>
        <v>3</v>
      </c>
      <c r="AL66" s="534" t="str">
        <f t="shared" ref="AL66" si="199">IF(AK66=5,"Casi Seguro",IF(AK66=4,"Probable",IF(AK66=3,"Posible",IF(AK66=2,"Improbable",IF(AK66=1,"Rara Vez",IF(AK66=0,"Rara Vez",IF(AK66&lt;0,"Rara Vez")))))))</f>
        <v>Posible</v>
      </c>
      <c r="AM66" s="531" t="s">
        <v>80</v>
      </c>
      <c r="AN66" s="538">
        <f t="shared" ref="AN66" si="200">IF(AH66="Débil",0,IF(AND(AH66="Moderado",AM66="Directamente"),1,IF(AND(AH66="Moderado",AM66="Indirectamente"),0,IF(AND(AH66="Moderado",AM66="No disminuye"),0,IF(AND(AH66="Fuerte",AM66="Directamente"),2,IF(AND(AH66="Fuerte",AM66="Indirectamente"),1,IF(AND(AH66="Fuerte",AM66="No disminuye"),0)))))))</f>
        <v>0</v>
      </c>
      <c r="AO66" s="538">
        <f>('4-VALORACIÓN DEL RIESGO'!AD38-AN66)</f>
        <v>5</v>
      </c>
      <c r="AP66" s="535" t="str">
        <f t="shared" ref="AP66" si="201">IF(AO66=5,"Catastrófico",IF(AO66=4,"Mayor",IF(AO66=3,"Moderado",IF(AO66=2,"Moderado",IF(AO66=1,"Moderado")))))</f>
        <v>Catastrófico</v>
      </c>
      <c r="AQ66" s="532" t="str">
        <f t="shared" ref="AQ66" si="202">IF(OR(AND(AP66="Moderado",AL66="Rara Vez"),AND(AP66="Moderado",AL66="Improbable")),"Moderado",IF(OR(AND(AP66="Mayor",AL66="Improbable"),AND(AP66="Mayor",AL66="Rara Vez"),AND(AP66="Moderado",AL66="Probable"),AND(AP66="Moderado",AL66="Posible")),"Alto",IF(OR(AND(AP66="Moderado",AL66="Casi Seguro"),AND(AP66="Mayor",AL66="Posible"),AND(AP66="Mayor",AL66="Probable"),AND(AP66="Mayor",AL66="Casi Seguro")),"Extremo",IF(AP66="Catastrófico","Extremo"))))</f>
        <v>Extremo</v>
      </c>
      <c r="AR66" s="532"/>
      <c r="AS66" s="533" t="s">
        <v>410</v>
      </c>
    </row>
    <row r="67" spans="2:45" ht="30.75" thickBot="1" x14ac:dyDescent="0.3">
      <c r="B67" s="541"/>
      <c r="C67" s="433"/>
      <c r="D67" s="553"/>
      <c r="E67" s="553"/>
      <c r="F67" s="187"/>
      <c r="G67" s="187"/>
      <c r="H67" s="187"/>
      <c r="I67" s="187"/>
      <c r="J67" s="187"/>
      <c r="K67" s="187"/>
      <c r="L67" s="187"/>
      <c r="M67" s="183"/>
      <c r="N67" s="169" t="b">
        <f t="shared" si="0"/>
        <v>0</v>
      </c>
      <c r="O67" s="158"/>
      <c r="P67" s="169" t="b">
        <f t="shared" si="1"/>
        <v>0</v>
      </c>
      <c r="Q67" s="158"/>
      <c r="R67" s="169" t="b">
        <f t="shared" si="2"/>
        <v>0</v>
      </c>
      <c r="S67" s="158"/>
      <c r="T67" s="169" t="b">
        <f t="shared" si="3"/>
        <v>0</v>
      </c>
      <c r="U67" s="158"/>
      <c r="V67" s="169" t="b">
        <f t="shared" si="4"/>
        <v>0</v>
      </c>
      <c r="W67" s="158"/>
      <c r="X67" s="169" t="b">
        <f t="shared" si="5"/>
        <v>0</v>
      </c>
      <c r="Y67" s="158"/>
      <c r="Z67" s="169" t="b">
        <f t="shared" si="6"/>
        <v>0</v>
      </c>
      <c r="AA67" s="116">
        <f t="shared" si="7"/>
        <v>0</v>
      </c>
      <c r="AB67" s="117" t="str">
        <f t="shared" si="8"/>
        <v>Débil</v>
      </c>
      <c r="AC67" s="184"/>
      <c r="AD67" s="170" t="str">
        <f t="shared" si="9"/>
        <v>Débil</v>
      </c>
      <c r="AE67" s="118" t="str">
        <f t="shared" si="10"/>
        <v>0</v>
      </c>
      <c r="AF67" s="547"/>
      <c r="AG67" s="552"/>
      <c r="AH67" s="530"/>
      <c r="AI67" s="531"/>
      <c r="AJ67" s="534"/>
      <c r="AK67" s="534"/>
      <c r="AL67" s="534"/>
      <c r="AM67" s="531"/>
      <c r="AN67" s="539"/>
      <c r="AO67" s="539"/>
      <c r="AP67" s="535"/>
      <c r="AQ67" s="532"/>
      <c r="AR67" s="532"/>
      <c r="AS67" s="533"/>
    </row>
    <row r="68" spans="2:45" ht="30" x14ac:dyDescent="0.25">
      <c r="B68" s="541"/>
      <c r="C68" s="433"/>
      <c r="D68" s="553" t="str">
        <f>'3-IDENTIFICACIÓN DEL RIESGO'!G68</f>
        <v>Riesgo 3</v>
      </c>
      <c r="E68" s="553"/>
      <c r="F68" s="187"/>
      <c r="G68" s="187"/>
      <c r="H68" s="187"/>
      <c r="I68" s="187"/>
      <c r="J68" s="187"/>
      <c r="K68" s="187"/>
      <c r="L68" s="187"/>
      <c r="M68" s="183"/>
      <c r="N68" s="169" t="b">
        <f t="shared" si="0"/>
        <v>0</v>
      </c>
      <c r="O68" s="158"/>
      <c r="P68" s="169" t="b">
        <f t="shared" si="1"/>
        <v>0</v>
      </c>
      <c r="Q68" s="158"/>
      <c r="R68" s="169" t="b">
        <f t="shared" si="2"/>
        <v>0</v>
      </c>
      <c r="S68" s="158"/>
      <c r="T68" s="169" t="b">
        <f t="shared" si="3"/>
        <v>0</v>
      </c>
      <c r="U68" s="158"/>
      <c r="V68" s="169" t="b">
        <f t="shared" si="4"/>
        <v>0</v>
      </c>
      <c r="W68" s="158"/>
      <c r="X68" s="169" t="b">
        <f t="shared" si="5"/>
        <v>0</v>
      </c>
      <c r="Y68" s="158"/>
      <c r="Z68" s="169" t="b">
        <f t="shared" si="6"/>
        <v>0</v>
      </c>
      <c r="AA68" s="116">
        <f t="shared" si="7"/>
        <v>0</v>
      </c>
      <c r="AB68" s="117" t="str">
        <f t="shared" si="8"/>
        <v>Débil</v>
      </c>
      <c r="AC68" s="184"/>
      <c r="AD68" s="170" t="str">
        <f t="shared" si="9"/>
        <v>Débil</v>
      </c>
      <c r="AE68" s="118" t="str">
        <f t="shared" si="10"/>
        <v>0</v>
      </c>
      <c r="AF68" s="546"/>
      <c r="AG68" s="551" t="e">
        <f t="shared" ref="AG68" si="203">(AE68+AE69)/AF68</f>
        <v>#DIV/0!</v>
      </c>
      <c r="AH68" s="529" t="e">
        <f t="shared" ref="AH68" si="204">IF(AG68&lt;50,"Débil",IF(AG68&lt;=99,"Moderado",IF(AG68=100,"Fuerte",IF(AG68="","ERROR"))))</f>
        <v>#DIV/0!</v>
      </c>
      <c r="AI68" s="531"/>
      <c r="AJ68" s="534" t="e">
        <f t="shared" ref="AJ68" si="205">IF(AH68="Débil",0,IF(AND(AH68="Moderado",AI68="Directamente"),1,IF(AND(AH68="Moderado",AI68="No disminuye"),0,IF(AND(AH68="Fuerte",AI68="Directamente"),2,IF(AND(AH68="Fuerte",AI68="No disminuye"),0)))))</f>
        <v>#DIV/0!</v>
      </c>
      <c r="AK68" s="534" t="e">
        <f>('4-VALORACIÓN DEL RIESGO'!H39-AJ68)</f>
        <v>#DIV/0!</v>
      </c>
      <c r="AL68" s="534" t="e">
        <f t="shared" ref="AL68" si="206">IF(AK68=5,"Casi Seguro",IF(AK68=4,"Probable",IF(AK68=3,"Posible",IF(AK68=2,"Improbable",IF(AK68=1,"Rara Vez",IF(AK68=0,"Rara Vez",IF(AK68&lt;0,"Rara Vez")))))))</f>
        <v>#DIV/0!</v>
      </c>
      <c r="AM68" s="531"/>
      <c r="AN68" s="538" t="e">
        <f t="shared" ref="AN68" si="207">IF(AH68="Débil",0,IF(AND(AH68="Moderado",AM68="Directamente"),1,IF(AND(AH68="Moderado",AM68="Indirectamente"),0,IF(AND(AH68="Moderado",AM68="No disminuye"),0,IF(AND(AH68="Fuerte",AM68="Directamente"),2,IF(AND(AH68="Fuerte",AM68="Indirectamente"),1,IF(AND(AH68="Fuerte",AM68="No disminuye"),0)))))))</f>
        <v>#DIV/0!</v>
      </c>
      <c r="AO68" s="538" t="e">
        <f>('4-VALORACIÓN DEL RIESGO'!AD39-AN68)</f>
        <v>#DIV/0!</v>
      </c>
      <c r="AP68" s="535" t="e">
        <f t="shared" ref="AP68" si="208">IF(AO68=5,"Catastrófico",IF(AO68=4,"Mayor",IF(AO68=3,"Moderado",IF(AO68=2,"Moderado",IF(AO68=1,"Moderado")))))</f>
        <v>#DIV/0!</v>
      </c>
      <c r="AQ68" s="532" t="e">
        <f t="shared" ref="AQ68" si="209">IF(OR(AND(AP68="Moderado",AL68="Rara Vez"),AND(AP68="Moderado",AL68="Improbable")),"Moderado",IF(OR(AND(AP68="Mayor",AL68="Improbable"),AND(AP68="Mayor",AL68="Rara Vez"),AND(AP68="Moderado",AL68="Probable"),AND(AP68="Moderado",AL68="Posible")),"Alto",IF(OR(AND(AP68="Moderado",AL68="Casi Seguro"),AND(AP68="Mayor",AL68="Posible"),AND(AP68="Mayor",AL68="Probable"),AND(AP68="Mayor",AL68="Casi Seguro")),"Extremo",IF(AP68="Catastrófico","Extremo"))))</f>
        <v>#DIV/0!</v>
      </c>
      <c r="AR68" s="532"/>
      <c r="AS68" s="533" t="s">
        <v>410</v>
      </c>
    </row>
    <row r="69" spans="2:45" ht="30.75" thickBot="1" x14ac:dyDescent="0.3">
      <c r="B69" s="541"/>
      <c r="C69" s="433"/>
      <c r="D69" s="553"/>
      <c r="E69" s="553"/>
      <c r="F69" s="187"/>
      <c r="G69" s="187"/>
      <c r="H69" s="187"/>
      <c r="I69" s="187"/>
      <c r="J69" s="187"/>
      <c r="K69" s="187"/>
      <c r="L69" s="187"/>
      <c r="M69" s="183"/>
      <c r="N69" s="169" t="b">
        <f t="shared" si="0"/>
        <v>0</v>
      </c>
      <c r="O69" s="158"/>
      <c r="P69" s="169" t="b">
        <f t="shared" si="1"/>
        <v>0</v>
      </c>
      <c r="Q69" s="158"/>
      <c r="R69" s="169" t="b">
        <f t="shared" si="2"/>
        <v>0</v>
      </c>
      <c r="S69" s="158"/>
      <c r="T69" s="169" t="b">
        <f t="shared" si="3"/>
        <v>0</v>
      </c>
      <c r="U69" s="158"/>
      <c r="V69" s="169" t="b">
        <f t="shared" si="4"/>
        <v>0</v>
      </c>
      <c r="W69" s="158"/>
      <c r="X69" s="169" t="b">
        <f t="shared" si="5"/>
        <v>0</v>
      </c>
      <c r="Y69" s="158"/>
      <c r="Z69" s="169" t="b">
        <f t="shared" si="6"/>
        <v>0</v>
      </c>
      <c r="AA69" s="116">
        <f t="shared" si="7"/>
        <v>0</v>
      </c>
      <c r="AB69" s="117" t="str">
        <f t="shared" si="8"/>
        <v>Débil</v>
      </c>
      <c r="AC69" s="184"/>
      <c r="AD69" s="170" t="str">
        <f t="shared" si="9"/>
        <v>Débil</v>
      </c>
      <c r="AE69" s="118" t="str">
        <f t="shared" si="10"/>
        <v>0</v>
      </c>
      <c r="AF69" s="547"/>
      <c r="AG69" s="552"/>
      <c r="AH69" s="530"/>
      <c r="AI69" s="531"/>
      <c r="AJ69" s="534"/>
      <c r="AK69" s="534"/>
      <c r="AL69" s="534"/>
      <c r="AM69" s="531"/>
      <c r="AN69" s="539"/>
      <c r="AO69" s="539"/>
      <c r="AP69" s="535"/>
      <c r="AQ69" s="532"/>
      <c r="AR69" s="532"/>
      <c r="AS69" s="533"/>
    </row>
    <row r="70" spans="2:45" ht="30" x14ac:dyDescent="0.25">
      <c r="B70" s="541"/>
      <c r="C70" s="433"/>
      <c r="D70" s="553" t="str">
        <f>'3-IDENTIFICACIÓN DEL RIESGO'!G70</f>
        <v>Riesgo 4</v>
      </c>
      <c r="E70" s="553"/>
      <c r="F70" s="187"/>
      <c r="G70" s="187"/>
      <c r="H70" s="187"/>
      <c r="I70" s="187"/>
      <c r="J70" s="187"/>
      <c r="K70" s="187"/>
      <c r="L70" s="187"/>
      <c r="M70" s="183"/>
      <c r="N70" s="169" t="b">
        <f t="shared" si="0"/>
        <v>0</v>
      </c>
      <c r="O70" s="158"/>
      <c r="P70" s="169" t="b">
        <f t="shared" si="1"/>
        <v>0</v>
      </c>
      <c r="Q70" s="158"/>
      <c r="R70" s="169" t="b">
        <f t="shared" si="2"/>
        <v>0</v>
      </c>
      <c r="S70" s="158"/>
      <c r="T70" s="169" t="b">
        <f t="shared" si="3"/>
        <v>0</v>
      </c>
      <c r="U70" s="158"/>
      <c r="V70" s="169" t="b">
        <f t="shared" si="4"/>
        <v>0</v>
      </c>
      <c r="W70" s="158"/>
      <c r="X70" s="169" t="b">
        <f t="shared" si="5"/>
        <v>0</v>
      </c>
      <c r="Y70" s="158"/>
      <c r="Z70" s="169" t="b">
        <f t="shared" si="6"/>
        <v>0</v>
      </c>
      <c r="AA70" s="116">
        <f t="shared" si="7"/>
        <v>0</v>
      </c>
      <c r="AB70" s="117" t="str">
        <f t="shared" si="8"/>
        <v>Débil</v>
      </c>
      <c r="AC70" s="184"/>
      <c r="AD70" s="170" t="str">
        <f t="shared" si="9"/>
        <v>Débil</v>
      </c>
      <c r="AE70" s="118" t="str">
        <f t="shared" si="10"/>
        <v>0</v>
      </c>
      <c r="AF70" s="546"/>
      <c r="AG70" s="551" t="e">
        <f t="shared" ref="AG70" si="210">(AE70+AE71)/AF70</f>
        <v>#DIV/0!</v>
      </c>
      <c r="AH70" s="529" t="e">
        <f t="shared" ref="AH70" si="211">IF(AG70&lt;50,"Débil",IF(AG70&lt;=99,"Moderado",IF(AG70=100,"Fuerte",IF(AG70="","ERROR"))))</f>
        <v>#DIV/0!</v>
      </c>
      <c r="AI70" s="531"/>
      <c r="AJ70" s="534" t="e">
        <f t="shared" ref="AJ70" si="212">IF(AH70="Débil",0,IF(AND(AH70="Moderado",AI70="Directamente"),1,IF(AND(AH70="Moderado",AI70="No disminuye"),0,IF(AND(AH70="Fuerte",AI70="Directamente"),2,IF(AND(AH70="Fuerte",AI70="No disminuye"),0)))))</f>
        <v>#DIV/0!</v>
      </c>
      <c r="AK70" s="534" t="e">
        <f>('4-VALORACIÓN DEL RIESGO'!H40-AJ70)</f>
        <v>#DIV/0!</v>
      </c>
      <c r="AL70" s="534" t="e">
        <f t="shared" ref="AL70" si="213">IF(AK70=5,"Casi Seguro",IF(AK70=4,"Probable",IF(AK70=3,"Posible",IF(AK70=2,"Improbable",IF(AK70=1,"Rara Vez",IF(AK70=0,"Rara Vez",IF(AK70&lt;0,"Rara Vez")))))))</f>
        <v>#DIV/0!</v>
      </c>
      <c r="AM70" s="531"/>
      <c r="AN70" s="538" t="e">
        <f t="shared" ref="AN70" si="214">IF(AH70="Débil",0,IF(AND(AH70="Moderado",AM70="Directamente"),1,IF(AND(AH70="Moderado",AM70="Indirectamente"),0,IF(AND(AH70="Moderado",AM70="No disminuye"),0,IF(AND(AH70="Fuerte",AM70="Directamente"),2,IF(AND(AH70="Fuerte",AM70="Indirectamente"),1,IF(AND(AH70="Fuerte",AM70="No disminuye"),0)))))))</f>
        <v>#DIV/0!</v>
      </c>
      <c r="AO70" s="538" t="e">
        <f>('4-VALORACIÓN DEL RIESGO'!AD40-AN70)</f>
        <v>#DIV/0!</v>
      </c>
      <c r="AP70" s="535" t="e">
        <f t="shared" ref="AP70" si="215">IF(AO70=5,"Catastrófico",IF(AO70=4,"Mayor",IF(AO70=3,"Moderado",IF(AO70=2,"Moderado",IF(AO70=1,"Moderado")))))</f>
        <v>#DIV/0!</v>
      </c>
      <c r="AQ70" s="532" t="e">
        <f t="shared" ref="AQ70" si="216">IF(OR(AND(AP70="Moderado",AL70="Rara Vez"),AND(AP70="Moderado",AL70="Improbable")),"Moderado",IF(OR(AND(AP70="Mayor",AL70="Improbable"),AND(AP70="Mayor",AL70="Rara Vez"),AND(AP70="Moderado",AL70="Probable"),AND(AP70="Moderado",AL70="Posible")),"Alto",IF(OR(AND(AP70="Moderado",AL70="Casi Seguro"),AND(AP70="Mayor",AL70="Posible"),AND(AP70="Mayor",AL70="Probable"),AND(AP70="Mayor",AL70="Casi Seguro")),"Extremo",IF(AP70="Catastrófico","Extremo"))))</f>
        <v>#DIV/0!</v>
      </c>
      <c r="AR70" s="532"/>
      <c r="AS70" s="533" t="s">
        <v>410</v>
      </c>
    </row>
    <row r="71" spans="2:45" ht="30.75" thickBot="1" x14ac:dyDescent="0.3">
      <c r="B71" s="541"/>
      <c r="C71" s="433"/>
      <c r="D71" s="553"/>
      <c r="E71" s="553"/>
      <c r="F71" s="187"/>
      <c r="G71" s="187"/>
      <c r="H71" s="187"/>
      <c r="I71" s="187"/>
      <c r="J71" s="187"/>
      <c r="K71" s="187"/>
      <c r="L71" s="187"/>
      <c r="M71" s="183"/>
      <c r="N71" s="169" t="b">
        <f t="shared" si="0"/>
        <v>0</v>
      </c>
      <c r="O71" s="158"/>
      <c r="P71" s="169" t="b">
        <f t="shared" si="1"/>
        <v>0</v>
      </c>
      <c r="Q71" s="158"/>
      <c r="R71" s="169" t="b">
        <f t="shared" si="2"/>
        <v>0</v>
      </c>
      <c r="S71" s="158"/>
      <c r="T71" s="169" t="b">
        <f t="shared" si="3"/>
        <v>0</v>
      </c>
      <c r="U71" s="158"/>
      <c r="V71" s="169" t="b">
        <f t="shared" si="4"/>
        <v>0</v>
      </c>
      <c r="W71" s="158"/>
      <c r="X71" s="169" t="b">
        <f t="shared" si="5"/>
        <v>0</v>
      </c>
      <c r="Y71" s="158"/>
      <c r="Z71" s="169" t="b">
        <f t="shared" si="6"/>
        <v>0</v>
      </c>
      <c r="AA71" s="116">
        <f t="shared" si="7"/>
        <v>0</v>
      </c>
      <c r="AB71" s="117" t="str">
        <f t="shared" si="8"/>
        <v>Débil</v>
      </c>
      <c r="AC71" s="184"/>
      <c r="AD71" s="170" t="str">
        <f t="shared" si="9"/>
        <v>Débil</v>
      </c>
      <c r="AE71" s="118" t="str">
        <f t="shared" si="10"/>
        <v>0</v>
      </c>
      <c r="AF71" s="547"/>
      <c r="AG71" s="552"/>
      <c r="AH71" s="530"/>
      <c r="AI71" s="531"/>
      <c r="AJ71" s="534"/>
      <c r="AK71" s="534"/>
      <c r="AL71" s="534"/>
      <c r="AM71" s="531"/>
      <c r="AN71" s="539"/>
      <c r="AO71" s="539"/>
      <c r="AP71" s="535"/>
      <c r="AQ71" s="532"/>
      <c r="AR71" s="532"/>
      <c r="AS71" s="533"/>
    </row>
    <row r="72" spans="2:45" ht="30" x14ac:dyDescent="0.25">
      <c r="B72" s="541"/>
      <c r="C72" s="433"/>
      <c r="D72" s="553" t="str">
        <f>'3-IDENTIFICACIÓN DEL RIESGO'!G72</f>
        <v>Riesgo 5</v>
      </c>
      <c r="E72" s="553"/>
      <c r="F72" s="187"/>
      <c r="G72" s="187"/>
      <c r="H72" s="187"/>
      <c r="I72" s="187"/>
      <c r="J72" s="187"/>
      <c r="K72" s="187"/>
      <c r="L72" s="187"/>
      <c r="M72" s="183"/>
      <c r="N72" s="169" t="b">
        <f t="shared" si="0"/>
        <v>0</v>
      </c>
      <c r="O72" s="158"/>
      <c r="P72" s="169" t="b">
        <f t="shared" si="1"/>
        <v>0</v>
      </c>
      <c r="Q72" s="158"/>
      <c r="R72" s="169" t="b">
        <f t="shared" si="2"/>
        <v>0</v>
      </c>
      <c r="S72" s="158"/>
      <c r="T72" s="169" t="b">
        <f t="shared" si="3"/>
        <v>0</v>
      </c>
      <c r="U72" s="158"/>
      <c r="V72" s="169" t="b">
        <f t="shared" si="4"/>
        <v>0</v>
      </c>
      <c r="W72" s="158"/>
      <c r="X72" s="169" t="b">
        <f t="shared" si="5"/>
        <v>0</v>
      </c>
      <c r="Y72" s="158"/>
      <c r="Z72" s="169" t="b">
        <f t="shared" si="6"/>
        <v>0</v>
      </c>
      <c r="AA72" s="116">
        <f t="shared" si="7"/>
        <v>0</v>
      </c>
      <c r="AB72" s="117" t="str">
        <f t="shared" si="8"/>
        <v>Débil</v>
      </c>
      <c r="AC72" s="184"/>
      <c r="AD72" s="170" t="str">
        <f t="shared" si="9"/>
        <v>Débil</v>
      </c>
      <c r="AE72" s="118" t="str">
        <f t="shared" si="10"/>
        <v>0</v>
      </c>
      <c r="AF72" s="546"/>
      <c r="AG72" s="551" t="e">
        <f t="shared" ref="AG72" si="217">(AE72+AE73)/AF72</f>
        <v>#DIV/0!</v>
      </c>
      <c r="AH72" s="529" t="e">
        <f t="shared" ref="AH72" si="218">IF(AG72&lt;50,"Débil",IF(AG72&lt;=99,"Moderado",IF(AG72=100,"Fuerte",IF(AG72="","ERROR"))))</f>
        <v>#DIV/0!</v>
      </c>
      <c r="AI72" s="531"/>
      <c r="AJ72" s="534" t="e">
        <f t="shared" ref="AJ72" si="219">IF(AH72="Débil",0,IF(AND(AH72="Moderado",AI72="Directamente"),1,IF(AND(AH72="Moderado",AI72="No disminuye"),0,IF(AND(AH72="Fuerte",AI72="Directamente"),2,IF(AND(AH72="Fuerte",AI72="No disminuye"),0)))))</f>
        <v>#DIV/0!</v>
      </c>
      <c r="AK72" s="534" t="e">
        <f>('4-VALORACIÓN DEL RIESGO'!H41-AJ72)</f>
        <v>#DIV/0!</v>
      </c>
      <c r="AL72" s="534" t="e">
        <f t="shared" ref="AL72" si="220">IF(AK72=5,"Casi Seguro",IF(AK72=4,"Probable",IF(AK72=3,"Posible",IF(AK72=2,"Improbable",IF(AK72=1,"Rara Vez",IF(AK72=0,"Rara Vez",IF(AK72&lt;0,"Rara Vez")))))))</f>
        <v>#DIV/0!</v>
      </c>
      <c r="AM72" s="531"/>
      <c r="AN72" s="538" t="e">
        <f t="shared" ref="AN72" si="221">IF(AH72="Débil",0,IF(AND(AH72="Moderado",AM72="Directamente"),1,IF(AND(AH72="Moderado",AM72="Indirectamente"),0,IF(AND(AH72="Moderado",AM72="No disminuye"),0,IF(AND(AH72="Fuerte",AM72="Directamente"),2,IF(AND(AH72="Fuerte",AM72="Indirectamente"),1,IF(AND(AH72="Fuerte",AM72="No disminuye"),0)))))))</f>
        <v>#DIV/0!</v>
      </c>
      <c r="AO72" s="538" t="e">
        <f>('4-VALORACIÓN DEL RIESGO'!AD41-AN72)</f>
        <v>#DIV/0!</v>
      </c>
      <c r="AP72" s="535" t="e">
        <f t="shared" ref="AP72" si="222">IF(AO72=5,"Catastrófico",IF(AO72=4,"Mayor",IF(AO72=3,"Moderado",IF(AO72=2,"Moderado",IF(AO72=1,"Moderado")))))</f>
        <v>#DIV/0!</v>
      </c>
      <c r="AQ72" s="532" t="e">
        <f t="shared" ref="AQ72" si="223">IF(OR(AND(AP72="Moderado",AL72="Rara Vez"),AND(AP72="Moderado",AL72="Improbable")),"Moderado",IF(OR(AND(AP72="Mayor",AL72="Improbable"),AND(AP72="Mayor",AL72="Rara Vez"),AND(AP72="Moderado",AL72="Probable"),AND(AP72="Moderado",AL72="Posible")),"Alto",IF(OR(AND(AP72="Moderado",AL72="Casi Seguro"),AND(AP72="Mayor",AL72="Posible"),AND(AP72="Mayor",AL72="Probable"),AND(AP72="Mayor",AL72="Casi Seguro")),"Extremo",IF(AP72="Catastrófico","Extremo"))))</f>
        <v>#DIV/0!</v>
      </c>
      <c r="AR72" s="532"/>
      <c r="AS72" s="533" t="s">
        <v>410</v>
      </c>
    </row>
    <row r="73" spans="2:45" ht="30.75" thickBot="1" x14ac:dyDescent="0.3">
      <c r="B73" s="542"/>
      <c r="C73" s="434"/>
      <c r="D73" s="553"/>
      <c r="E73" s="553"/>
      <c r="F73" s="187"/>
      <c r="G73" s="187"/>
      <c r="H73" s="187"/>
      <c r="I73" s="187"/>
      <c r="J73" s="187"/>
      <c r="K73" s="187"/>
      <c r="L73" s="187"/>
      <c r="M73" s="183"/>
      <c r="N73" s="169" t="b">
        <f t="shared" si="0"/>
        <v>0</v>
      </c>
      <c r="O73" s="158"/>
      <c r="P73" s="169" t="b">
        <f t="shared" si="1"/>
        <v>0</v>
      </c>
      <c r="Q73" s="158"/>
      <c r="R73" s="169" t="b">
        <f t="shared" si="2"/>
        <v>0</v>
      </c>
      <c r="S73" s="158"/>
      <c r="T73" s="169" t="b">
        <f t="shared" si="3"/>
        <v>0</v>
      </c>
      <c r="U73" s="158"/>
      <c r="V73" s="169" t="b">
        <f t="shared" si="4"/>
        <v>0</v>
      </c>
      <c r="W73" s="158"/>
      <c r="X73" s="169" t="b">
        <f t="shared" si="5"/>
        <v>0</v>
      </c>
      <c r="Y73" s="158"/>
      <c r="Z73" s="169" t="b">
        <f t="shared" si="6"/>
        <v>0</v>
      </c>
      <c r="AA73" s="116">
        <f t="shared" si="7"/>
        <v>0</v>
      </c>
      <c r="AB73" s="117" t="str">
        <f t="shared" si="8"/>
        <v>Débil</v>
      </c>
      <c r="AC73" s="184"/>
      <c r="AD73" s="170" t="str">
        <f t="shared" si="9"/>
        <v>Débil</v>
      </c>
      <c r="AE73" s="118" t="str">
        <f t="shared" si="10"/>
        <v>0</v>
      </c>
      <c r="AF73" s="547"/>
      <c r="AG73" s="552"/>
      <c r="AH73" s="530"/>
      <c r="AI73" s="531"/>
      <c r="AJ73" s="534"/>
      <c r="AK73" s="534"/>
      <c r="AL73" s="534"/>
      <c r="AM73" s="531"/>
      <c r="AN73" s="539"/>
      <c r="AO73" s="539"/>
      <c r="AP73" s="535"/>
      <c r="AQ73" s="532"/>
      <c r="AR73" s="532"/>
      <c r="AS73" s="533"/>
    </row>
    <row r="74" spans="2:45" ht="54" x14ac:dyDescent="0.25">
      <c r="B74" s="612" t="str">
        <f>'3-IDENTIFICACIÓN DEL RIESGO'!B74</f>
        <v>ACCESO A LA PROPIEDAD DE LA TIERRA Y LOS TERRITORIOS</v>
      </c>
      <c r="C74" s="432" t="str">
        <f>'3-IDENTIFICACIÓN DEL RIESGO'!E74</f>
        <v>1. Dirección de Acceso a Tierras.
2. Subdirección de Acceso a Tierras por Demanda y Descongestión.
3. Subdirección de Acceso a Tierras en Zonas Focalizadas.
4. Subdirección de Administración de Tierras de la Nación.
5. Dirección de Asuntos Étnicos.
6. Subdirección de Asuntos Étnicos.
7. UGT's</v>
      </c>
      <c r="D74" s="553" t="str">
        <f>'3-IDENTIFICACIÓN DEL RIESGO'!G74</f>
        <v>Uso de la información registrada en la visita agronomica o estudio preliminar y complementario de títulos  de expedientes de Compra Directa de la DAT para  beneficio propio o de particulares.</v>
      </c>
      <c r="E74" s="553"/>
      <c r="F74" s="187" t="s">
        <v>689</v>
      </c>
      <c r="G74" s="187" t="s">
        <v>568</v>
      </c>
      <c r="H74" s="187" t="s">
        <v>690</v>
      </c>
      <c r="I74" s="187" t="s">
        <v>691</v>
      </c>
      <c r="J74" s="187" t="s">
        <v>692</v>
      </c>
      <c r="K74" s="187" t="s">
        <v>693</v>
      </c>
      <c r="L74" s="187" t="s">
        <v>694</v>
      </c>
      <c r="M74" s="183" t="s">
        <v>172</v>
      </c>
      <c r="N74" s="169">
        <f t="shared" si="0"/>
        <v>15</v>
      </c>
      <c r="O74" s="158" t="s">
        <v>173</v>
      </c>
      <c r="P74" s="169">
        <f t="shared" si="1"/>
        <v>15</v>
      </c>
      <c r="Q74" s="158" t="s">
        <v>174</v>
      </c>
      <c r="R74" s="169">
        <f t="shared" si="2"/>
        <v>15</v>
      </c>
      <c r="S74" s="158" t="s">
        <v>47</v>
      </c>
      <c r="T74" s="169">
        <f t="shared" si="3"/>
        <v>15</v>
      </c>
      <c r="U74" s="158" t="s">
        <v>175</v>
      </c>
      <c r="V74" s="169">
        <f t="shared" si="4"/>
        <v>15</v>
      </c>
      <c r="W74" s="158" t="s">
        <v>176</v>
      </c>
      <c r="X74" s="169">
        <f t="shared" si="5"/>
        <v>15</v>
      </c>
      <c r="Y74" s="158" t="s">
        <v>177</v>
      </c>
      <c r="Z74" s="169">
        <f t="shared" si="6"/>
        <v>10</v>
      </c>
      <c r="AA74" s="116">
        <f t="shared" si="7"/>
        <v>100</v>
      </c>
      <c r="AB74" s="117" t="str">
        <f t="shared" si="8"/>
        <v>Fuerte</v>
      </c>
      <c r="AC74" s="184" t="s">
        <v>50</v>
      </c>
      <c r="AD74" s="170" t="str">
        <f t="shared" si="9"/>
        <v>Fuerte</v>
      </c>
      <c r="AE74" s="118" t="str">
        <f t="shared" si="10"/>
        <v>100</v>
      </c>
      <c r="AF74" s="546">
        <v>2</v>
      </c>
      <c r="AG74" s="551">
        <f t="shared" ref="AG74" si="224">(AE74+AE75)/AF74</f>
        <v>100</v>
      </c>
      <c r="AH74" s="529" t="str">
        <f t="shared" ref="AH74" si="225">IF(AG74&lt;50,"Débil",IF(AG74&lt;=99,"Moderado",IF(AG74=100,"Fuerte",IF(AG74="","ERROR"))))</f>
        <v>Fuerte</v>
      </c>
      <c r="AI74" s="531" t="s">
        <v>78</v>
      </c>
      <c r="AJ74" s="534">
        <f t="shared" ref="AJ74" si="226">IF(AH74="Débil",0,IF(AND(AH74="Moderado",AI74="Directamente"),1,IF(AND(AH74="Moderado",AI74="No disminuye"),0,IF(AND(AH74="Fuerte",AI74="Directamente"),2,IF(AND(AH74="Fuerte",AI74="No disminuye"),0)))))</f>
        <v>2</v>
      </c>
      <c r="AK74" s="534">
        <f>('4-VALORACIÓN DEL RIESGO'!H42-AJ74)</f>
        <v>2</v>
      </c>
      <c r="AL74" s="534" t="str">
        <f t="shared" ref="AL74" si="227">IF(AK74=5,"Casi Seguro",IF(AK74=4,"Probable",IF(AK74=3,"Posible",IF(AK74=2,"Improbable",IF(AK74=1,"Rara Vez",IF(AK74=0,"Rara Vez",IF(AK74&lt;0,"Rara Vez")))))))</f>
        <v>Improbable</v>
      </c>
      <c r="AM74" s="531" t="s">
        <v>80</v>
      </c>
      <c r="AN74" s="538">
        <f t="shared" ref="AN74" si="228">IF(AH74="Débil",0,IF(AND(AH74="Moderado",AM74="Directamente"),1,IF(AND(AH74="Moderado",AM74="Indirectamente"),0,IF(AND(AH74="Moderado",AM74="No disminuye"),0,IF(AND(AH74="Fuerte",AM74="Directamente"),2,IF(AND(AH74="Fuerte",AM74="Indirectamente"),1,IF(AND(AH74="Fuerte",AM74="No disminuye"),0)))))))</f>
        <v>0</v>
      </c>
      <c r="AO74" s="538">
        <f>('4-VALORACIÓN DEL RIESGO'!AD42-AN74)</f>
        <v>5</v>
      </c>
      <c r="AP74" s="535" t="str">
        <f t="shared" ref="AP74" si="229">IF(AO74=5,"Catastrófico",IF(AO74=4,"Mayor",IF(AO74=3,"Moderado",IF(AO74=2,"Moderado",IF(AO74=1,"Moderado")))))</f>
        <v>Catastrófico</v>
      </c>
      <c r="AQ74" s="532" t="str">
        <f t="shared" ref="AQ74" si="230">IF(OR(AND(AP74="Moderado",AL74="Rara Vez"),AND(AP74="Moderado",AL74="Improbable")),"Moderado",IF(OR(AND(AP74="Mayor",AL74="Improbable"),AND(AP74="Mayor",AL74="Rara Vez"),AND(AP74="Moderado",AL74="Probable"),AND(AP74="Moderado",AL74="Posible")),"Alto",IF(OR(AND(AP74="Moderado",AL74="Casi Seguro"),AND(AP74="Mayor",AL74="Posible"),AND(AP74="Mayor",AL74="Probable"),AND(AP74="Mayor",AL74="Casi Seguro")),"Extremo",IF(AP74="Catastrófico","Extremo"))))</f>
        <v>Extremo</v>
      </c>
      <c r="AR74" s="532"/>
      <c r="AS74" s="533" t="s">
        <v>410</v>
      </c>
    </row>
    <row r="75" spans="2:45" ht="41.25" thickBot="1" x14ac:dyDescent="0.3">
      <c r="B75" s="584"/>
      <c r="C75" s="433"/>
      <c r="D75" s="553"/>
      <c r="E75" s="553"/>
      <c r="F75" s="187" t="s">
        <v>689</v>
      </c>
      <c r="G75" s="187" t="s">
        <v>568</v>
      </c>
      <c r="H75" s="187" t="s">
        <v>695</v>
      </c>
      <c r="I75" s="187" t="s">
        <v>696</v>
      </c>
      <c r="J75" s="187" t="s">
        <v>697</v>
      </c>
      <c r="K75" s="187" t="s">
        <v>698</v>
      </c>
      <c r="L75" s="187" t="s">
        <v>699</v>
      </c>
      <c r="M75" s="183" t="s">
        <v>172</v>
      </c>
      <c r="N75" s="169">
        <f t="shared" si="0"/>
        <v>15</v>
      </c>
      <c r="O75" s="158" t="s">
        <v>173</v>
      </c>
      <c r="P75" s="169">
        <f t="shared" si="1"/>
        <v>15</v>
      </c>
      <c r="Q75" s="158" t="s">
        <v>174</v>
      </c>
      <c r="R75" s="169">
        <f t="shared" si="2"/>
        <v>15</v>
      </c>
      <c r="S75" s="158" t="s">
        <v>47</v>
      </c>
      <c r="T75" s="169">
        <f t="shared" si="3"/>
        <v>15</v>
      </c>
      <c r="U75" s="158" t="s">
        <v>175</v>
      </c>
      <c r="V75" s="169">
        <f t="shared" si="4"/>
        <v>15</v>
      </c>
      <c r="W75" s="158" t="s">
        <v>176</v>
      </c>
      <c r="X75" s="169">
        <f t="shared" si="5"/>
        <v>15</v>
      </c>
      <c r="Y75" s="158" t="s">
        <v>177</v>
      </c>
      <c r="Z75" s="169">
        <f t="shared" si="6"/>
        <v>10</v>
      </c>
      <c r="AA75" s="116">
        <f t="shared" si="7"/>
        <v>100</v>
      </c>
      <c r="AB75" s="117" t="str">
        <f t="shared" si="8"/>
        <v>Fuerte</v>
      </c>
      <c r="AC75" s="184" t="s">
        <v>50</v>
      </c>
      <c r="AD75" s="170" t="str">
        <f t="shared" si="9"/>
        <v>Fuerte</v>
      </c>
      <c r="AE75" s="118" t="str">
        <f t="shared" si="10"/>
        <v>100</v>
      </c>
      <c r="AF75" s="547"/>
      <c r="AG75" s="552"/>
      <c r="AH75" s="530"/>
      <c r="AI75" s="531"/>
      <c r="AJ75" s="534"/>
      <c r="AK75" s="534"/>
      <c r="AL75" s="534"/>
      <c r="AM75" s="531"/>
      <c r="AN75" s="539"/>
      <c r="AO75" s="539"/>
      <c r="AP75" s="535"/>
      <c r="AQ75" s="532"/>
      <c r="AR75" s="532"/>
      <c r="AS75" s="533"/>
    </row>
    <row r="76" spans="2:45" ht="87.75" customHeight="1" x14ac:dyDescent="0.25">
      <c r="B76" s="584"/>
      <c r="C76" s="433"/>
      <c r="D76" s="553" t="str">
        <f>'3-IDENTIFICACIÓN DEL RIESGO'!G76</f>
        <v xml:space="preserve">Manipulación de la información durante las actividades de verificación de requisitos minimos del predio de tipo jurídico, técnico o ambiental  bajo el cual se materialice un subsidio, para beneficio propio o de un tercero </v>
      </c>
      <c r="E76" s="553"/>
      <c r="F76" s="187" t="s">
        <v>700</v>
      </c>
      <c r="G76" s="187" t="s">
        <v>576</v>
      </c>
      <c r="H76" s="187" t="s">
        <v>701</v>
      </c>
      <c r="I76" s="187" t="s">
        <v>702</v>
      </c>
      <c r="J76" s="187" t="s">
        <v>703</v>
      </c>
      <c r="K76" s="187" t="s">
        <v>704</v>
      </c>
      <c r="L76" s="187" t="s">
        <v>705</v>
      </c>
      <c r="M76" s="183" t="s">
        <v>172</v>
      </c>
      <c r="N76" s="169">
        <f t="shared" si="0"/>
        <v>15</v>
      </c>
      <c r="O76" s="158" t="s">
        <v>173</v>
      </c>
      <c r="P76" s="169">
        <f t="shared" si="1"/>
        <v>15</v>
      </c>
      <c r="Q76" s="158" t="s">
        <v>174</v>
      </c>
      <c r="R76" s="169">
        <f t="shared" si="2"/>
        <v>15</v>
      </c>
      <c r="S76" s="158" t="s">
        <v>47</v>
      </c>
      <c r="T76" s="169">
        <f t="shared" si="3"/>
        <v>15</v>
      </c>
      <c r="U76" s="158" t="s">
        <v>175</v>
      </c>
      <c r="V76" s="169">
        <f t="shared" si="4"/>
        <v>15</v>
      </c>
      <c r="W76" s="158" t="s">
        <v>176</v>
      </c>
      <c r="X76" s="169">
        <f t="shared" si="5"/>
        <v>15</v>
      </c>
      <c r="Y76" s="158" t="s">
        <v>177</v>
      </c>
      <c r="Z76" s="169">
        <f t="shared" si="6"/>
        <v>10</v>
      </c>
      <c r="AA76" s="116">
        <f t="shared" si="7"/>
        <v>100</v>
      </c>
      <c r="AB76" s="117" t="str">
        <f t="shared" si="8"/>
        <v>Fuerte</v>
      </c>
      <c r="AC76" s="184" t="s">
        <v>50</v>
      </c>
      <c r="AD76" s="170" t="str">
        <f t="shared" si="9"/>
        <v>Fuerte</v>
      </c>
      <c r="AE76" s="118" t="str">
        <f t="shared" si="10"/>
        <v>100</v>
      </c>
      <c r="AF76" s="546">
        <v>2</v>
      </c>
      <c r="AG76" s="551">
        <f t="shared" ref="AG76" si="231">(AE76+AE77)/AF76</f>
        <v>100</v>
      </c>
      <c r="AH76" s="529" t="str">
        <f t="shared" ref="AH76" si="232">IF(AG76&lt;50,"Débil",IF(AG76&lt;=99,"Moderado",IF(AG76=100,"Fuerte",IF(AG76="","ERROR"))))</f>
        <v>Fuerte</v>
      </c>
      <c r="AI76" s="531" t="s">
        <v>78</v>
      </c>
      <c r="AJ76" s="534">
        <f t="shared" ref="AJ76" si="233">IF(AH76="Débil",0,IF(AND(AH76="Moderado",AI76="Directamente"),1,IF(AND(AH76="Moderado",AI76="No disminuye"),0,IF(AND(AH76="Fuerte",AI76="Directamente"),2,IF(AND(AH76="Fuerte",AI76="No disminuye"),0)))))</f>
        <v>2</v>
      </c>
      <c r="AK76" s="534">
        <f>('4-VALORACIÓN DEL RIESGO'!H43-AJ76)</f>
        <v>2</v>
      </c>
      <c r="AL76" s="534" t="str">
        <f t="shared" ref="AL76" si="234">IF(AK76=5,"Casi Seguro",IF(AK76=4,"Probable",IF(AK76=3,"Posible",IF(AK76=2,"Improbable",IF(AK76=1,"Rara Vez",IF(AK76=0,"Rara Vez",IF(AK76&lt;0,"Rara Vez")))))))</f>
        <v>Improbable</v>
      </c>
      <c r="AM76" s="531" t="s">
        <v>80</v>
      </c>
      <c r="AN76" s="538">
        <f t="shared" ref="AN76" si="235">IF(AH76="Débil",0,IF(AND(AH76="Moderado",AM76="Directamente"),1,IF(AND(AH76="Moderado",AM76="Indirectamente"),0,IF(AND(AH76="Moderado",AM76="No disminuye"),0,IF(AND(AH76="Fuerte",AM76="Directamente"),2,IF(AND(AH76="Fuerte",AM76="Indirectamente"),1,IF(AND(AH76="Fuerte",AM76="No disminuye"),0)))))))</f>
        <v>0</v>
      </c>
      <c r="AO76" s="538">
        <f>('4-VALORACIÓN DEL RIESGO'!AD43-AN76)</f>
        <v>5</v>
      </c>
      <c r="AP76" s="535" t="str">
        <f t="shared" ref="AP76" si="236">IF(AO76=5,"Catastrófico",IF(AO76=4,"Mayor",IF(AO76=3,"Moderado",IF(AO76=2,"Moderado",IF(AO76=1,"Moderado")))))</f>
        <v>Catastrófico</v>
      </c>
      <c r="AQ76" s="532" t="str">
        <f t="shared" ref="AQ76" si="237">IF(OR(AND(AP76="Moderado",AL76="Rara Vez"),AND(AP76="Moderado",AL76="Improbable")),"Moderado",IF(OR(AND(AP76="Mayor",AL76="Improbable"),AND(AP76="Mayor",AL76="Rara Vez"),AND(AP76="Moderado",AL76="Probable"),AND(AP76="Moderado",AL76="Posible")),"Alto",IF(OR(AND(AP76="Moderado",AL76="Casi Seguro"),AND(AP76="Mayor",AL76="Posible"),AND(AP76="Mayor",AL76="Probable"),AND(AP76="Mayor",AL76="Casi Seguro")),"Extremo",IF(AP76="Catastrófico","Extremo"))))</f>
        <v>Extremo</v>
      </c>
      <c r="AR76" s="532"/>
      <c r="AS76" s="533" t="s">
        <v>410</v>
      </c>
    </row>
    <row r="77" spans="2:45" ht="96" customHeight="1" thickBot="1" x14ac:dyDescent="0.3">
      <c r="B77" s="584"/>
      <c r="C77" s="433"/>
      <c r="D77" s="553"/>
      <c r="E77" s="553"/>
      <c r="F77" s="187" t="s">
        <v>700</v>
      </c>
      <c r="G77" s="187" t="s">
        <v>576</v>
      </c>
      <c r="H77" s="187" t="s">
        <v>701</v>
      </c>
      <c r="I77" s="187" t="s">
        <v>702</v>
      </c>
      <c r="J77" s="187" t="s">
        <v>703</v>
      </c>
      <c r="K77" s="187" t="s">
        <v>706</v>
      </c>
      <c r="L77" s="187" t="s">
        <v>707</v>
      </c>
      <c r="M77" s="183" t="s">
        <v>172</v>
      </c>
      <c r="N77" s="169">
        <f t="shared" si="0"/>
        <v>15</v>
      </c>
      <c r="O77" s="158" t="s">
        <v>173</v>
      </c>
      <c r="P77" s="169">
        <f t="shared" si="1"/>
        <v>15</v>
      </c>
      <c r="Q77" s="158" t="s">
        <v>174</v>
      </c>
      <c r="R77" s="169">
        <f t="shared" si="2"/>
        <v>15</v>
      </c>
      <c r="S77" s="158" t="s">
        <v>47</v>
      </c>
      <c r="T77" s="169">
        <f t="shared" si="3"/>
        <v>15</v>
      </c>
      <c r="U77" s="158" t="s">
        <v>175</v>
      </c>
      <c r="V77" s="169">
        <f t="shared" si="4"/>
        <v>15</v>
      </c>
      <c r="W77" s="158" t="s">
        <v>176</v>
      </c>
      <c r="X77" s="169">
        <f t="shared" si="5"/>
        <v>15</v>
      </c>
      <c r="Y77" s="158" t="s">
        <v>177</v>
      </c>
      <c r="Z77" s="169">
        <f t="shared" si="6"/>
        <v>10</v>
      </c>
      <c r="AA77" s="116">
        <f t="shared" si="7"/>
        <v>100</v>
      </c>
      <c r="AB77" s="117" t="str">
        <f t="shared" si="8"/>
        <v>Fuerte</v>
      </c>
      <c r="AC77" s="184" t="s">
        <v>50</v>
      </c>
      <c r="AD77" s="170" t="str">
        <f t="shared" si="9"/>
        <v>Fuerte</v>
      </c>
      <c r="AE77" s="118" t="str">
        <f t="shared" si="10"/>
        <v>100</v>
      </c>
      <c r="AF77" s="547"/>
      <c r="AG77" s="552"/>
      <c r="AH77" s="530"/>
      <c r="AI77" s="531"/>
      <c r="AJ77" s="534"/>
      <c r="AK77" s="534"/>
      <c r="AL77" s="534"/>
      <c r="AM77" s="531"/>
      <c r="AN77" s="539"/>
      <c r="AO77" s="539"/>
      <c r="AP77" s="535"/>
      <c r="AQ77" s="532"/>
      <c r="AR77" s="532"/>
      <c r="AS77" s="533"/>
    </row>
    <row r="78" spans="2:45" ht="40.5" x14ac:dyDescent="0.25">
      <c r="B78" s="584"/>
      <c r="C78" s="433"/>
      <c r="D78" s="553" t="str">
        <f>'3-IDENTIFICACIÓN DEL RIESGO'!G78</f>
        <v xml:space="preserve">Manipulación de la información en las diferentes etapas del procedimiento de Revocatoria Directa de la DAT para beneficio propio y/o de particulares </v>
      </c>
      <c r="E78" s="553"/>
      <c r="F78" s="187" t="s">
        <v>708</v>
      </c>
      <c r="G78" s="187" t="s">
        <v>709</v>
      </c>
      <c r="H78" s="187" t="s">
        <v>710</v>
      </c>
      <c r="I78" s="187" t="s">
        <v>711</v>
      </c>
      <c r="J78" s="187" t="s">
        <v>712</v>
      </c>
      <c r="K78" s="187" t="s">
        <v>713</v>
      </c>
      <c r="L78" s="187" t="s">
        <v>714</v>
      </c>
      <c r="M78" s="183" t="s">
        <v>172</v>
      </c>
      <c r="N78" s="169">
        <f t="shared" si="0"/>
        <v>15</v>
      </c>
      <c r="O78" s="158" t="s">
        <v>173</v>
      </c>
      <c r="P78" s="169">
        <f t="shared" si="1"/>
        <v>15</v>
      </c>
      <c r="Q78" s="158" t="s">
        <v>174</v>
      </c>
      <c r="R78" s="169">
        <f t="shared" si="2"/>
        <v>15</v>
      </c>
      <c r="S78" s="158" t="s">
        <v>47</v>
      </c>
      <c r="T78" s="169">
        <f t="shared" si="3"/>
        <v>15</v>
      </c>
      <c r="U78" s="158" t="s">
        <v>175</v>
      </c>
      <c r="V78" s="169">
        <f t="shared" si="4"/>
        <v>15</v>
      </c>
      <c r="W78" s="158" t="s">
        <v>176</v>
      </c>
      <c r="X78" s="169">
        <f t="shared" si="5"/>
        <v>15</v>
      </c>
      <c r="Y78" s="158" t="s">
        <v>177</v>
      </c>
      <c r="Z78" s="169">
        <f t="shared" si="6"/>
        <v>10</v>
      </c>
      <c r="AA78" s="116">
        <f t="shared" si="7"/>
        <v>100</v>
      </c>
      <c r="AB78" s="117" t="str">
        <f t="shared" si="8"/>
        <v>Fuerte</v>
      </c>
      <c r="AC78" s="184" t="s">
        <v>50</v>
      </c>
      <c r="AD78" s="170" t="str">
        <f t="shared" si="9"/>
        <v>Fuerte</v>
      </c>
      <c r="AE78" s="118" t="str">
        <f t="shared" si="10"/>
        <v>100</v>
      </c>
      <c r="AF78" s="546">
        <v>2</v>
      </c>
      <c r="AG78" s="551">
        <f t="shared" ref="AG78" si="238">(AE78+AE79)/AF78</f>
        <v>100</v>
      </c>
      <c r="AH78" s="529" t="str">
        <f t="shared" ref="AH78" si="239">IF(AG78&lt;50,"Débil",IF(AG78&lt;=99,"Moderado",IF(AG78=100,"Fuerte",IF(AG78="","ERROR"))))</f>
        <v>Fuerte</v>
      </c>
      <c r="AI78" s="531" t="s">
        <v>78</v>
      </c>
      <c r="AJ78" s="534">
        <f t="shared" ref="AJ78" si="240">IF(AH78="Débil",0,IF(AND(AH78="Moderado",AI78="Directamente"),1,IF(AND(AH78="Moderado",AI78="No disminuye"),0,IF(AND(AH78="Fuerte",AI78="Directamente"),2,IF(AND(AH78="Fuerte",AI78="No disminuye"),0)))))</f>
        <v>2</v>
      </c>
      <c r="AK78" s="534">
        <f>('4-VALORACIÓN DEL RIESGO'!H44-AJ78)</f>
        <v>2</v>
      </c>
      <c r="AL78" s="534" t="str">
        <f t="shared" ref="AL78" si="241">IF(AK78=5,"Casi Seguro",IF(AK78=4,"Probable",IF(AK78=3,"Posible",IF(AK78=2,"Improbable",IF(AK78=1,"Rara Vez",IF(AK78=0,"Rara Vez",IF(AK78&lt;0,"Rara Vez")))))))</f>
        <v>Improbable</v>
      </c>
      <c r="AM78" s="531" t="s">
        <v>80</v>
      </c>
      <c r="AN78" s="538">
        <f t="shared" ref="AN78" si="242">IF(AH78="Débil",0,IF(AND(AH78="Moderado",AM78="Directamente"),1,IF(AND(AH78="Moderado",AM78="Indirectamente"),0,IF(AND(AH78="Moderado",AM78="No disminuye"),0,IF(AND(AH78="Fuerte",AM78="Directamente"),2,IF(AND(AH78="Fuerte",AM78="Indirectamente"),1,IF(AND(AH78="Fuerte",AM78="No disminuye"),0)))))))</f>
        <v>0</v>
      </c>
      <c r="AO78" s="538">
        <f>('4-VALORACIÓN DEL RIESGO'!AD44-AN78)</f>
        <v>5</v>
      </c>
      <c r="AP78" s="535" t="str">
        <f t="shared" ref="AP78" si="243">IF(AO78=5,"Catastrófico",IF(AO78=4,"Mayor",IF(AO78=3,"Moderado",IF(AO78=2,"Moderado",IF(AO78=1,"Moderado")))))</f>
        <v>Catastrófico</v>
      </c>
      <c r="AQ78" s="532" t="str">
        <f t="shared" ref="AQ78" si="244">IF(OR(AND(AP78="Moderado",AL78="Rara Vez"),AND(AP78="Moderado",AL78="Improbable")),"Moderado",IF(OR(AND(AP78="Mayor",AL78="Improbable"),AND(AP78="Mayor",AL78="Rara Vez"),AND(AP78="Moderado",AL78="Probable"),AND(AP78="Moderado",AL78="Posible")),"Alto",IF(OR(AND(AP78="Moderado",AL78="Casi Seguro"),AND(AP78="Mayor",AL78="Posible"),AND(AP78="Mayor",AL78="Probable"),AND(AP78="Mayor",AL78="Casi Seguro")),"Extremo",IF(AP78="Catastrófico","Extremo"))))</f>
        <v>Extremo</v>
      </c>
      <c r="AR78" s="532"/>
      <c r="AS78" s="533" t="s">
        <v>410</v>
      </c>
    </row>
    <row r="79" spans="2:45" ht="41.25" thickBot="1" x14ac:dyDescent="0.3">
      <c r="B79" s="584"/>
      <c r="C79" s="433"/>
      <c r="D79" s="553"/>
      <c r="E79" s="553"/>
      <c r="F79" s="187" t="s">
        <v>708</v>
      </c>
      <c r="G79" s="187" t="s">
        <v>709</v>
      </c>
      <c r="H79" s="187" t="s">
        <v>715</v>
      </c>
      <c r="I79" s="187" t="s">
        <v>716</v>
      </c>
      <c r="J79" s="187" t="s">
        <v>712</v>
      </c>
      <c r="K79" s="187" t="s">
        <v>717</v>
      </c>
      <c r="L79" s="187" t="s">
        <v>718</v>
      </c>
      <c r="M79" s="183" t="s">
        <v>172</v>
      </c>
      <c r="N79" s="169">
        <f t="shared" ref="N79:N142" si="245">IF(M79="Asignado",15,IF(M79="NO asignado",0))</f>
        <v>15</v>
      </c>
      <c r="O79" s="158" t="s">
        <v>173</v>
      </c>
      <c r="P79" s="169">
        <f t="shared" ref="P79:P142" si="246">IF(O79="Adecuado",15,IF(O79="Inadecuado",0))</f>
        <v>15</v>
      </c>
      <c r="Q79" s="158" t="s">
        <v>174</v>
      </c>
      <c r="R79" s="169">
        <f t="shared" ref="R79:R142" si="247">IF(Q79="Oportuna",15,IF(Q79="Inoportuna",0))</f>
        <v>15</v>
      </c>
      <c r="S79" s="158" t="s">
        <v>47</v>
      </c>
      <c r="T79" s="169">
        <f t="shared" ref="T79:T142" si="248">IF(S79="Prevenir",15,IF(S79="Detectar",10,IF(S79="No es un control",0)))</f>
        <v>15</v>
      </c>
      <c r="U79" s="158" t="s">
        <v>175</v>
      </c>
      <c r="V79" s="169">
        <f t="shared" ref="V79:V142" si="249">IF(U79="Confiable",15,IF(U79="No confiable",0))</f>
        <v>15</v>
      </c>
      <c r="W79" s="158" t="s">
        <v>176</v>
      </c>
      <c r="X79" s="169">
        <f t="shared" ref="X79:X142" si="250">IF(W79="Se investigan oportunamente",15,IF(W79="No se investigan oportunamente",0))</f>
        <v>15</v>
      </c>
      <c r="Y79" s="158" t="s">
        <v>177</v>
      </c>
      <c r="Z79" s="169">
        <f t="shared" ref="Z79:Z142" si="251">IF(Y79="Completa",10,IF(Y79="Incompleta",5,IF(Y79="No existe",0)))</f>
        <v>10</v>
      </c>
      <c r="AA79" s="116">
        <f t="shared" ref="AA79:AA142" si="252">N79+P79+R79+T79+V79+X79+Z79</f>
        <v>100</v>
      </c>
      <c r="AB79" s="117" t="str">
        <f t="shared" ref="AB79:AB142" si="253">IF(AA79&lt;86,"Débil",(IF(AA79&lt;96,"Moderado","Fuerte")))</f>
        <v>Fuerte</v>
      </c>
      <c r="AC79" s="184" t="s">
        <v>50</v>
      </c>
      <c r="AD79" s="170" t="str">
        <f t="shared" ref="AD79:AD142" si="254">IF(OR(AND(AB79="Fuerte",AC79="Moderado"),AND(AB79="Moderado",AC79="Fuerte"),AND(AB79="Moderado",AC79="Moderado")),"Moderado",IF(OR(AND(AB79="Fuerte",AC79="Débil"),AND(AB79="Moderado",AC79="Débil"),AND(AB79="Débil")),"Débil",IF(AND(AB79="Fuerte",AC79="Fuerte"),"Fuerte")))</f>
        <v>Fuerte</v>
      </c>
      <c r="AE79" s="118" t="str">
        <f t="shared" ref="AE79:AE142" si="255">IF(AD79="Fuerte","100",IF(AD79="Moderado","50",IF(AD79="Débil","0")))</f>
        <v>100</v>
      </c>
      <c r="AF79" s="547"/>
      <c r="AG79" s="552"/>
      <c r="AH79" s="530"/>
      <c r="AI79" s="531"/>
      <c r="AJ79" s="534"/>
      <c r="AK79" s="534"/>
      <c r="AL79" s="534"/>
      <c r="AM79" s="531"/>
      <c r="AN79" s="539"/>
      <c r="AO79" s="539"/>
      <c r="AP79" s="535"/>
      <c r="AQ79" s="532"/>
      <c r="AR79" s="532"/>
      <c r="AS79" s="533"/>
    </row>
    <row r="80" spans="2:45" ht="52.5" customHeight="1" x14ac:dyDescent="0.25">
      <c r="B80" s="584"/>
      <c r="C80" s="433"/>
      <c r="D80" s="553" t="str">
        <f>'3-IDENTIFICACIÓN DEL RIESGO'!G80</f>
        <v>Manipulación de la información entregada a las  subdirecciones misionales según el  POSPR-P-006 P Procedimiento Unico de Ordenamiento Social de la Propiedad,  para beneficio propio o de terceros</v>
      </c>
      <c r="E80" s="553"/>
      <c r="F80" s="187" t="s">
        <v>700</v>
      </c>
      <c r="G80" s="187" t="s">
        <v>719</v>
      </c>
      <c r="H80" s="187" t="s">
        <v>720</v>
      </c>
      <c r="I80" s="187" t="s">
        <v>721</v>
      </c>
      <c r="J80" s="187" t="s">
        <v>722</v>
      </c>
      <c r="K80" s="187" t="s">
        <v>723</v>
      </c>
      <c r="L80" s="187" t="s">
        <v>724</v>
      </c>
      <c r="M80" s="183" t="s">
        <v>172</v>
      </c>
      <c r="N80" s="169">
        <f t="shared" si="245"/>
        <v>15</v>
      </c>
      <c r="O80" s="158" t="s">
        <v>173</v>
      </c>
      <c r="P80" s="169">
        <f t="shared" si="246"/>
        <v>15</v>
      </c>
      <c r="Q80" s="158" t="s">
        <v>174</v>
      </c>
      <c r="R80" s="169">
        <f t="shared" si="247"/>
        <v>15</v>
      </c>
      <c r="S80" s="158" t="s">
        <v>47</v>
      </c>
      <c r="T80" s="169">
        <f t="shared" si="248"/>
        <v>15</v>
      </c>
      <c r="U80" s="158" t="s">
        <v>175</v>
      </c>
      <c r="V80" s="169">
        <f t="shared" si="249"/>
        <v>15</v>
      </c>
      <c r="W80" s="158" t="s">
        <v>176</v>
      </c>
      <c r="X80" s="169">
        <f t="shared" si="250"/>
        <v>15</v>
      </c>
      <c r="Y80" s="158" t="s">
        <v>177</v>
      </c>
      <c r="Z80" s="169">
        <f t="shared" si="251"/>
        <v>10</v>
      </c>
      <c r="AA80" s="116">
        <f t="shared" si="252"/>
        <v>100</v>
      </c>
      <c r="AB80" s="117" t="str">
        <f t="shared" si="253"/>
        <v>Fuerte</v>
      </c>
      <c r="AC80" s="184" t="s">
        <v>50</v>
      </c>
      <c r="AD80" s="170" t="str">
        <f t="shared" si="254"/>
        <v>Fuerte</v>
      </c>
      <c r="AE80" s="118" t="str">
        <f t="shared" si="255"/>
        <v>100</v>
      </c>
      <c r="AF80" s="546">
        <v>2</v>
      </c>
      <c r="AG80" s="551">
        <f t="shared" ref="AG80" si="256">(AE80+AE81)/AF80</f>
        <v>100</v>
      </c>
      <c r="AH80" s="529" t="str">
        <f t="shared" ref="AH80" si="257">IF(AG80&lt;50,"Débil",IF(AG80&lt;=99,"Moderado",IF(AG80=100,"Fuerte",IF(AG80="","ERROR"))))</f>
        <v>Fuerte</v>
      </c>
      <c r="AI80" s="531" t="s">
        <v>78</v>
      </c>
      <c r="AJ80" s="534">
        <f t="shared" ref="AJ80" si="258">IF(AH80="Débil",0,IF(AND(AH80="Moderado",AI80="Directamente"),1,IF(AND(AH80="Moderado",AI80="No disminuye"),0,IF(AND(AH80="Fuerte",AI80="Directamente"),2,IF(AND(AH80="Fuerte",AI80="No disminuye"),0)))))</f>
        <v>2</v>
      </c>
      <c r="AK80" s="534">
        <f>('4-VALORACIÓN DEL RIESGO'!H45-AJ80)</f>
        <v>2</v>
      </c>
      <c r="AL80" s="534" t="str">
        <f t="shared" ref="AL80" si="259">IF(AK80=5,"Casi Seguro",IF(AK80=4,"Probable",IF(AK80=3,"Posible",IF(AK80=2,"Improbable",IF(AK80=1,"Rara Vez",IF(AK80=0,"Rara Vez",IF(AK80&lt;0,"Rara Vez")))))))</f>
        <v>Improbable</v>
      </c>
      <c r="AM80" s="531" t="s">
        <v>80</v>
      </c>
      <c r="AN80" s="538">
        <f t="shared" ref="AN80" si="260">IF(AH80="Débil",0,IF(AND(AH80="Moderado",AM80="Directamente"),1,IF(AND(AH80="Moderado",AM80="Indirectamente"),0,IF(AND(AH80="Moderado",AM80="No disminuye"),0,IF(AND(AH80="Fuerte",AM80="Directamente"),2,IF(AND(AH80="Fuerte",AM80="Indirectamente"),1,IF(AND(AH80="Fuerte",AM80="No disminuye"),0)))))))</f>
        <v>0</v>
      </c>
      <c r="AO80" s="538">
        <f>('4-VALORACIÓN DEL RIESGO'!AD45-AN80)</f>
        <v>5</v>
      </c>
      <c r="AP80" s="535" t="str">
        <f t="shared" ref="AP80" si="261">IF(AO80=5,"Catastrófico",IF(AO80=4,"Mayor",IF(AO80=3,"Moderado",IF(AO80=2,"Moderado",IF(AO80=1,"Moderado")))))</f>
        <v>Catastrófico</v>
      </c>
      <c r="AQ80" s="532" t="str">
        <f t="shared" ref="AQ80" si="262">IF(OR(AND(AP80="Moderado",AL80="Rara Vez"),AND(AP80="Moderado",AL80="Improbable")),"Moderado",IF(OR(AND(AP80="Mayor",AL80="Improbable"),AND(AP80="Mayor",AL80="Rara Vez"),AND(AP80="Moderado",AL80="Probable"),AND(AP80="Moderado",AL80="Posible")),"Alto",IF(OR(AND(AP80="Moderado",AL80="Casi Seguro"),AND(AP80="Mayor",AL80="Posible"),AND(AP80="Mayor",AL80="Probable"),AND(AP80="Mayor",AL80="Casi Seguro")),"Extremo",IF(AP80="Catastrófico","Extremo"))))</f>
        <v>Extremo</v>
      </c>
      <c r="AR80" s="532"/>
      <c r="AS80" s="533" t="s">
        <v>410</v>
      </c>
    </row>
    <row r="81" spans="2:45" ht="75" customHeight="1" thickBot="1" x14ac:dyDescent="0.3">
      <c r="B81" s="584"/>
      <c r="C81" s="433"/>
      <c r="D81" s="553"/>
      <c r="E81" s="553"/>
      <c r="F81" s="187" t="s">
        <v>700</v>
      </c>
      <c r="G81" s="187" t="s">
        <v>719</v>
      </c>
      <c r="H81" s="187" t="s">
        <v>725</v>
      </c>
      <c r="I81" s="187" t="s">
        <v>726</v>
      </c>
      <c r="J81" s="187" t="s">
        <v>727</v>
      </c>
      <c r="K81" s="187" t="s">
        <v>728</v>
      </c>
      <c r="L81" s="187" t="s">
        <v>729</v>
      </c>
      <c r="M81" s="183" t="s">
        <v>172</v>
      </c>
      <c r="N81" s="169">
        <f t="shared" si="245"/>
        <v>15</v>
      </c>
      <c r="O81" s="158" t="s">
        <v>173</v>
      </c>
      <c r="P81" s="169">
        <f t="shared" si="246"/>
        <v>15</v>
      </c>
      <c r="Q81" s="158" t="s">
        <v>174</v>
      </c>
      <c r="R81" s="169">
        <f t="shared" si="247"/>
        <v>15</v>
      </c>
      <c r="S81" s="158" t="s">
        <v>47</v>
      </c>
      <c r="T81" s="169">
        <f t="shared" si="248"/>
        <v>15</v>
      </c>
      <c r="U81" s="158" t="s">
        <v>175</v>
      </c>
      <c r="V81" s="169">
        <f t="shared" si="249"/>
        <v>15</v>
      </c>
      <c r="W81" s="158" t="s">
        <v>176</v>
      </c>
      <c r="X81" s="169">
        <f t="shared" si="250"/>
        <v>15</v>
      </c>
      <c r="Y81" s="158" t="s">
        <v>177</v>
      </c>
      <c r="Z81" s="169">
        <f t="shared" si="251"/>
        <v>10</v>
      </c>
      <c r="AA81" s="116">
        <f t="shared" si="252"/>
        <v>100</v>
      </c>
      <c r="AB81" s="117" t="str">
        <f t="shared" si="253"/>
        <v>Fuerte</v>
      </c>
      <c r="AC81" s="184" t="s">
        <v>50</v>
      </c>
      <c r="AD81" s="170" t="str">
        <f t="shared" si="254"/>
        <v>Fuerte</v>
      </c>
      <c r="AE81" s="118" t="str">
        <f t="shared" si="255"/>
        <v>100</v>
      </c>
      <c r="AF81" s="547"/>
      <c r="AG81" s="552"/>
      <c r="AH81" s="530"/>
      <c r="AI81" s="531"/>
      <c r="AJ81" s="534"/>
      <c r="AK81" s="534"/>
      <c r="AL81" s="534"/>
      <c r="AM81" s="531"/>
      <c r="AN81" s="539"/>
      <c r="AO81" s="539"/>
      <c r="AP81" s="535"/>
      <c r="AQ81" s="532"/>
      <c r="AR81" s="532"/>
      <c r="AS81" s="533"/>
    </row>
    <row r="82" spans="2:45" ht="106.5" customHeight="1" x14ac:dyDescent="0.25">
      <c r="B82" s="584"/>
      <c r="C82" s="433"/>
      <c r="D82" s="553" t="str">
        <f>'3-IDENTIFICACIÓN DEL RIESGO'!G82</f>
        <v>Adquisición de predios sin pleno cumplimiento de requisitos o por fuera de las necesidades y prioridades establecidos por la ANT, para beneficio de particulares</v>
      </c>
      <c r="E82" s="553"/>
      <c r="F82" s="187" t="s">
        <v>810</v>
      </c>
      <c r="G82" s="187" t="s">
        <v>811</v>
      </c>
      <c r="H82" s="187" t="s">
        <v>812</v>
      </c>
      <c r="I82" s="187" t="s">
        <v>813</v>
      </c>
      <c r="J82" s="187" t="s">
        <v>814</v>
      </c>
      <c r="K82" s="187" t="s">
        <v>815</v>
      </c>
      <c r="L82" s="187" t="s">
        <v>816</v>
      </c>
      <c r="M82" s="183" t="s">
        <v>172</v>
      </c>
      <c r="N82" s="169">
        <f t="shared" si="245"/>
        <v>15</v>
      </c>
      <c r="O82" s="158" t="s">
        <v>173</v>
      </c>
      <c r="P82" s="169">
        <f t="shared" si="246"/>
        <v>15</v>
      </c>
      <c r="Q82" s="158" t="s">
        <v>174</v>
      </c>
      <c r="R82" s="169">
        <f t="shared" si="247"/>
        <v>15</v>
      </c>
      <c r="S82" s="158" t="s">
        <v>47</v>
      </c>
      <c r="T82" s="169">
        <f t="shared" si="248"/>
        <v>15</v>
      </c>
      <c r="U82" s="158" t="s">
        <v>175</v>
      </c>
      <c r="V82" s="169">
        <f t="shared" si="249"/>
        <v>15</v>
      </c>
      <c r="W82" s="158" t="s">
        <v>176</v>
      </c>
      <c r="X82" s="169">
        <f t="shared" si="250"/>
        <v>15</v>
      </c>
      <c r="Y82" s="158" t="s">
        <v>177</v>
      </c>
      <c r="Z82" s="169">
        <f t="shared" si="251"/>
        <v>10</v>
      </c>
      <c r="AA82" s="116">
        <f t="shared" si="252"/>
        <v>100</v>
      </c>
      <c r="AB82" s="117" t="str">
        <f t="shared" si="253"/>
        <v>Fuerte</v>
      </c>
      <c r="AC82" s="184" t="s">
        <v>50</v>
      </c>
      <c r="AD82" s="170" t="str">
        <f t="shared" si="254"/>
        <v>Fuerte</v>
      </c>
      <c r="AE82" s="118" t="str">
        <f t="shared" si="255"/>
        <v>100</v>
      </c>
      <c r="AF82" s="546">
        <v>2</v>
      </c>
      <c r="AG82" s="551">
        <f t="shared" ref="AG82" si="263">(AE82+AE83)/AF82</f>
        <v>75</v>
      </c>
      <c r="AH82" s="529" t="str">
        <f t="shared" ref="AH82" si="264">IF(AG82&lt;50,"Débil",IF(AG82&lt;=99,"Moderado",IF(AG82=100,"Fuerte",IF(AG82="","ERROR"))))</f>
        <v>Moderado</v>
      </c>
      <c r="AI82" s="531" t="s">
        <v>78</v>
      </c>
      <c r="AJ82" s="534">
        <f t="shared" ref="AJ82" si="265">IF(AH82="Débil",0,IF(AND(AH82="Moderado",AI82="Directamente"),1,IF(AND(AH82="Moderado",AI82="No disminuye"),0,IF(AND(AH82="Fuerte",AI82="Directamente"),2,IF(AND(AH82="Fuerte",AI82="No disminuye"),0)))))</f>
        <v>1</v>
      </c>
      <c r="AK82" s="534">
        <f>('4-VALORACIÓN DEL RIESGO'!H46-AJ82)</f>
        <v>3</v>
      </c>
      <c r="AL82" s="534" t="str">
        <f t="shared" ref="AL82" si="266">IF(AK82=5,"Casi Seguro",IF(AK82=4,"Probable",IF(AK82=3,"Posible",IF(AK82=2,"Improbable",IF(AK82=1,"Rara Vez",IF(AK82=0,"Rara Vez",IF(AK82&lt;0,"Rara Vez")))))))</f>
        <v>Posible</v>
      </c>
      <c r="AM82" s="531" t="s">
        <v>80</v>
      </c>
      <c r="AN82" s="538">
        <f t="shared" ref="AN82" si="267">IF(AH82="Débil",0,IF(AND(AH82="Moderado",AM82="Directamente"),1,IF(AND(AH82="Moderado",AM82="Indirectamente"),0,IF(AND(AH82="Moderado",AM82="No disminuye"),0,IF(AND(AH82="Fuerte",AM82="Directamente"),2,IF(AND(AH82="Fuerte",AM82="Indirectamente"),1,IF(AND(AH82="Fuerte",AM82="No disminuye"),0)))))))</f>
        <v>0</v>
      </c>
      <c r="AO82" s="538">
        <f>('4-VALORACIÓN DEL RIESGO'!AD46-AN82)</f>
        <v>5</v>
      </c>
      <c r="AP82" s="535" t="str">
        <f t="shared" ref="AP82" si="268">IF(AO82=5,"Catastrófico",IF(AO82=4,"Mayor",IF(AO82=3,"Moderado",IF(AO82=2,"Moderado",IF(AO82=1,"Moderado")))))</f>
        <v>Catastrófico</v>
      </c>
      <c r="AQ82" s="532" t="str">
        <f t="shared" ref="AQ82" si="269">IF(OR(AND(AP82="Moderado",AL82="Rara Vez"),AND(AP82="Moderado",AL82="Improbable")),"Moderado",IF(OR(AND(AP82="Mayor",AL82="Improbable"),AND(AP82="Mayor",AL82="Rara Vez"),AND(AP82="Moderado",AL82="Probable"),AND(AP82="Moderado",AL82="Posible")),"Alto",IF(OR(AND(AP82="Moderado",AL82="Casi Seguro"),AND(AP82="Mayor",AL82="Posible"),AND(AP82="Mayor",AL82="Probable"),AND(AP82="Mayor",AL82="Casi Seguro")),"Extremo",IF(AP82="Catastrófico","Extremo"))))</f>
        <v>Extremo</v>
      </c>
      <c r="AR82" s="532"/>
      <c r="AS82" s="533" t="s">
        <v>410</v>
      </c>
    </row>
    <row r="83" spans="2:45" ht="30.75" thickBot="1" x14ac:dyDescent="0.3">
      <c r="B83" s="584"/>
      <c r="C83" s="433"/>
      <c r="D83" s="553"/>
      <c r="E83" s="553"/>
      <c r="F83" s="187" t="s">
        <v>817</v>
      </c>
      <c r="G83" s="187" t="s">
        <v>818</v>
      </c>
      <c r="H83" s="187" t="s">
        <v>819</v>
      </c>
      <c r="I83" s="187" t="s">
        <v>820</v>
      </c>
      <c r="J83" s="187" t="s">
        <v>821</v>
      </c>
      <c r="K83" s="187" t="s">
        <v>822</v>
      </c>
      <c r="L83" s="187" t="s">
        <v>823</v>
      </c>
      <c r="M83" s="183" t="s">
        <v>172</v>
      </c>
      <c r="N83" s="169">
        <f t="shared" si="245"/>
        <v>15</v>
      </c>
      <c r="O83" s="158" t="s">
        <v>173</v>
      </c>
      <c r="P83" s="169">
        <f t="shared" si="246"/>
        <v>15</v>
      </c>
      <c r="Q83" s="158" t="s">
        <v>174</v>
      </c>
      <c r="R83" s="169">
        <f t="shared" si="247"/>
        <v>15</v>
      </c>
      <c r="S83" s="158" t="s">
        <v>178</v>
      </c>
      <c r="T83" s="169">
        <f t="shared" si="248"/>
        <v>10</v>
      </c>
      <c r="U83" s="158" t="s">
        <v>175</v>
      </c>
      <c r="V83" s="169">
        <f t="shared" si="249"/>
        <v>15</v>
      </c>
      <c r="W83" s="158" t="s">
        <v>176</v>
      </c>
      <c r="X83" s="169">
        <f t="shared" si="250"/>
        <v>15</v>
      </c>
      <c r="Y83" s="158" t="s">
        <v>177</v>
      </c>
      <c r="Z83" s="169">
        <f t="shared" si="251"/>
        <v>10</v>
      </c>
      <c r="AA83" s="116">
        <f t="shared" si="252"/>
        <v>95</v>
      </c>
      <c r="AB83" s="117" t="str">
        <f t="shared" si="253"/>
        <v>Moderado</v>
      </c>
      <c r="AC83" s="184" t="s">
        <v>50</v>
      </c>
      <c r="AD83" s="170" t="str">
        <f t="shared" si="254"/>
        <v>Moderado</v>
      </c>
      <c r="AE83" s="118" t="str">
        <f t="shared" si="255"/>
        <v>50</v>
      </c>
      <c r="AF83" s="547"/>
      <c r="AG83" s="552"/>
      <c r="AH83" s="530"/>
      <c r="AI83" s="531"/>
      <c r="AJ83" s="534"/>
      <c r="AK83" s="534"/>
      <c r="AL83" s="534"/>
      <c r="AM83" s="531"/>
      <c r="AN83" s="539"/>
      <c r="AO83" s="539"/>
      <c r="AP83" s="535"/>
      <c r="AQ83" s="532"/>
      <c r="AR83" s="532"/>
      <c r="AS83" s="533"/>
    </row>
    <row r="84" spans="2:45" ht="104.25" customHeight="1" x14ac:dyDescent="0.25">
      <c r="B84" s="584"/>
      <c r="C84" s="433"/>
      <c r="D84" s="553" t="str">
        <f>'3-IDENTIFICACIÓN DEL RIESGO'!G84</f>
        <v>Desviación de recursos en el desarrollo del proceso de la iniciativa Comunitaria con enfoque diferencial étnico para beneficio de un contratista o funcionario o un tercero.</v>
      </c>
      <c r="E84" s="553"/>
      <c r="F84" s="187" t="s">
        <v>824</v>
      </c>
      <c r="G84" s="187" t="s">
        <v>825</v>
      </c>
      <c r="H84" s="187" t="s">
        <v>826</v>
      </c>
      <c r="I84" s="187" t="s">
        <v>827</v>
      </c>
      <c r="J84" s="187" t="s">
        <v>828</v>
      </c>
      <c r="K84" s="187" t="s">
        <v>829</v>
      </c>
      <c r="L84" s="187" t="s">
        <v>830</v>
      </c>
      <c r="M84" s="183" t="s">
        <v>172</v>
      </c>
      <c r="N84" s="169">
        <f t="shared" si="245"/>
        <v>15</v>
      </c>
      <c r="O84" s="158" t="s">
        <v>173</v>
      </c>
      <c r="P84" s="169">
        <f t="shared" si="246"/>
        <v>15</v>
      </c>
      <c r="Q84" s="158" t="s">
        <v>174</v>
      </c>
      <c r="R84" s="169">
        <f t="shared" si="247"/>
        <v>15</v>
      </c>
      <c r="S84" s="158" t="s">
        <v>178</v>
      </c>
      <c r="T84" s="169">
        <f t="shared" si="248"/>
        <v>10</v>
      </c>
      <c r="U84" s="158" t="s">
        <v>175</v>
      </c>
      <c r="V84" s="169">
        <f t="shared" si="249"/>
        <v>15</v>
      </c>
      <c r="W84" s="158" t="s">
        <v>176</v>
      </c>
      <c r="X84" s="169">
        <f t="shared" si="250"/>
        <v>15</v>
      </c>
      <c r="Y84" s="158" t="s">
        <v>177</v>
      </c>
      <c r="Z84" s="169">
        <f t="shared" si="251"/>
        <v>10</v>
      </c>
      <c r="AA84" s="116">
        <f t="shared" si="252"/>
        <v>95</v>
      </c>
      <c r="AB84" s="117" t="str">
        <f t="shared" si="253"/>
        <v>Moderado</v>
      </c>
      <c r="AC84" s="184" t="s">
        <v>50</v>
      </c>
      <c r="AD84" s="170" t="str">
        <f t="shared" si="254"/>
        <v>Moderado</v>
      </c>
      <c r="AE84" s="118" t="str">
        <f t="shared" si="255"/>
        <v>50</v>
      </c>
      <c r="AF84" s="546">
        <v>2</v>
      </c>
      <c r="AG84" s="551">
        <f t="shared" ref="AG84" si="270">(AE84+AE85)/AF84</f>
        <v>50</v>
      </c>
      <c r="AH84" s="529" t="str">
        <f t="shared" ref="AH84" si="271">IF(AG84&lt;50,"Débil",IF(AG84&lt;=99,"Moderado",IF(AG84=100,"Fuerte",IF(AG84="","ERROR"))))</f>
        <v>Moderado</v>
      </c>
      <c r="AI84" s="531" t="s">
        <v>78</v>
      </c>
      <c r="AJ84" s="534">
        <f t="shared" ref="AJ84" si="272">IF(AH84="Débil",0,IF(AND(AH84="Moderado",AI84="Directamente"),1,IF(AND(AH84="Moderado",AI84="No disminuye"),0,IF(AND(AH84="Fuerte",AI84="Directamente"),2,IF(AND(AH84="Fuerte",AI84="No disminuye"),0)))))</f>
        <v>1</v>
      </c>
      <c r="AK84" s="534">
        <f>('4-VALORACIÓN DEL RIESGO'!H47-AJ84)</f>
        <v>3</v>
      </c>
      <c r="AL84" s="534" t="str">
        <f t="shared" ref="AL84" si="273">IF(AK84=5,"Casi Seguro",IF(AK84=4,"Probable",IF(AK84=3,"Posible",IF(AK84=2,"Improbable",IF(AK84=1,"Rara Vez",IF(AK84=0,"Rara Vez",IF(AK84&lt;0,"Rara Vez")))))))</f>
        <v>Posible</v>
      </c>
      <c r="AM84" s="531" t="s">
        <v>80</v>
      </c>
      <c r="AN84" s="538">
        <f t="shared" ref="AN84" si="274">IF(AH84="Débil",0,IF(AND(AH84="Moderado",AM84="Directamente"),1,IF(AND(AH84="Moderado",AM84="Indirectamente"),0,IF(AND(AH84="Moderado",AM84="No disminuye"),0,IF(AND(AH84="Fuerte",AM84="Directamente"),2,IF(AND(AH84="Fuerte",AM84="Indirectamente"),1,IF(AND(AH84="Fuerte",AM84="No disminuye"),0)))))))</f>
        <v>0</v>
      </c>
      <c r="AO84" s="538">
        <f>('4-VALORACIÓN DEL RIESGO'!AD47-AN84)</f>
        <v>5</v>
      </c>
      <c r="AP84" s="535" t="str">
        <f t="shared" ref="AP84" si="275">IF(AO84=5,"Catastrófico",IF(AO84=4,"Mayor",IF(AO84=3,"Moderado",IF(AO84=2,"Moderado",IF(AO84=1,"Moderado")))))</f>
        <v>Catastrófico</v>
      </c>
      <c r="AQ84" s="532" t="str">
        <f t="shared" ref="AQ84" si="276">IF(OR(AND(AP84="Moderado",AL84="Rara Vez"),AND(AP84="Moderado",AL84="Improbable")),"Moderado",IF(OR(AND(AP84="Mayor",AL84="Improbable"),AND(AP84="Mayor",AL84="Rara Vez"),AND(AP84="Moderado",AL84="Probable"),AND(AP84="Moderado",AL84="Posible")),"Alto",IF(OR(AND(AP84="Moderado",AL84="Casi Seguro"),AND(AP84="Mayor",AL84="Posible"),AND(AP84="Mayor",AL84="Probable"),AND(AP84="Mayor",AL84="Casi Seguro")),"Extremo",IF(AP84="Catastrófico","Extremo"))))</f>
        <v>Extremo</v>
      </c>
      <c r="AR84" s="532"/>
      <c r="AS84" s="533" t="s">
        <v>410</v>
      </c>
    </row>
    <row r="85" spans="2:45" ht="71.25" customHeight="1" thickBot="1" x14ac:dyDescent="0.3">
      <c r="B85" s="584"/>
      <c r="C85" s="433"/>
      <c r="D85" s="553"/>
      <c r="E85" s="553"/>
      <c r="F85" s="187" t="s">
        <v>824</v>
      </c>
      <c r="G85" s="187" t="s">
        <v>831</v>
      </c>
      <c r="H85" s="187" t="s">
        <v>826</v>
      </c>
      <c r="I85" s="187" t="s">
        <v>832</v>
      </c>
      <c r="J85" s="187" t="s">
        <v>833</v>
      </c>
      <c r="K85" s="187" t="s">
        <v>834</v>
      </c>
      <c r="L85" s="187" t="s">
        <v>835</v>
      </c>
      <c r="M85" s="183" t="s">
        <v>172</v>
      </c>
      <c r="N85" s="169">
        <f t="shared" si="245"/>
        <v>15</v>
      </c>
      <c r="O85" s="158" t="s">
        <v>173</v>
      </c>
      <c r="P85" s="169">
        <f t="shared" si="246"/>
        <v>15</v>
      </c>
      <c r="Q85" s="158" t="s">
        <v>174</v>
      </c>
      <c r="R85" s="169">
        <f t="shared" si="247"/>
        <v>15</v>
      </c>
      <c r="S85" s="158" t="s">
        <v>178</v>
      </c>
      <c r="T85" s="169">
        <f t="shared" si="248"/>
        <v>10</v>
      </c>
      <c r="U85" s="158" t="s">
        <v>175</v>
      </c>
      <c r="V85" s="169">
        <f t="shared" si="249"/>
        <v>15</v>
      </c>
      <c r="W85" s="158" t="s">
        <v>176</v>
      </c>
      <c r="X85" s="169">
        <f t="shared" si="250"/>
        <v>15</v>
      </c>
      <c r="Y85" s="158" t="s">
        <v>177</v>
      </c>
      <c r="Z85" s="169">
        <f t="shared" si="251"/>
        <v>10</v>
      </c>
      <c r="AA85" s="116">
        <f t="shared" si="252"/>
        <v>95</v>
      </c>
      <c r="AB85" s="117" t="str">
        <f t="shared" si="253"/>
        <v>Moderado</v>
      </c>
      <c r="AC85" s="184" t="s">
        <v>50</v>
      </c>
      <c r="AD85" s="170" t="str">
        <f t="shared" si="254"/>
        <v>Moderado</v>
      </c>
      <c r="AE85" s="118" t="str">
        <f t="shared" si="255"/>
        <v>50</v>
      </c>
      <c r="AF85" s="547"/>
      <c r="AG85" s="552"/>
      <c r="AH85" s="530"/>
      <c r="AI85" s="531"/>
      <c r="AJ85" s="534"/>
      <c r="AK85" s="534"/>
      <c r="AL85" s="534"/>
      <c r="AM85" s="531"/>
      <c r="AN85" s="539"/>
      <c r="AO85" s="539"/>
      <c r="AP85" s="535"/>
      <c r="AQ85" s="532"/>
      <c r="AR85" s="532"/>
      <c r="AS85" s="533"/>
    </row>
    <row r="86" spans="2:45" ht="89.25" customHeight="1" x14ac:dyDescent="0.25">
      <c r="B86" s="584"/>
      <c r="C86" s="433"/>
      <c r="D86" s="553" t="str">
        <f>'3-IDENTIFICACIÓN DEL RIESGO'!G86</f>
        <v>Dilación en la atención a las solicitudes de comunidades étnicas favorenciendo intereses particulares.</v>
      </c>
      <c r="E86" s="553"/>
      <c r="F86" s="187" t="s">
        <v>836</v>
      </c>
      <c r="G86" s="187" t="s">
        <v>837</v>
      </c>
      <c r="H86" s="187" t="s">
        <v>838</v>
      </c>
      <c r="I86" s="187" t="s">
        <v>839</v>
      </c>
      <c r="J86" s="187" t="s">
        <v>840</v>
      </c>
      <c r="K86" s="187" t="s">
        <v>841</v>
      </c>
      <c r="L86" s="187" t="s">
        <v>842</v>
      </c>
      <c r="M86" s="183" t="s">
        <v>172</v>
      </c>
      <c r="N86" s="169">
        <f t="shared" si="245"/>
        <v>15</v>
      </c>
      <c r="O86" s="158" t="s">
        <v>173</v>
      </c>
      <c r="P86" s="169">
        <f t="shared" si="246"/>
        <v>15</v>
      </c>
      <c r="Q86" s="158" t="s">
        <v>174</v>
      </c>
      <c r="R86" s="169">
        <f t="shared" si="247"/>
        <v>15</v>
      </c>
      <c r="S86" s="158" t="s">
        <v>178</v>
      </c>
      <c r="T86" s="169">
        <f t="shared" si="248"/>
        <v>10</v>
      </c>
      <c r="U86" s="158" t="s">
        <v>175</v>
      </c>
      <c r="V86" s="169">
        <f t="shared" si="249"/>
        <v>15</v>
      </c>
      <c r="W86" s="158" t="s">
        <v>176</v>
      </c>
      <c r="X86" s="169">
        <f t="shared" si="250"/>
        <v>15</v>
      </c>
      <c r="Y86" s="158" t="s">
        <v>177</v>
      </c>
      <c r="Z86" s="169">
        <f t="shared" si="251"/>
        <v>10</v>
      </c>
      <c r="AA86" s="116">
        <f t="shared" si="252"/>
        <v>95</v>
      </c>
      <c r="AB86" s="117" t="str">
        <f t="shared" si="253"/>
        <v>Moderado</v>
      </c>
      <c r="AC86" s="184" t="s">
        <v>50</v>
      </c>
      <c r="AD86" s="170" t="str">
        <f t="shared" si="254"/>
        <v>Moderado</v>
      </c>
      <c r="AE86" s="118" t="str">
        <f t="shared" si="255"/>
        <v>50</v>
      </c>
      <c r="AF86" s="546">
        <v>1</v>
      </c>
      <c r="AG86" s="551">
        <f t="shared" ref="AG86" si="277">(AE86+AE87)/AF86</f>
        <v>50</v>
      </c>
      <c r="AH86" s="529" t="str">
        <f t="shared" ref="AH86" si="278">IF(AG86&lt;50,"Débil",IF(AG86&lt;=99,"Moderado",IF(AG86=100,"Fuerte",IF(AG86="","ERROR"))))</f>
        <v>Moderado</v>
      </c>
      <c r="AI86" s="531" t="s">
        <v>78</v>
      </c>
      <c r="AJ86" s="534">
        <f t="shared" ref="AJ86" si="279">IF(AH86="Débil",0,IF(AND(AH86="Moderado",AI86="Directamente"),1,IF(AND(AH86="Moderado",AI86="No disminuye"),0,IF(AND(AH86="Fuerte",AI86="Directamente"),2,IF(AND(AH86="Fuerte",AI86="No disminuye"),0)))))</f>
        <v>1</v>
      </c>
      <c r="AK86" s="534">
        <f>('4-VALORACIÓN DEL RIESGO'!H48-AJ86)</f>
        <v>0</v>
      </c>
      <c r="AL86" s="534" t="str">
        <f t="shared" ref="AL86" si="280">IF(AK86=5,"Casi Seguro",IF(AK86=4,"Probable",IF(AK86=3,"Posible",IF(AK86=2,"Improbable",IF(AK86=1,"Rara Vez",IF(AK86=0,"Rara Vez",IF(AK86&lt;0,"Rara Vez")))))))</f>
        <v>Rara Vez</v>
      </c>
      <c r="AM86" s="531" t="s">
        <v>80</v>
      </c>
      <c r="AN86" s="538">
        <f t="shared" ref="AN86" si="281">IF(AH86="Débil",0,IF(AND(AH86="Moderado",AM86="Directamente"),1,IF(AND(AH86="Moderado",AM86="Indirectamente"),0,IF(AND(AH86="Moderado",AM86="No disminuye"),0,IF(AND(AH86="Fuerte",AM86="Directamente"),2,IF(AND(AH86="Fuerte",AM86="Indirectamente"),1,IF(AND(AH86="Fuerte",AM86="No disminuye"),0)))))))</f>
        <v>0</v>
      </c>
      <c r="AO86" s="538">
        <f>('4-VALORACIÓN DEL RIESGO'!AD48-AN86)</f>
        <v>5</v>
      </c>
      <c r="AP86" s="535" t="str">
        <f t="shared" ref="AP86" si="282">IF(AO86=5,"Catastrófico",IF(AO86=4,"Mayor",IF(AO86=3,"Moderado",IF(AO86=2,"Moderado",IF(AO86=1,"Moderado")))))</f>
        <v>Catastrófico</v>
      </c>
      <c r="AQ86" s="532" t="str">
        <f t="shared" ref="AQ86" si="283">IF(OR(AND(AP86="Moderado",AL86="Rara Vez"),AND(AP86="Moderado",AL86="Improbable")),"Moderado",IF(OR(AND(AP86="Mayor",AL86="Improbable"),AND(AP86="Mayor",AL86="Rara Vez"),AND(AP86="Moderado",AL86="Probable"),AND(AP86="Moderado",AL86="Posible")),"Alto",IF(OR(AND(AP86="Moderado",AL86="Casi Seguro"),AND(AP86="Mayor",AL86="Posible"),AND(AP86="Mayor",AL86="Probable"),AND(AP86="Mayor",AL86="Casi Seguro")),"Extremo",IF(AP86="Catastrófico","Extremo"))))</f>
        <v>Extremo</v>
      </c>
      <c r="AR86" s="532"/>
      <c r="AS86" s="533" t="s">
        <v>410</v>
      </c>
    </row>
    <row r="87" spans="2:45" ht="30.75" thickBot="1" x14ac:dyDescent="0.3">
      <c r="B87" s="584"/>
      <c r="C87" s="433"/>
      <c r="D87" s="553"/>
      <c r="E87" s="553"/>
      <c r="F87" s="187"/>
      <c r="G87" s="187"/>
      <c r="H87" s="187"/>
      <c r="I87" s="187"/>
      <c r="J87" s="187"/>
      <c r="K87" s="187"/>
      <c r="L87" s="187"/>
      <c r="M87" s="183"/>
      <c r="N87" s="169" t="b">
        <f t="shared" si="245"/>
        <v>0</v>
      </c>
      <c r="O87" s="158"/>
      <c r="P87" s="169" t="b">
        <f t="shared" si="246"/>
        <v>0</v>
      </c>
      <c r="Q87" s="158"/>
      <c r="R87" s="169" t="b">
        <f t="shared" si="247"/>
        <v>0</v>
      </c>
      <c r="S87" s="158"/>
      <c r="T87" s="169" t="b">
        <f t="shared" si="248"/>
        <v>0</v>
      </c>
      <c r="U87" s="158"/>
      <c r="V87" s="169" t="b">
        <f t="shared" si="249"/>
        <v>0</v>
      </c>
      <c r="W87" s="158"/>
      <c r="X87" s="169" t="b">
        <f t="shared" si="250"/>
        <v>0</v>
      </c>
      <c r="Y87" s="158"/>
      <c r="Z87" s="169" t="b">
        <f t="shared" si="251"/>
        <v>0</v>
      </c>
      <c r="AA87" s="116">
        <f t="shared" si="252"/>
        <v>0</v>
      </c>
      <c r="AB87" s="117" t="str">
        <f t="shared" si="253"/>
        <v>Débil</v>
      </c>
      <c r="AC87" s="184"/>
      <c r="AD87" s="170" t="str">
        <f t="shared" si="254"/>
        <v>Débil</v>
      </c>
      <c r="AE87" s="118" t="str">
        <f t="shared" si="255"/>
        <v>0</v>
      </c>
      <c r="AF87" s="547"/>
      <c r="AG87" s="552"/>
      <c r="AH87" s="530"/>
      <c r="AI87" s="531"/>
      <c r="AJ87" s="534"/>
      <c r="AK87" s="534"/>
      <c r="AL87" s="534"/>
      <c r="AM87" s="531"/>
      <c r="AN87" s="539"/>
      <c r="AO87" s="539"/>
      <c r="AP87" s="535"/>
      <c r="AQ87" s="532"/>
      <c r="AR87" s="532"/>
      <c r="AS87" s="533"/>
    </row>
    <row r="88" spans="2:45" ht="93" customHeight="1" x14ac:dyDescent="0.25">
      <c r="B88" s="584"/>
      <c r="C88" s="433"/>
      <c r="D88" s="553" t="str">
        <f>'3-IDENTIFICACIÓN DEL RIESGO'!G88</f>
        <v>Favorecimiento en la atención de solicitudes de formalización de territorios colectivos a comunidades étnicas específicas por parte de la Subdirección de Asuntos Étnicos, desconociendo el principio de equidad.</v>
      </c>
      <c r="E88" s="553"/>
      <c r="F88" s="187" t="s">
        <v>836</v>
      </c>
      <c r="G88" s="187" t="s">
        <v>843</v>
      </c>
      <c r="H88" s="187" t="s">
        <v>838</v>
      </c>
      <c r="I88" s="187" t="s">
        <v>844</v>
      </c>
      <c r="J88" s="187" t="s">
        <v>845</v>
      </c>
      <c r="K88" s="187" t="s">
        <v>846</v>
      </c>
      <c r="L88" s="187" t="s">
        <v>847</v>
      </c>
      <c r="M88" s="183" t="s">
        <v>172</v>
      </c>
      <c r="N88" s="169">
        <f t="shared" si="245"/>
        <v>15</v>
      </c>
      <c r="O88" s="158" t="s">
        <v>173</v>
      </c>
      <c r="P88" s="169">
        <f t="shared" si="246"/>
        <v>15</v>
      </c>
      <c r="Q88" s="158" t="s">
        <v>174</v>
      </c>
      <c r="R88" s="169">
        <f t="shared" si="247"/>
        <v>15</v>
      </c>
      <c r="S88" s="158" t="s">
        <v>178</v>
      </c>
      <c r="T88" s="169">
        <f t="shared" si="248"/>
        <v>10</v>
      </c>
      <c r="U88" s="158" t="s">
        <v>175</v>
      </c>
      <c r="V88" s="169">
        <f t="shared" si="249"/>
        <v>15</v>
      </c>
      <c r="W88" s="158" t="s">
        <v>176</v>
      </c>
      <c r="X88" s="169">
        <f t="shared" si="250"/>
        <v>15</v>
      </c>
      <c r="Y88" s="158" t="s">
        <v>177</v>
      </c>
      <c r="Z88" s="169">
        <f t="shared" si="251"/>
        <v>10</v>
      </c>
      <c r="AA88" s="116">
        <f t="shared" si="252"/>
        <v>95</v>
      </c>
      <c r="AB88" s="117" t="str">
        <f t="shared" si="253"/>
        <v>Moderado</v>
      </c>
      <c r="AC88" s="184" t="s">
        <v>50</v>
      </c>
      <c r="AD88" s="170" t="str">
        <f t="shared" si="254"/>
        <v>Moderado</v>
      </c>
      <c r="AE88" s="118" t="str">
        <f t="shared" si="255"/>
        <v>50</v>
      </c>
      <c r="AF88" s="546">
        <v>1</v>
      </c>
      <c r="AG88" s="551">
        <f t="shared" ref="AG88" si="284">(AE88+AE89)/AF88</f>
        <v>50</v>
      </c>
      <c r="AH88" s="529" t="str">
        <f t="shared" ref="AH88" si="285">IF(AG88&lt;50,"Débil",IF(AG88&lt;=99,"Moderado",IF(AG88=100,"Fuerte",IF(AG88="","ERROR"))))</f>
        <v>Moderado</v>
      </c>
      <c r="AI88" s="531" t="s">
        <v>78</v>
      </c>
      <c r="AJ88" s="534">
        <f t="shared" ref="AJ88" si="286">IF(AH88="Débil",0,IF(AND(AH88="Moderado",AI88="Directamente"),1,IF(AND(AH88="Moderado",AI88="No disminuye"),0,IF(AND(AH88="Fuerte",AI88="Directamente"),2,IF(AND(AH88="Fuerte",AI88="No disminuye"),0)))))</f>
        <v>1</v>
      </c>
      <c r="AK88" s="534">
        <f>('4-VALORACIÓN DEL RIESGO'!H49-AJ88)</f>
        <v>1</v>
      </c>
      <c r="AL88" s="534" t="str">
        <f t="shared" ref="AL88" si="287">IF(AK88=5,"Casi Seguro",IF(AK88=4,"Probable",IF(AK88=3,"Posible",IF(AK88=2,"Improbable",IF(AK88=1,"Rara Vez",IF(AK88=0,"Rara Vez",IF(AK88&lt;0,"Rara Vez")))))))</f>
        <v>Rara Vez</v>
      </c>
      <c r="AM88" s="531" t="s">
        <v>80</v>
      </c>
      <c r="AN88" s="538">
        <f t="shared" ref="AN88" si="288">IF(AH88="Débil",0,IF(AND(AH88="Moderado",AM88="Directamente"),1,IF(AND(AH88="Moderado",AM88="Indirectamente"),0,IF(AND(AH88="Moderado",AM88="No disminuye"),0,IF(AND(AH88="Fuerte",AM88="Directamente"),2,IF(AND(AH88="Fuerte",AM88="Indirectamente"),1,IF(AND(AH88="Fuerte",AM88="No disminuye"),0)))))))</f>
        <v>0</v>
      </c>
      <c r="AO88" s="538">
        <f>('4-VALORACIÓN DEL RIESGO'!AD49-AN88)</f>
        <v>5</v>
      </c>
      <c r="AP88" s="535" t="str">
        <f t="shared" ref="AP88" si="289">IF(AO88=5,"Catastrófico",IF(AO88=4,"Mayor",IF(AO88=3,"Moderado",IF(AO88=2,"Moderado",IF(AO88=1,"Moderado")))))</f>
        <v>Catastrófico</v>
      </c>
      <c r="AQ88" s="532" t="str">
        <f t="shared" ref="AQ88" si="290">IF(OR(AND(AP88="Moderado",AL88="Rara Vez"),AND(AP88="Moderado",AL88="Improbable")),"Moderado",IF(OR(AND(AP88="Mayor",AL88="Improbable"),AND(AP88="Mayor",AL88="Rara Vez"),AND(AP88="Moderado",AL88="Probable"),AND(AP88="Moderado",AL88="Posible")),"Alto",IF(OR(AND(AP88="Moderado",AL88="Casi Seguro"),AND(AP88="Mayor",AL88="Posible"),AND(AP88="Mayor",AL88="Probable"),AND(AP88="Mayor",AL88="Casi Seguro")),"Extremo",IF(AP88="Catastrófico","Extremo"))))</f>
        <v>Extremo</v>
      </c>
      <c r="AR88" s="532"/>
      <c r="AS88" s="533" t="s">
        <v>410</v>
      </c>
    </row>
    <row r="89" spans="2:45" ht="30.75" thickBot="1" x14ac:dyDescent="0.3">
      <c r="B89" s="584"/>
      <c r="C89" s="433"/>
      <c r="D89" s="553"/>
      <c r="E89" s="553"/>
      <c r="F89" s="187"/>
      <c r="G89" s="187"/>
      <c r="H89" s="187"/>
      <c r="I89" s="187"/>
      <c r="J89" s="187"/>
      <c r="K89" s="187"/>
      <c r="L89" s="187"/>
      <c r="M89" s="183"/>
      <c r="N89" s="169" t="b">
        <f t="shared" si="245"/>
        <v>0</v>
      </c>
      <c r="O89" s="158"/>
      <c r="P89" s="169" t="b">
        <f t="shared" si="246"/>
        <v>0</v>
      </c>
      <c r="Q89" s="158"/>
      <c r="R89" s="169" t="b">
        <f t="shared" si="247"/>
        <v>0</v>
      </c>
      <c r="S89" s="158"/>
      <c r="T89" s="169" t="b">
        <f t="shared" si="248"/>
        <v>0</v>
      </c>
      <c r="U89" s="158"/>
      <c r="V89" s="169" t="b">
        <f t="shared" si="249"/>
        <v>0</v>
      </c>
      <c r="W89" s="158"/>
      <c r="X89" s="169" t="b">
        <f t="shared" si="250"/>
        <v>0</v>
      </c>
      <c r="Y89" s="158"/>
      <c r="Z89" s="169" t="b">
        <f t="shared" si="251"/>
        <v>0</v>
      </c>
      <c r="AA89" s="116">
        <f t="shared" si="252"/>
        <v>0</v>
      </c>
      <c r="AB89" s="117" t="str">
        <f t="shared" si="253"/>
        <v>Débil</v>
      </c>
      <c r="AC89" s="184"/>
      <c r="AD89" s="170" t="str">
        <f t="shared" si="254"/>
        <v>Débil</v>
      </c>
      <c r="AE89" s="118" t="str">
        <f t="shared" si="255"/>
        <v>0</v>
      </c>
      <c r="AF89" s="547"/>
      <c r="AG89" s="552"/>
      <c r="AH89" s="530"/>
      <c r="AI89" s="531"/>
      <c r="AJ89" s="534"/>
      <c r="AK89" s="534"/>
      <c r="AL89" s="534"/>
      <c r="AM89" s="531"/>
      <c r="AN89" s="539"/>
      <c r="AO89" s="539"/>
      <c r="AP89" s="535"/>
      <c r="AQ89" s="532"/>
      <c r="AR89" s="532"/>
      <c r="AS89" s="533"/>
    </row>
    <row r="90" spans="2:45" ht="40.5" x14ac:dyDescent="0.25">
      <c r="B90" s="584"/>
      <c r="C90" s="433"/>
      <c r="D90" s="553" t="str">
        <f>'3-IDENTIFICACIÓN DEL RIESGO'!G90</f>
        <v>Solicitud y/o aceptación de dádivas por agilizar trámites o proferir decisiones administrativas en beneficio de un particular y/o tercero para la adjudicación de bienes</v>
      </c>
      <c r="E90" s="553"/>
      <c r="F90" s="187" t="s">
        <v>1025</v>
      </c>
      <c r="G90" s="187" t="s">
        <v>1026</v>
      </c>
      <c r="H90" s="187" t="s">
        <v>1032</v>
      </c>
      <c r="I90" s="187" t="s">
        <v>1033</v>
      </c>
      <c r="J90" s="187" t="s">
        <v>1034</v>
      </c>
      <c r="K90" s="187" t="s">
        <v>1035</v>
      </c>
      <c r="L90" s="187" t="s">
        <v>1036</v>
      </c>
      <c r="M90" s="183" t="s">
        <v>172</v>
      </c>
      <c r="N90" s="169">
        <f t="shared" si="245"/>
        <v>15</v>
      </c>
      <c r="O90" s="158" t="s">
        <v>173</v>
      </c>
      <c r="P90" s="169">
        <f t="shared" si="246"/>
        <v>15</v>
      </c>
      <c r="Q90" s="158" t="s">
        <v>174</v>
      </c>
      <c r="R90" s="169">
        <f t="shared" si="247"/>
        <v>15</v>
      </c>
      <c r="S90" s="158" t="s">
        <v>47</v>
      </c>
      <c r="T90" s="169">
        <f t="shared" si="248"/>
        <v>15</v>
      </c>
      <c r="U90" s="158" t="s">
        <v>175</v>
      </c>
      <c r="V90" s="169">
        <f t="shared" si="249"/>
        <v>15</v>
      </c>
      <c r="W90" s="158" t="s">
        <v>176</v>
      </c>
      <c r="X90" s="169">
        <f t="shared" si="250"/>
        <v>15</v>
      </c>
      <c r="Y90" s="158" t="s">
        <v>177</v>
      </c>
      <c r="Z90" s="169">
        <f t="shared" si="251"/>
        <v>10</v>
      </c>
      <c r="AA90" s="116">
        <f t="shared" si="252"/>
        <v>100</v>
      </c>
      <c r="AB90" s="117" t="str">
        <f t="shared" si="253"/>
        <v>Fuerte</v>
      </c>
      <c r="AC90" s="184" t="s">
        <v>44</v>
      </c>
      <c r="AD90" s="170" t="str">
        <f t="shared" si="254"/>
        <v>Moderado</v>
      </c>
      <c r="AE90" s="118" t="str">
        <f t="shared" si="255"/>
        <v>50</v>
      </c>
      <c r="AF90" s="546">
        <v>1</v>
      </c>
      <c r="AG90" s="551">
        <f t="shared" ref="AG90" si="291">(AE90+AE91)/AF90</f>
        <v>50</v>
      </c>
      <c r="AH90" s="529" t="str">
        <f t="shared" ref="AH90" si="292">IF(AG90&lt;50,"Débil",IF(AG90&lt;=99,"Moderado",IF(AG90=100,"Fuerte",IF(AG90="","ERROR"))))</f>
        <v>Moderado</v>
      </c>
      <c r="AI90" s="531" t="s">
        <v>78</v>
      </c>
      <c r="AJ90" s="534">
        <f t="shared" ref="AJ90" si="293">IF(AH90="Débil",0,IF(AND(AH90="Moderado",AI90="Directamente"),1,IF(AND(AH90="Moderado",AI90="No disminuye"),0,IF(AND(AH90="Fuerte",AI90="Directamente"),2,IF(AND(AH90="Fuerte",AI90="No disminuye"),0)))))</f>
        <v>1</v>
      </c>
      <c r="AK90" s="534">
        <f>('4-VALORACIÓN DEL RIESGO'!H50-AJ90)</f>
        <v>3</v>
      </c>
      <c r="AL90" s="534" t="str">
        <f t="shared" ref="AL90" si="294">IF(AK90=5,"Casi Seguro",IF(AK90=4,"Probable",IF(AK90=3,"Posible",IF(AK90=2,"Improbable",IF(AK90=1,"Rara Vez",IF(AK90=0,"Rara Vez",IF(AK90&lt;0,"Rara Vez")))))))</f>
        <v>Posible</v>
      </c>
      <c r="AM90" s="531" t="s">
        <v>80</v>
      </c>
      <c r="AN90" s="538">
        <f t="shared" ref="AN90" si="295">IF(AH90="Débil",0,IF(AND(AH90="Moderado",AM90="Directamente"),1,IF(AND(AH90="Moderado",AM90="Indirectamente"),0,IF(AND(AH90="Moderado",AM90="No disminuye"),0,IF(AND(AH90="Fuerte",AM90="Directamente"),2,IF(AND(AH90="Fuerte",AM90="Indirectamente"),1,IF(AND(AH90="Fuerte",AM90="No disminuye"),0)))))))</f>
        <v>0</v>
      </c>
      <c r="AO90" s="538">
        <f>('4-VALORACIÓN DEL RIESGO'!AD50-AN90)</f>
        <v>5</v>
      </c>
      <c r="AP90" s="535" t="str">
        <f t="shared" ref="AP90" si="296">IF(AO90=5,"Catastrófico",IF(AO90=4,"Mayor",IF(AO90=3,"Moderado",IF(AO90=2,"Moderado",IF(AO90=1,"Moderado")))))</f>
        <v>Catastrófico</v>
      </c>
      <c r="AQ90" s="532" t="str">
        <f t="shared" ref="AQ90" si="297">IF(OR(AND(AP90="Moderado",AL90="Rara Vez"),AND(AP90="Moderado",AL90="Improbable")),"Moderado",IF(OR(AND(AP90="Mayor",AL90="Improbable"),AND(AP90="Mayor",AL90="Rara Vez"),AND(AP90="Moderado",AL90="Probable"),AND(AP90="Moderado",AL90="Posible")),"Alto",IF(OR(AND(AP90="Moderado",AL90="Casi Seguro"),AND(AP90="Mayor",AL90="Posible"),AND(AP90="Mayor",AL90="Probable"),AND(AP90="Mayor",AL90="Casi Seguro")),"Extremo",IF(AP90="Catastrófico","Extremo"))))</f>
        <v>Extremo</v>
      </c>
      <c r="AR90" s="532"/>
      <c r="AS90" s="533" t="s">
        <v>410</v>
      </c>
    </row>
    <row r="91" spans="2:45" ht="30.75" thickBot="1" x14ac:dyDescent="0.3">
      <c r="B91" s="585"/>
      <c r="C91" s="434"/>
      <c r="D91" s="553"/>
      <c r="E91" s="553"/>
      <c r="F91" s="187"/>
      <c r="G91" s="187"/>
      <c r="H91" s="187"/>
      <c r="I91" s="187"/>
      <c r="J91" s="187"/>
      <c r="K91" s="187"/>
      <c r="L91" s="187"/>
      <c r="M91" s="183"/>
      <c r="N91" s="169" t="b">
        <f t="shared" si="245"/>
        <v>0</v>
      </c>
      <c r="O91" s="158"/>
      <c r="P91" s="169" t="b">
        <f t="shared" si="246"/>
        <v>0</v>
      </c>
      <c r="Q91" s="158"/>
      <c r="R91" s="169" t="b">
        <f t="shared" si="247"/>
        <v>0</v>
      </c>
      <c r="S91" s="158"/>
      <c r="T91" s="169" t="b">
        <f t="shared" si="248"/>
        <v>0</v>
      </c>
      <c r="U91" s="158"/>
      <c r="V91" s="169" t="b">
        <f t="shared" si="249"/>
        <v>0</v>
      </c>
      <c r="W91" s="158"/>
      <c r="X91" s="169" t="b">
        <f t="shared" si="250"/>
        <v>0</v>
      </c>
      <c r="Y91" s="158"/>
      <c r="Z91" s="169" t="b">
        <f t="shared" si="251"/>
        <v>0</v>
      </c>
      <c r="AA91" s="116">
        <f t="shared" si="252"/>
        <v>0</v>
      </c>
      <c r="AB91" s="117" t="str">
        <f t="shared" si="253"/>
        <v>Débil</v>
      </c>
      <c r="AC91" s="184"/>
      <c r="AD91" s="170" t="str">
        <f t="shared" si="254"/>
        <v>Débil</v>
      </c>
      <c r="AE91" s="118" t="str">
        <f t="shared" si="255"/>
        <v>0</v>
      </c>
      <c r="AF91" s="547"/>
      <c r="AG91" s="552"/>
      <c r="AH91" s="530"/>
      <c r="AI91" s="531"/>
      <c r="AJ91" s="534"/>
      <c r="AK91" s="534"/>
      <c r="AL91" s="534"/>
      <c r="AM91" s="531"/>
      <c r="AN91" s="539"/>
      <c r="AO91" s="539"/>
      <c r="AP91" s="535"/>
      <c r="AQ91" s="532"/>
      <c r="AR91" s="532"/>
      <c r="AS91" s="533"/>
    </row>
    <row r="92" spans="2:45" ht="72" customHeight="1" x14ac:dyDescent="0.25">
      <c r="B92" s="424" t="str">
        <f>'3-IDENTIFICACIÓN DEL RIESGO'!B92</f>
        <v>ADMINISTRACIÓN DE TIERRAS</v>
      </c>
      <c r="C92" s="425" t="str">
        <f>'3-IDENTIFICACIÓN DEL RIESGO'!E92</f>
        <v>1. Dirección de Acceso a Tierras.
2. Subdirección de Administración de Tierras de la Nación.
3. Dirección de Asuntos Étnicos.
4. Subdirección de Asuntos Étnicos.
5. UGT's.</v>
      </c>
      <c r="D92" s="553" t="str">
        <f>'3-IDENTIFICACIÓN DEL RIESGO'!G92</f>
        <v>Solicitud o aceptación de dádivas por agilizar trámites o proferir decisiones administrativas relacionadas con solicitudes de limitación a la propiedad para beneficio de un particular y/o tercero</v>
      </c>
      <c r="E92" s="553"/>
      <c r="F92" s="187" t="s">
        <v>730</v>
      </c>
      <c r="G92" s="187" t="s">
        <v>576</v>
      </c>
      <c r="H92" s="187" t="s">
        <v>731</v>
      </c>
      <c r="I92" s="187" t="s">
        <v>732</v>
      </c>
      <c r="J92" s="187" t="s">
        <v>733</v>
      </c>
      <c r="K92" s="187" t="s">
        <v>734</v>
      </c>
      <c r="L92" s="187" t="s">
        <v>735</v>
      </c>
      <c r="M92" s="183" t="s">
        <v>172</v>
      </c>
      <c r="N92" s="169">
        <f t="shared" si="245"/>
        <v>15</v>
      </c>
      <c r="O92" s="158" t="s">
        <v>173</v>
      </c>
      <c r="P92" s="169">
        <f t="shared" si="246"/>
        <v>15</v>
      </c>
      <c r="Q92" s="158" t="s">
        <v>174</v>
      </c>
      <c r="R92" s="169">
        <f t="shared" si="247"/>
        <v>15</v>
      </c>
      <c r="S92" s="158" t="s">
        <v>47</v>
      </c>
      <c r="T92" s="169">
        <f t="shared" si="248"/>
        <v>15</v>
      </c>
      <c r="U92" s="158" t="s">
        <v>175</v>
      </c>
      <c r="V92" s="169">
        <f t="shared" si="249"/>
        <v>15</v>
      </c>
      <c r="W92" s="158" t="s">
        <v>176</v>
      </c>
      <c r="X92" s="169">
        <f t="shared" si="250"/>
        <v>15</v>
      </c>
      <c r="Y92" s="158" t="s">
        <v>177</v>
      </c>
      <c r="Z92" s="169">
        <f t="shared" si="251"/>
        <v>10</v>
      </c>
      <c r="AA92" s="116">
        <f t="shared" si="252"/>
        <v>100</v>
      </c>
      <c r="AB92" s="117" t="str">
        <f t="shared" si="253"/>
        <v>Fuerte</v>
      </c>
      <c r="AC92" s="184" t="s">
        <v>50</v>
      </c>
      <c r="AD92" s="170" t="str">
        <f t="shared" si="254"/>
        <v>Fuerte</v>
      </c>
      <c r="AE92" s="118" t="str">
        <f t="shared" si="255"/>
        <v>100</v>
      </c>
      <c r="AF92" s="546">
        <v>2</v>
      </c>
      <c r="AG92" s="551">
        <f t="shared" ref="AG92" si="298">(AE92+AE93)/AF92</f>
        <v>100</v>
      </c>
      <c r="AH92" s="529" t="str">
        <f t="shared" ref="AH92" si="299">IF(AG92&lt;50,"Débil",IF(AG92&lt;=99,"Moderado",IF(AG92=100,"Fuerte",IF(AG92="","ERROR"))))</f>
        <v>Fuerte</v>
      </c>
      <c r="AI92" s="531" t="s">
        <v>78</v>
      </c>
      <c r="AJ92" s="534">
        <f t="shared" ref="AJ92" si="300">IF(AH92="Débil",0,IF(AND(AH92="Moderado",AI92="Directamente"),1,IF(AND(AH92="Moderado",AI92="No disminuye"),0,IF(AND(AH92="Fuerte",AI92="Directamente"),2,IF(AND(AH92="Fuerte",AI92="No disminuye"),0)))))</f>
        <v>2</v>
      </c>
      <c r="AK92" s="534">
        <f>('4-VALORACIÓN DEL RIESGO'!H51-AJ92)</f>
        <v>2</v>
      </c>
      <c r="AL92" s="534" t="str">
        <f t="shared" ref="AL92" si="301">IF(AK92=5,"Casi Seguro",IF(AK92=4,"Probable",IF(AK92=3,"Posible",IF(AK92=2,"Improbable",IF(AK92=1,"Rara Vez",IF(AK92=0,"Rara Vez",IF(AK92&lt;0,"Rara Vez")))))))</f>
        <v>Improbable</v>
      </c>
      <c r="AM92" s="531" t="s">
        <v>80</v>
      </c>
      <c r="AN92" s="538">
        <f t="shared" ref="AN92" si="302">IF(AH92="Débil",0,IF(AND(AH92="Moderado",AM92="Directamente"),1,IF(AND(AH92="Moderado",AM92="Indirectamente"),0,IF(AND(AH92="Moderado",AM92="No disminuye"),0,IF(AND(AH92="Fuerte",AM92="Directamente"),2,IF(AND(AH92="Fuerte",AM92="Indirectamente"),1,IF(AND(AH92="Fuerte",AM92="No disminuye"),0)))))))</f>
        <v>0</v>
      </c>
      <c r="AO92" s="538">
        <f>('4-VALORACIÓN DEL RIESGO'!AD51-AN92)</f>
        <v>5</v>
      </c>
      <c r="AP92" s="535" t="str">
        <f t="shared" ref="AP92" si="303">IF(AO92=5,"Catastrófico",IF(AO92=4,"Mayor",IF(AO92=3,"Moderado",IF(AO92=2,"Moderado",IF(AO92=1,"Moderado")))))</f>
        <v>Catastrófico</v>
      </c>
      <c r="AQ92" s="532" t="str">
        <f t="shared" ref="AQ92" si="304">IF(OR(AND(AP92="Moderado",AL92="Rara Vez"),AND(AP92="Moderado",AL92="Improbable")),"Moderado",IF(OR(AND(AP92="Mayor",AL92="Improbable"),AND(AP92="Mayor",AL92="Rara Vez"),AND(AP92="Moderado",AL92="Probable"),AND(AP92="Moderado",AL92="Posible")),"Alto",IF(OR(AND(AP92="Moderado",AL92="Casi Seguro"),AND(AP92="Mayor",AL92="Posible"),AND(AP92="Mayor",AL92="Probable"),AND(AP92="Mayor",AL92="Casi Seguro")),"Extremo",IF(AP92="Catastrófico","Extremo"))))</f>
        <v>Extremo</v>
      </c>
      <c r="AR92" s="532"/>
      <c r="AS92" s="533" t="s">
        <v>410</v>
      </c>
    </row>
    <row r="93" spans="2:45" ht="62.25" customHeight="1" thickBot="1" x14ac:dyDescent="0.3">
      <c r="B93" s="424"/>
      <c r="C93" s="425"/>
      <c r="D93" s="553"/>
      <c r="E93" s="553"/>
      <c r="F93" s="187" t="s">
        <v>730</v>
      </c>
      <c r="G93" s="187" t="s">
        <v>568</v>
      </c>
      <c r="H93" s="187" t="s">
        <v>736</v>
      </c>
      <c r="I93" s="187" t="s">
        <v>737</v>
      </c>
      <c r="J93" s="187" t="s">
        <v>738</v>
      </c>
      <c r="K93" s="187" t="s">
        <v>739</v>
      </c>
      <c r="L93" s="187" t="s">
        <v>740</v>
      </c>
      <c r="M93" s="183" t="s">
        <v>172</v>
      </c>
      <c r="N93" s="169">
        <f t="shared" si="245"/>
        <v>15</v>
      </c>
      <c r="O93" s="158" t="s">
        <v>173</v>
      </c>
      <c r="P93" s="169">
        <f t="shared" si="246"/>
        <v>15</v>
      </c>
      <c r="Q93" s="158" t="s">
        <v>174</v>
      </c>
      <c r="R93" s="169">
        <f t="shared" si="247"/>
        <v>15</v>
      </c>
      <c r="S93" s="158" t="s">
        <v>47</v>
      </c>
      <c r="T93" s="169">
        <f t="shared" si="248"/>
        <v>15</v>
      </c>
      <c r="U93" s="158" t="s">
        <v>175</v>
      </c>
      <c r="V93" s="169">
        <f t="shared" si="249"/>
        <v>15</v>
      </c>
      <c r="W93" s="158" t="s">
        <v>176</v>
      </c>
      <c r="X93" s="169">
        <f t="shared" si="250"/>
        <v>15</v>
      </c>
      <c r="Y93" s="158" t="s">
        <v>177</v>
      </c>
      <c r="Z93" s="169">
        <f t="shared" si="251"/>
        <v>10</v>
      </c>
      <c r="AA93" s="116">
        <f t="shared" si="252"/>
        <v>100</v>
      </c>
      <c r="AB93" s="117" t="str">
        <f t="shared" si="253"/>
        <v>Fuerte</v>
      </c>
      <c r="AC93" s="184" t="s">
        <v>50</v>
      </c>
      <c r="AD93" s="170" t="str">
        <f t="shared" si="254"/>
        <v>Fuerte</v>
      </c>
      <c r="AE93" s="118" t="str">
        <f t="shared" si="255"/>
        <v>100</v>
      </c>
      <c r="AF93" s="547"/>
      <c r="AG93" s="552"/>
      <c r="AH93" s="530"/>
      <c r="AI93" s="531"/>
      <c r="AJ93" s="534"/>
      <c r="AK93" s="534"/>
      <c r="AL93" s="534"/>
      <c r="AM93" s="531"/>
      <c r="AN93" s="539"/>
      <c r="AO93" s="539"/>
      <c r="AP93" s="535"/>
      <c r="AQ93" s="532"/>
      <c r="AR93" s="532"/>
      <c r="AS93" s="533"/>
    </row>
    <row r="94" spans="2:45" ht="53.25" customHeight="1" x14ac:dyDescent="0.25">
      <c r="B94" s="424"/>
      <c r="C94" s="425"/>
      <c r="D94" s="553" t="str">
        <f>'3-IDENTIFICACIÓN DEL RIESGO'!G94</f>
        <v>Uso de la  información sobre adjudicación  de baldios a Entidades de Derecho Publico para beneficio particular o de terceros</v>
      </c>
      <c r="E94" s="553"/>
      <c r="F94" s="187" t="s">
        <v>730</v>
      </c>
      <c r="G94" s="187" t="s">
        <v>576</v>
      </c>
      <c r="H94" s="187" t="s">
        <v>741</v>
      </c>
      <c r="I94" s="187" t="s">
        <v>742</v>
      </c>
      <c r="J94" s="187" t="s">
        <v>743</v>
      </c>
      <c r="K94" s="187" t="s">
        <v>744</v>
      </c>
      <c r="L94" s="187" t="s">
        <v>745</v>
      </c>
      <c r="M94" s="183" t="s">
        <v>172</v>
      </c>
      <c r="N94" s="169">
        <f t="shared" si="245"/>
        <v>15</v>
      </c>
      <c r="O94" s="158" t="s">
        <v>173</v>
      </c>
      <c r="P94" s="169">
        <f t="shared" si="246"/>
        <v>15</v>
      </c>
      <c r="Q94" s="158" t="s">
        <v>174</v>
      </c>
      <c r="R94" s="169">
        <f t="shared" si="247"/>
        <v>15</v>
      </c>
      <c r="S94" s="158" t="s">
        <v>47</v>
      </c>
      <c r="T94" s="169">
        <f t="shared" si="248"/>
        <v>15</v>
      </c>
      <c r="U94" s="158" t="s">
        <v>175</v>
      </c>
      <c r="V94" s="169">
        <f t="shared" si="249"/>
        <v>15</v>
      </c>
      <c r="W94" s="158" t="s">
        <v>176</v>
      </c>
      <c r="X94" s="169">
        <f t="shared" si="250"/>
        <v>15</v>
      </c>
      <c r="Y94" s="158" t="s">
        <v>177</v>
      </c>
      <c r="Z94" s="169">
        <f t="shared" si="251"/>
        <v>10</v>
      </c>
      <c r="AA94" s="116">
        <f t="shared" si="252"/>
        <v>100</v>
      </c>
      <c r="AB94" s="117" t="str">
        <f t="shared" si="253"/>
        <v>Fuerte</v>
      </c>
      <c r="AC94" s="184" t="s">
        <v>50</v>
      </c>
      <c r="AD94" s="170" t="str">
        <f t="shared" si="254"/>
        <v>Fuerte</v>
      </c>
      <c r="AE94" s="118" t="str">
        <f t="shared" si="255"/>
        <v>100</v>
      </c>
      <c r="AF94" s="546">
        <v>2</v>
      </c>
      <c r="AG94" s="551">
        <f t="shared" ref="AG94" si="305">(AE94+AE95)/AF94</f>
        <v>100</v>
      </c>
      <c r="AH94" s="529" t="str">
        <f t="shared" ref="AH94" si="306">IF(AG94&lt;50,"Débil",IF(AG94&lt;=99,"Moderado",IF(AG94=100,"Fuerte",IF(AG94="","ERROR"))))</f>
        <v>Fuerte</v>
      </c>
      <c r="AI94" s="531" t="s">
        <v>78</v>
      </c>
      <c r="AJ94" s="534">
        <f t="shared" ref="AJ94" si="307">IF(AH94="Débil",0,IF(AND(AH94="Moderado",AI94="Directamente"),1,IF(AND(AH94="Moderado",AI94="No disminuye"),0,IF(AND(AH94="Fuerte",AI94="Directamente"),2,IF(AND(AH94="Fuerte",AI94="No disminuye"),0)))))</f>
        <v>2</v>
      </c>
      <c r="AK94" s="534">
        <f>('4-VALORACIÓN DEL RIESGO'!H52-AJ94)</f>
        <v>2</v>
      </c>
      <c r="AL94" s="534" t="str">
        <f t="shared" ref="AL94" si="308">IF(AK94=5,"Casi Seguro",IF(AK94=4,"Probable",IF(AK94=3,"Posible",IF(AK94=2,"Improbable",IF(AK94=1,"Rara Vez",IF(AK94=0,"Rara Vez",IF(AK94&lt;0,"Rara Vez")))))))</f>
        <v>Improbable</v>
      </c>
      <c r="AM94" s="531" t="s">
        <v>80</v>
      </c>
      <c r="AN94" s="538">
        <f t="shared" ref="AN94" si="309">IF(AH94="Débil",0,IF(AND(AH94="Moderado",AM94="Directamente"),1,IF(AND(AH94="Moderado",AM94="Indirectamente"),0,IF(AND(AH94="Moderado",AM94="No disminuye"),0,IF(AND(AH94="Fuerte",AM94="Directamente"),2,IF(AND(AH94="Fuerte",AM94="Indirectamente"),1,IF(AND(AH94="Fuerte",AM94="No disminuye"),0)))))))</f>
        <v>0</v>
      </c>
      <c r="AO94" s="538">
        <f>('4-VALORACIÓN DEL RIESGO'!AD52-AN94)</f>
        <v>5</v>
      </c>
      <c r="AP94" s="535" t="str">
        <f t="shared" ref="AP94" si="310">IF(AO94=5,"Catastrófico",IF(AO94=4,"Mayor",IF(AO94=3,"Moderado",IF(AO94=2,"Moderado",IF(AO94=1,"Moderado")))))</f>
        <v>Catastrófico</v>
      </c>
      <c r="AQ94" s="532" t="str">
        <f t="shared" ref="AQ94" si="311">IF(OR(AND(AP94="Moderado",AL94="Rara Vez"),AND(AP94="Moderado",AL94="Improbable")),"Moderado",IF(OR(AND(AP94="Mayor",AL94="Improbable"),AND(AP94="Mayor",AL94="Rara Vez"),AND(AP94="Moderado",AL94="Probable"),AND(AP94="Moderado",AL94="Posible")),"Alto",IF(OR(AND(AP94="Moderado",AL94="Casi Seguro"),AND(AP94="Mayor",AL94="Posible"),AND(AP94="Mayor",AL94="Probable"),AND(AP94="Mayor",AL94="Casi Seguro")),"Extremo",IF(AP94="Catastrófico","Extremo"))))</f>
        <v>Extremo</v>
      </c>
      <c r="AR94" s="532"/>
      <c r="AS94" s="533" t="s">
        <v>410</v>
      </c>
    </row>
    <row r="95" spans="2:45" ht="48.75" customHeight="1" thickBot="1" x14ac:dyDescent="0.3">
      <c r="B95" s="424"/>
      <c r="C95" s="425"/>
      <c r="D95" s="553"/>
      <c r="E95" s="553"/>
      <c r="F95" s="187" t="s">
        <v>730</v>
      </c>
      <c r="G95" s="187" t="s">
        <v>576</v>
      </c>
      <c r="H95" s="187" t="s">
        <v>741</v>
      </c>
      <c r="I95" s="187" t="s">
        <v>746</v>
      </c>
      <c r="J95" s="187" t="s">
        <v>747</v>
      </c>
      <c r="K95" s="187" t="s">
        <v>748</v>
      </c>
      <c r="L95" s="187" t="s">
        <v>749</v>
      </c>
      <c r="M95" s="183" t="s">
        <v>172</v>
      </c>
      <c r="N95" s="169">
        <f t="shared" si="245"/>
        <v>15</v>
      </c>
      <c r="O95" s="158" t="s">
        <v>173</v>
      </c>
      <c r="P95" s="169">
        <f t="shared" si="246"/>
        <v>15</v>
      </c>
      <c r="Q95" s="158" t="s">
        <v>174</v>
      </c>
      <c r="R95" s="169">
        <f t="shared" si="247"/>
        <v>15</v>
      </c>
      <c r="S95" s="158" t="s">
        <v>47</v>
      </c>
      <c r="T95" s="169">
        <f t="shared" si="248"/>
        <v>15</v>
      </c>
      <c r="U95" s="158" t="s">
        <v>175</v>
      </c>
      <c r="V95" s="169">
        <f t="shared" si="249"/>
        <v>15</v>
      </c>
      <c r="W95" s="158" t="s">
        <v>176</v>
      </c>
      <c r="X95" s="169">
        <f t="shared" si="250"/>
        <v>15</v>
      </c>
      <c r="Y95" s="158" t="s">
        <v>177</v>
      </c>
      <c r="Z95" s="169">
        <f t="shared" si="251"/>
        <v>10</v>
      </c>
      <c r="AA95" s="116">
        <f t="shared" si="252"/>
        <v>100</v>
      </c>
      <c r="AB95" s="117" t="str">
        <f t="shared" si="253"/>
        <v>Fuerte</v>
      </c>
      <c r="AC95" s="184" t="s">
        <v>50</v>
      </c>
      <c r="AD95" s="170" t="str">
        <f t="shared" si="254"/>
        <v>Fuerte</v>
      </c>
      <c r="AE95" s="118" t="str">
        <f t="shared" si="255"/>
        <v>100</v>
      </c>
      <c r="AF95" s="547"/>
      <c r="AG95" s="552"/>
      <c r="AH95" s="530"/>
      <c r="AI95" s="531"/>
      <c r="AJ95" s="534"/>
      <c r="AK95" s="534"/>
      <c r="AL95" s="534"/>
      <c r="AM95" s="531"/>
      <c r="AN95" s="539"/>
      <c r="AO95" s="539"/>
      <c r="AP95" s="535"/>
      <c r="AQ95" s="532"/>
      <c r="AR95" s="532"/>
      <c r="AS95" s="533"/>
    </row>
    <row r="96" spans="2:45" ht="60.75" customHeight="1" x14ac:dyDescent="0.25">
      <c r="B96" s="424"/>
      <c r="C96" s="425"/>
      <c r="D96" s="553" t="str">
        <f>'3-IDENTIFICACIÓN DEL RIESGO'!G96</f>
        <v>Ofrecer en la UGT promesa de éxito en la realización o priorización de un trámite a cambio de un beneficio personal</v>
      </c>
      <c r="E96" s="553"/>
      <c r="F96" s="187" t="s">
        <v>1025</v>
      </c>
      <c r="G96" s="187" t="s">
        <v>1026</v>
      </c>
      <c r="H96" s="187" t="s">
        <v>1032</v>
      </c>
      <c r="I96" s="187" t="s">
        <v>1033</v>
      </c>
      <c r="J96" s="187" t="s">
        <v>1034</v>
      </c>
      <c r="K96" s="187" t="s">
        <v>1035</v>
      </c>
      <c r="L96" s="187" t="s">
        <v>1036</v>
      </c>
      <c r="M96" s="183" t="s">
        <v>172</v>
      </c>
      <c r="N96" s="169">
        <f t="shared" si="245"/>
        <v>15</v>
      </c>
      <c r="O96" s="158" t="s">
        <v>173</v>
      </c>
      <c r="P96" s="169">
        <f t="shared" si="246"/>
        <v>15</v>
      </c>
      <c r="Q96" s="158" t="s">
        <v>174</v>
      </c>
      <c r="R96" s="169">
        <f t="shared" si="247"/>
        <v>15</v>
      </c>
      <c r="S96" s="158" t="s">
        <v>47</v>
      </c>
      <c r="T96" s="169">
        <f t="shared" si="248"/>
        <v>15</v>
      </c>
      <c r="U96" s="158" t="s">
        <v>175</v>
      </c>
      <c r="V96" s="169">
        <f t="shared" si="249"/>
        <v>15</v>
      </c>
      <c r="W96" s="158" t="s">
        <v>176</v>
      </c>
      <c r="X96" s="169">
        <f t="shared" si="250"/>
        <v>15</v>
      </c>
      <c r="Y96" s="158" t="s">
        <v>177</v>
      </c>
      <c r="Z96" s="169">
        <f t="shared" si="251"/>
        <v>10</v>
      </c>
      <c r="AA96" s="116">
        <f t="shared" si="252"/>
        <v>100</v>
      </c>
      <c r="AB96" s="117" t="str">
        <f t="shared" si="253"/>
        <v>Fuerte</v>
      </c>
      <c r="AC96" s="184" t="s">
        <v>44</v>
      </c>
      <c r="AD96" s="170" t="str">
        <f t="shared" si="254"/>
        <v>Moderado</v>
      </c>
      <c r="AE96" s="118" t="str">
        <f t="shared" si="255"/>
        <v>50</v>
      </c>
      <c r="AF96" s="546">
        <v>1</v>
      </c>
      <c r="AG96" s="551">
        <f t="shared" ref="AG96" si="312">(AE96+AE97)/AF96</f>
        <v>50</v>
      </c>
      <c r="AH96" s="529" t="str">
        <f t="shared" ref="AH96" si="313">IF(AG96&lt;50,"Débil",IF(AG96&lt;=99,"Moderado",IF(AG96=100,"Fuerte",IF(AG96="","ERROR"))))</f>
        <v>Moderado</v>
      </c>
      <c r="AI96" s="531" t="s">
        <v>78</v>
      </c>
      <c r="AJ96" s="534">
        <f t="shared" ref="AJ96" si="314">IF(AH96="Débil",0,IF(AND(AH96="Moderado",AI96="Directamente"),1,IF(AND(AH96="Moderado",AI96="No disminuye"),0,IF(AND(AH96="Fuerte",AI96="Directamente"),2,IF(AND(AH96="Fuerte",AI96="No disminuye"),0)))))</f>
        <v>1</v>
      </c>
      <c r="AK96" s="534">
        <f>('4-VALORACIÓN DEL RIESGO'!H53-AJ96)</f>
        <v>3</v>
      </c>
      <c r="AL96" s="534" t="str">
        <f t="shared" ref="AL96" si="315">IF(AK96=5,"Casi Seguro",IF(AK96=4,"Probable",IF(AK96=3,"Posible",IF(AK96=2,"Improbable",IF(AK96=1,"Rara Vez",IF(AK96=0,"Rara Vez",IF(AK96&lt;0,"Rara Vez")))))))</f>
        <v>Posible</v>
      </c>
      <c r="AM96" s="531" t="s">
        <v>80</v>
      </c>
      <c r="AN96" s="538">
        <f t="shared" ref="AN96" si="316">IF(AH96="Débil",0,IF(AND(AH96="Moderado",AM96="Directamente"),1,IF(AND(AH96="Moderado",AM96="Indirectamente"),0,IF(AND(AH96="Moderado",AM96="No disminuye"),0,IF(AND(AH96="Fuerte",AM96="Directamente"),2,IF(AND(AH96="Fuerte",AM96="Indirectamente"),1,IF(AND(AH96="Fuerte",AM96="No disminuye"),0)))))))</f>
        <v>0</v>
      </c>
      <c r="AO96" s="538">
        <f>('4-VALORACIÓN DEL RIESGO'!AD53-AN96)</f>
        <v>5</v>
      </c>
      <c r="AP96" s="535" t="str">
        <f t="shared" ref="AP96" si="317">IF(AO96=5,"Catastrófico",IF(AO96=4,"Mayor",IF(AO96=3,"Moderado",IF(AO96=2,"Moderado",IF(AO96=1,"Moderado")))))</f>
        <v>Catastrófico</v>
      </c>
      <c r="AQ96" s="532" t="str">
        <f t="shared" ref="AQ96" si="318">IF(OR(AND(AP96="Moderado",AL96="Rara Vez"),AND(AP96="Moderado",AL96="Improbable")),"Moderado",IF(OR(AND(AP96="Mayor",AL96="Improbable"),AND(AP96="Mayor",AL96="Rara Vez"),AND(AP96="Moderado",AL96="Probable"),AND(AP96="Moderado",AL96="Posible")),"Alto",IF(OR(AND(AP96="Moderado",AL96="Casi Seguro"),AND(AP96="Mayor",AL96="Posible"),AND(AP96="Mayor",AL96="Probable"),AND(AP96="Mayor",AL96="Casi Seguro")),"Extremo",IF(AP96="Catastrófico","Extremo"))))</f>
        <v>Extremo</v>
      </c>
      <c r="AR96" s="532"/>
      <c r="AS96" s="533" t="s">
        <v>410</v>
      </c>
    </row>
    <row r="97" spans="2:45" ht="30.75" thickBot="1" x14ac:dyDescent="0.3">
      <c r="B97" s="424"/>
      <c r="C97" s="425"/>
      <c r="D97" s="553"/>
      <c r="E97" s="553"/>
      <c r="F97" s="187"/>
      <c r="G97" s="187"/>
      <c r="H97" s="187"/>
      <c r="I97" s="187"/>
      <c r="J97" s="187"/>
      <c r="K97" s="187"/>
      <c r="L97" s="187"/>
      <c r="M97" s="183"/>
      <c r="N97" s="169" t="b">
        <f t="shared" si="245"/>
        <v>0</v>
      </c>
      <c r="O97" s="158"/>
      <c r="P97" s="169" t="b">
        <f t="shared" si="246"/>
        <v>0</v>
      </c>
      <c r="Q97" s="158"/>
      <c r="R97" s="169" t="b">
        <f t="shared" si="247"/>
        <v>0</v>
      </c>
      <c r="S97" s="158"/>
      <c r="T97" s="169" t="b">
        <f t="shared" si="248"/>
        <v>0</v>
      </c>
      <c r="U97" s="158"/>
      <c r="V97" s="169" t="b">
        <f t="shared" si="249"/>
        <v>0</v>
      </c>
      <c r="W97" s="158"/>
      <c r="X97" s="169" t="b">
        <f t="shared" si="250"/>
        <v>0</v>
      </c>
      <c r="Y97" s="158"/>
      <c r="Z97" s="169" t="b">
        <f t="shared" si="251"/>
        <v>0</v>
      </c>
      <c r="AA97" s="116">
        <f t="shared" si="252"/>
        <v>0</v>
      </c>
      <c r="AB97" s="117" t="str">
        <f t="shared" si="253"/>
        <v>Débil</v>
      </c>
      <c r="AC97" s="184"/>
      <c r="AD97" s="170" t="str">
        <f t="shared" si="254"/>
        <v>Débil</v>
      </c>
      <c r="AE97" s="118" t="str">
        <f t="shared" si="255"/>
        <v>0</v>
      </c>
      <c r="AF97" s="547"/>
      <c r="AG97" s="552"/>
      <c r="AH97" s="530"/>
      <c r="AI97" s="531"/>
      <c r="AJ97" s="534"/>
      <c r="AK97" s="534"/>
      <c r="AL97" s="534"/>
      <c r="AM97" s="531"/>
      <c r="AN97" s="539"/>
      <c r="AO97" s="539"/>
      <c r="AP97" s="535"/>
      <c r="AQ97" s="532"/>
      <c r="AR97" s="532"/>
      <c r="AS97" s="533"/>
    </row>
    <row r="98" spans="2:45" ht="30" x14ac:dyDescent="0.25">
      <c r="B98" s="424"/>
      <c r="C98" s="425"/>
      <c r="D98" s="553" t="str">
        <f>'3-IDENTIFICACIÓN DEL RIESGO'!G98</f>
        <v>Riesgo 4</v>
      </c>
      <c r="E98" s="553"/>
      <c r="F98" s="187"/>
      <c r="G98" s="187"/>
      <c r="H98" s="187"/>
      <c r="I98" s="187"/>
      <c r="J98" s="187"/>
      <c r="K98" s="187"/>
      <c r="L98" s="187"/>
      <c r="M98" s="183"/>
      <c r="N98" s="169" t="b">
        <f t="shared" si="245"/>
        <v>0</v>
      </c>
      <c r="O98" s="158"/>
      <c r="P98" s="169" t="b">
        <f t="shared" si="246"/>
        <v>0</v>
      </c>
      <c r="Q98" s="158"/>
      <c r="R98" s="169" t="b">
        <f t="shared" si="247"/>
        <v>0</v>
      </c>
      <c r="S98" s="158"/>
      <c r="T98" s="169" t="b">
        <f t="shared" si="248"/>
        <v>0</v>
      </c>
      <c r="U98" s="158"/>
      <c r="V98" s="169" t="b">
        <f t="shared" si="249"/>
        <v>0</v>
      </c>
      <c r="W98" s="158"/>
      <c r="X98" s="169" t="b">
        <f t="shared" si="250"/>
        <v>0</v>
      </c>
      <c r="Y98" s="158"/>
      <c r="Z98" s="169" t="b">
        <f t="shared" si="251"/>
        <v>0</v>
      </c>
      <c r="AA98" s="116">
        <f t="shared" si="252"/>
        <v>0</v>
      </c>
      <c r="AB98" s="117" t="str">
        <f t="shared" si="253"/>
        <v>Débil</v>
      </c>
      <c r="AC98" s="184"/>
      <c r="AD98" s="170" t="str">
        <f t="shared" si="254"/>
        <v>Débil</v>
      </c>
      <c r="AE98" s="118" t="str">
        <f t="shared" si="255"/>
        <v>0</v>
      </c>
      <c r="AF98" s="546"/>
      <c r="AG98" s="551" t="e">
        <f t="shared" ref="AG98" si="319">(AE98+AE99)/AF98</f>
        <v>#DIV/0!</v>
      </c>
      <c r="AH98" s="529" t="e">
        <f t="shared" ref="AH98" si="320">IF(AG98&lt;50,"Débil",IF(AG98&lt;=99,"Moderado",IF(AG98=100,"Fuerte",IF(AG98="","ERROR"))))</f>
        <v>#DIV/0!</v>
      </c>
      <c r="AI98" s="531"/>
      <c r="AJ98" s="534" t="e">
        <f t="shared" ref="AJ98" si="321">IF(AH98="Débil",0,IF(AND(AH98="Moderado",AI98="Directamente"),1,IF(AND(AH98="Moderado",AI98="No disminuye"),0,IF(AND(AH98="Fuerte",AI98="Directamente"),2,IF(AND(AH98="Fuerte",AI98="No disminuye"),0)))))</f>
        <v>#DIV/0!</v>
      </c>
      <c r="AK98" s="534" t="e">
        <f>('4-VALORACIÓN DEL RIESGO'!H54-AJ98)</f>
        <v>#DIV/0!</v>
      </c>
      <c r="AL98" s="534" t="e">
        <f t="shared" ref="AL98" si="322">IF(AK98=5,"Casi Seguro",IF(AK98=4,"Probable",IF(AK98=3,"Posible",IF(AK98=2,"Improbable",IF(AK98=1,"Rara Vez",IF(AK98=0,"Rara Vez",IF(AK98&lt;0,"Rara Vez")))))))</f>
        <v>#DIV/0!</v>
      </c>
      <c r="AM98" s="531"/>
      <c r="AN98" s="538" t="e">
        <f t="shared" ref="AN98" si="323">IF(AH98="Débil",0,IF(AND(AH98="Moderado",AM98="Directamente"),1,IF(AND(AH98="Moderado",AM98="Indirectamente"),0,IF(AND(AH98="Moderado",AM98="No disminuye"),0,IF(AND(AH98="Fuerte",AM98="Directamente"),2,IF(AND(AH98="Fuerte",AM98="Indirectamente"),1,IF(AND(AH98="Fuerte",AM98="No disminuye"),0)))))))</f>
        <v>#DIV/0!</v>
      </c>
      <c r="AO98" s="538" t="e">
        <f>('4-VALORACIÓN DEL RIESGO'!AD54-AN98)</f>
        <v>#DIV/0!</v>
      </c>
      <c r="AP98" s="535" t="e">
        <f t="shared" ref="AP98" si="324">IF(AO98=5,"Catastrófico",IF(AO98=4,"Mayor",IF(AO98=3,"Moderado",IF(AO98=2,"Moderado",IF(AO98=1,"Moderado")))))</f>
        <v>#DIV/0!</v>
      </c>
      <c r="AQ98" s="532" t="e">
        <f t="shared" ref="AQ98" si="325">IF(OR(AND(AP98="Moderado",AL98="Rara Vez"),AND(AP98="Moderado",AL98="Improbable")),"Moderado",IF(OR(AND(AP98="Mayor",AL98="Improbable"),AND(AP98="Mayor",AL98="Rara Vez"),AND(AP98="Moderado",AL98="Probable"),AND(AP98="Moderado",AL98="Posible")),"Alto",IF(OR(AND(AP98="Moderado",AL98="Casi Seguro"),AND(AP98="Mayor",AL98="Posible"),AND(AP98="Mayor",AL98="Probable"),AND(AP98="Mayor",AL98="Casi Seguro")),"Extremo",IF(AP98="Catastrófico","Extremo"))))</f>
        <v>#DIV/0!</v>
      </c>
      <c r="AR98" s="532"/>
      <c r="AS98" s="533" t="s">
        <v>410</v>
      </c>
    </row>
    <row r="99" spans="2:45" ht="30.75" thickBot="1" x14ac:dyDescent="0.3">
      <c r="B99" s="424"/>
      <c r="C99" s="425"/>
      <c r="D99" s="553"/>
      <c r="E99" s="553"/>
      <c r="F99" s="187"/>
      <c r="G99" s="187"/>
      <c r="H99" s="187"/>
      <c r="I99" s="187"/>
      <c r="J99" s="187"/>
      <c r="K99" s="187"/>
      <c r="L99" s="187"/>
      <c r="M99" s="183"/>
      <c r="N99" s="169" t="b">
        <f t="shared" si="245"/>
        <v>0</v>
      </c>
      <c r="O99" s="158"/>
      <c r="P99" s="169" t="b">
        <f t="shared" si="246"/>
        <v>0</v>
      </c>
      <c r="Q99" s="158"/>
      <c r="R99" s="169" t="b">
        <f t="shared" si="247"/>
        <v>0</v>
      </c>
      <c r="S99" s="158"/>
      <c r="T99" s="169" t="b">
        <f t="shared" si="248"/>
        <v>0</v>
      </c>
      <c r="U99" s="158"/>
      <c r="V99" s="169" t="b">
        <f t="shared" si="249"/>
        <v>0</v>
      </c>
      <c r="W99" s="158"/>
      <c r="X99" s="169" t="b">
        <f t="shared" si="250"/>
        <v>0</v>
      </c>
      <c r="Y99" s="158"/>
      <c r="Z99" s="169" t="b">
        <f t="shared" si="251"/>
        <v>0</v>
      </c>
      <c r="AA99" s="116">
        <f t="shared" si="252"/>
        <v>0</v>
      </c>
      <c r="AB99" s="117" t="str">
        <f t="shared" si="253"/>
        <v>Débil</v>
      </c>
      <c r="AC99" s="184"/>
      <c r="AD99" s="170" t="str">
        <f t="shared" si="254"/>
        <v>Débil</v>
      </c>
      <c r="AE99" s="118" t="str">
        <f t="shared" si="255"/>
        <v>0</v>
      </c>
      <c r="AF99" s="547"/>
      <c r="AG99" s="552"/>
      <c r="AH99" s="530"/>
      <c r="AI99" s="531"/>
      <c r="AJ99" s="534"/>
      <c r="AK99" s="534"/>
      <c r="AL99" s="534"/>
      <c r="AM99" s="531"/>
      <c r="AN99" s="539"/>
      <c r="AO99" s="539"/>
      <c r="AP99" s="535"/>
      <c r="AQ99" s="532"/>
      <c r="AR99" s="532"/>
      <c r="AS99" s="533"/>
    </row>
    <row r="100" spans="2:45" ht="30" x14ac:dyDescent="0.25">
      <c r="B100" s="424"/>
      <c r="C100" s="425"/>
      <c r="D100" s="553" t="str">
        <f>'3-IDENTIFICACIÓN DEL RIESGO'!G100</f>
        <v>Riesgo 5</v>
      </c>
      <c r="E100" s="553"/>
      <c r="F100" s="187"/>
      <c r="G100" s="187"/>
      <c r="H100" s="187"/>
      <c r="I100" s="187"/>
      <c r="J100" s="187"/>
      <c r="K100" s="187"/>
      <c r="L100" s="187"/>
      <c r="M100" s="183"/>
      <c r="N100" s="169" t="b">
        <f t="shared" si="245"/>
        <v>0</v>
      </c>
      <c r="O100" s="158"/>
      <c r="P100" s="169" t="b">
        <f t="shared" si="246"/>
        <v>0</v>
      </c>
      <c r="Q100" s="158"/>
      <c r="R100" s="169" t="b">
        <f t="shared" si="247"/>
        <v>0</v>
      </c>
      <c r="S100" s="158"/>
      <c r="T100" s="169" t="b">
        <f t="shared" si="248"/>
        <v>0</v>
      </c>
      <c r="U100" s="158"/>
      <c r="V100" s="169" t="b">
        <f t="shared" si="249"/>
        <v>0</v>
      </c>
      <c r="W100" s="158"/>
      <c r="X100" s="169" t="b">
        <f t="shared" si="250"/>
        <v>0</v>
      </c>
      <c r="Y100" s="158"/>
      <c r="Z100" s="169" t="b">
        <f t="shared" si="251"/>
        <v>0</v>
      </c>
      <c r="AA100" s="116">
        <f t="shared" si="252"/>
        <v>0</v>
      </c>
      <c r="AB100" s="117" t="str">
        <f t="shared" si="253"/>
        <v>Débil</v>
      </c>
      <c r="AC100" s="184"/>
      <c r="AD100" s="170" t="str">
        <f t="shared" si="254"/>
        <v>Débil</v>
      </c>
      <c r="AE100" s="118" t="str">
        <f t="shared" si="255"/>
        <v>0</v>
      </c>
      <c r="AF100" s="546"/>
      <c r="AG100" s="551" t="e">
        <f t="shared" ref="AG100" si="326">(AE100+AE101)/AF100</f>
        <v>#DIV/0!</v>
      </c>
      <c r="AH100" s="529" t="e">
        <f t="shared" ref="AH100" si="327">IF(AG100&lt;50,"Débil",IF(AG100&lt;=99,"Moderado",IF(AG100=100,"Fuerte",IF(AG100="","ERROR"))))</f>
        <v>#DIV/0!</v>
      </c>
      <c r="AI100" s="531"/>
      <c r="AJ100" s="534" t="e">
        <f t="shared" ref="AJ100" si="328">IF(AH100="Débil",0,IF(AND(AH100="Moderado",AI100="Directamente"),1,IF(AND(AH100="Moderado",AI100="No disminuye"),0,IF(AND(AH100="Fuerte",AI100="Directamente"),2,IF(AND(AH100="Fuerte",AI100="No disminuye"),0)))))</f>
        <v>#DIV/0!</v>
      </c>
      <c r="AK100" s="534" t="e">
        <f>('4-VALORACIÓN DEL RIESGO'!H55-AJ100)</f>
        <v>#DIV/0!</v>
      </c>
      <c r="AL100" s="534" t="e">
        <f t="shared" ref="AL100" si="329">IF(AK100=5,"Casi Seguro",IF(AK100=4,"Probable",IF(AK100=3,"Posible",IF(AK100=2,"Improbable",IF(AK100=1,"Rara Vez",IF(AK100=0,"Rara Vez",IF(AK100&lt;0,"Rara Vez")))))))</f>
        <v>#DIV/0!</v>
      </c>
      <c r="AM100" s="531"/>
      <c r="AN100" s="538" t="e">
        <f t="shared" ref="AN100" si="330">IF(AH100="Débil",0,IF(AND(AH100="Moderado",AM100="Directamente"),1,IF(AND(AH100="Moderado",AM100="Indirectamente"),0,IF(AND(AH100="Moderado",AM100="No disminuye"),0,IF(AND(AH100="Fuerte",AM100="Directamente"),2,IF(AND(AH100="Fuerte",AM100="Indirectamente"),1,IF(AND(AH100="Fuerte",AM100="No disminuye"),0)))))))</f>
        <v>#DIV/0!</v>
      </c>
      <c r="AO100" s="538" t="e">
        <f>('4-VALORACIÓN DEL RIESGO'!AD55-AN100)</f>
        <v>#DIV/0!</v>
      </c>
      <c r="AP100" s="535" t="e">
        <f t="shared" ref="AP100" si="331">IF(AO100=5,"Catastrófico",IF(AO100=4,"Mayor",IF(AO100=3,"Moderado",IF(AO100=2,"Moderado",IF(AO100=1,"Moderado")))))</f>
        <v>#DIV/0!</v>
      </c>
      <c r="AQ100" s="532" t="e">
        <f t="shared" ref="AQ100" si="332">IF(OR(AND(AP100="Moderado",AL100="Rara Vez"),AND(AP100="Moderado",AL100="Improbable")),"Moderado",IF(OR(AND(AP100="Mayor",AL100="Improbable"),AND(AP100="Mayor",AL100="Rara Vez"),AND(AP100="Moderado",AL100="Probable"),AND(AP100="Moderado",AL100="Posible")),"Alto",IF(OR(AND(AP100="Moderado",AL100="Casi Seguro"),AND(AP100="Mayor",AL100="Posible"),AND(AP100="Mayor",AL100="Probable"),AND(AP100="Mayor",AL100="Casi Seguro")),"Extremo",IF(AP100="Catastrófico","Extremo"))))</f>
        <v>#DIV/0!</v>
      </c>
      <c r="AR100" s="532"/>
      <c r="AS100" s="533" t="s">
        <v>410</v>
      </c>
    </row>
    <row r="101" spans="2:45" ht="30.75" thickBot="1" x14ac:dyDescent="0.3">
      <c r="B101" s="424"/>
      <c r="C101" s="425"/>
      <c r="D101" s="553"/>
      <c r="E101" s="553"/>
      <c r="F101" s="187"/>
      <c r="G101" s="187"/>
      <c r="H101" s="187"/>
      <c r="I101" s="187"/>
      <c r="J101" s="187"/>
      <c r="K101" s="187"/>
      <c r="L101" s="187"/>
      <c r="M101" s="183"/>
      <c r="N101" s="169" t="b">
        <f t="shared" si="245"/>
        <v>0</v>
      </c>
      <c r="O101" s="158"/>
      <c r="P101" s="169" t="b">
        <f t="shared" si="246"/>
        <v>0</v>
      </c>
      <c r="Q101" s="158"/>
      <c r="R101" s="169" t="b">
        <f t="shared" si="247"/>
        <v>0</v>
      </c>
      <c r="S101" s="158"/>
      <c r="T101" s="169" t="b">
        <f t="shared" si="248"/>
        <v>0</v>
      </c>
      <c r="U101" s="158"/>
      <c r="V101" s="169" t="b">
        <f t="shared" si="249"/>
        <v>0</v>
      </c>
      <c r="W101" s="158"/>
      <c r="X101" s="169" t="b">
        <f t="shared" si="250"/>
        <v>0</v>
      </c>
      <c r="Y101" s="158"/>
      <c r="Z101" s="169" t="b">
        <f t="shared" si="251"/>
        <v>0</v>
      </c>
      <c r="AA101" s="116">
        <f t="shared" si="252"/>
        <v>0</v>
      </c>
      <c r="AB101" s="117" t="str">
        <f t="shared" si="253"/>
        <v>Débil</v>
      </c>
      <c r="AC101" s="184"/>
      <c r="AD101" s="170" t="str">
        <f t="shared" si="254"/>
        <v>Débil</v>
      </c>
      <c r="AE101" s="118" t="str">
        <f t="shared" si="255"/>
        <v>0</v>
      </c>
      <c r="AF101" s="547"/>
      <c r="AG101" s="552"/>
      <c r="AH101" s="530"/>
      <c r="AI101" s="531"/>
      <c r="AJ101" s="534"/>
      <c r="AK101" s="534"/>
      <c r="AL101" s="534"/>
      <c r="AM101" s="531"/>
      <c r="AN101" s="539"/>
      <c r="AO101" s="539"/>
      <c r="AP101" s="535"/>
      <c r="AQ101" s="532"/>
      <c r="AR101" s="532"/>
      <c r="AS101" s="533"/>
    </row>
    <row r="102" spans="2:45" ht="30" x14ac:dyDescent="0.25">
      <c r="B102" s="424" t="str">
        <f>'3-IDENTIFICACIÓN DEL RIESGO'!B102</f>
        <v>EVALUACIÓN DEL IMPACTO DEL ORDENAMIENTO SOCIAL DE LA PROPIEDAD RURAL</v>
      </c>
      <c r="C102" s="425" t="str">
        <f>'3-IDENTIFICACIÓN DEL RIESGO'!E102</f>
        <v>1. Oficina del Planeación.</v>
      </c>
      <c r="D102" s="553" t="str">
        <f>'3-IDENTIFICACIÓN DEL RIESGO'!G102</f>
        <v>SIN IDENTIFICACIÓN DE RIESGOS DE CORRUPCIÓN</v>
      </c>
      <c r="E102" s="553"/>
      <c r="F102" s="187"/>
      <c r="G102" s="187"/>
      <c r="H102" s="187"/>
      <c r="I102" s="187"/>
      <c r="J102" s="187"/>
      <c r="K102" s="187"/>
      <c r="L102" s="187"/>
      <c r="M102" s="183"/>
      <c r="N102" s="169" t="b">
        <f t="shared" si="245"/>
        <v>0</v>
      </c>
      <c r="O102" s="158"/>
      <c r="P102" s="169" t="b">
        <f t="shared" si="246"/>
        <v>0</v>
      </c>
      <c r="Q102" s="158"/>
      <c r="R102" s="169" t="b">
        <f t="shared" si="247"/>
        <v>0</v>
      </c>
      <c r="S102" s="158"/>
      <c r="T102" s="169" t="b">
        <f t="shared" si="248"/>
        <v>0</v>
      </c>
      <c r="U102" s="158"/>
      <c r="V102" s="169" t="b">
        <f t="shared" si="249"/>
        <v>0</v>
      </c>
      <c r="W102" s="158"/>
      <c r="X102" s="169" t="b">
        <f t="shared" si="250"/>
        <v>0</v>
      </c>
      <c r="Y102" s="158"/>
      <c r="Z102" s="169" t="b">
        <f t="shared" si="251"/>
        <v>0</v>
      </c>
      <c r="AA102" s="116">
        <f t="shared" si="252"/>
        <v>0</v>
      </c>
      <c r="AB102" s="117" t="str">
        <f t="shared" si="253"/>
        <v>Débil</v>
      </c>
      <c r="AC102" s="184"/>
      <c r="AD102" s="170" t="str">
        <f t="shared" si="254"/>
        <v>Débil</v>
      </c>
      <c r="AE102" s="118" t="str">
        <f t="shared" si="255"/>
        <v>0</v>
      </c>
      <c r="AF102" s="546"/>
      <c r="AG102" s="551" t="e">
        <f t="shared" ref="AG102" si="333">(AE102+AE103)/AF102</f>
        <v>#DIV/0!</v>
      </c>
      <c r="AH102" s="529" t="e">
        <f t="shared" ref="AH102" si="334">IF(AG102&lt;50,"Débil",IF(AG102&lt;=99,"Moderado",IF(AG102=100,"Fuerte",IF(AG102="","ERROR"))))</f>
        <v>#DIV/0!</v>
      </c>
      <c r="AI102" s="531"/>
      <c r="AJ102" s="534" t="e">
        <f t="shared" ref="AJ102" si="335">IF(AH102="Débil",0,IF(AND(AH102="Moderado",AI102="Directamente"),1,IF(AND(AH102="Moderado",AI102="No disminuye"),0,IF(AND(AH102="Fuerte",AI102="Directamente"),2,IF(AND(AH102="Fuerte",AI102="No disminuye"),0)))))</f>
        <v>#DIV/0!</v>
      </c>
      <c r="AK102" s="534" t="e">
        <f>('4-VALORACIÓN DEL RIESGO'!H56-AJ102)</f>
        <v>#DIV/0!</v>
      </c>
      <c r="AL102" s="534" t="e">
        <f t="shared" ref="AL102" si="336">IF(AK102=5,"Casi Seguro",IF(AK102=4,"Probable",IF(AK102=3,"Posible",IF(AK102=2,"Improbable",IF(AK102=1,"Rara Vez",IF(AK102=0,"Rara Vez",IF(AK102&lt;0,"Rara Vez")))))))</f>
        <v>#DIV/0!</v>
      </c>
      <c r="AM102" s="531"/>
      <c r="AN102" s="538" t="e">
        <f t="shared" ref="AN102" si="337">IF(AH102="Débil",0,IF(AND(AH102="Moderado",AM102="Directamente"),1,IF(AND(AH102="Moderado",AM102="Indirectamente"),0,IF(AND(AH102="Moderado",AM102="No disminuye"),0,IF(AND(AH102="Fuerte",AM102="Directamente"),2,IF(AND(AH102="Fuerte",AM102="Indirectamente"),1,IF(AND(AH102="Fuerte",AM102="No disminuye"),0)))))))</f>
        <v>#DIV/0!</v>
      </c>
      <c r="AO102" s="538" t="e">
        <f>('4-VALORACIÓN DEL RIESGO'!AD56-AN102)</f>
        <v>#DIV/0!</v>
      </c>
      <c r="AP102" s="535" t="e">
        <f t="shared" ref="AP102" si="338">IF(AO102=5,"Catastrófico",IF(AO102=4,"Mayor",IF(AO102=3,"Moderado",IF(AO102=2,"Moderado",IF(AO102=1,"Moderado")))))</f>
        <v>#DIV/0!</v>
      </c>
      <c r="AQ102" s="532" t="e">
        <f t="shared" ref="AQ102" si="339">IF(OR(AND(AP102="Moderado",AL102="Rara Vez"),AND(AP102="Moderado",AL102="Improbable")),"Moderado",IF(OR(AND(AP102="Mayor",AL102="Improbable"),AND(AP102="Mayor",AL102="Rara Vez"),AND(AP102="Moderado",AL102="Probable"),AND(AP102="Moderado",AL102="Posible")),"Alto",IF(OR(AND(AP102="Moderado",AL102="Casi Seguro"),AND(AP102="Mayor",AL102="Posible"),AND(AP102="Mayor",AL102="Probable"),AND(AP102="Mayor",AL102="Casi Seguro")),"Extremo",IF(AP102="Catastrófico","Extremo"))))</f>
        <v>#DIV/0!</v>
      </c>
      <c r="AR102" s="532"/>
      <c r="AS102" s="533" t="s">
        <v>410</v>
      </c>
    </row>
    <row r="103" spans="2:45" ht="30.75" thickBot="1" x14ac:dyDescent="0.3">
      <c r="B103" s="424"/>
      <c r="C103" s="425"/>
      <c r="D103" s="553"/>
      <c r="E103" s="553"/>
      <c r="F103" s="187"/>
      <c r="G103" s="187"/>
      <c r="H103" s="187"/>
      <c r="I103" s="187"/>
      <c r="J103" s="187"/>
      <c r="K103" s="187"/>
      <c r="L103" s="187"/>
      <c r="M103" s="183"/>
      <c r="N103" s="169" t="b">
        <f t="shared" si="245"/>
        <v>0</v>
      </c>
      <c r="O103" s="158"/>
      <c r="P103" s="169" t="b">
        <f t="shared" si="246"/>
        <v>0</v>
      </c>
      <c r="Q103" s="158"/>
      <c r="R103" s="169" t="b">
        <f t="shared" si="247"/>
        <v>0</v>
      </c>
      <c r="S103" s="158"/>
      <c r="T103" s="169" t="b">
        <f t="shared" si="248"/>
        <v>0</v>
      </c>
      <c r="U103" s="158"/>
      <c r="V103" s="169" t="b">
        <f t="shared" si="249"/>
        <v>0</v>
      </c>
      <c r="W103" s="158"/>
      <c r="X103" s="169" t="b">
        <f t="shared" si="250"/>
        <v>0</v>
      </c>
      <c r="Y103" s="158"/>
      <c r="Z103" s="169" t="b">
        <f t="shared" si="251"/>
        <v>0</v>
      </c>
      <c r="AA103" s="116">
        <f t="shared" si="252"/>
        <v>0</v>
      </c>
      <c r="AB103" s="117" t="str">
        <f t="shared" si="253"/>
        <v>Débil</v>
      </c>
      <c r="AC103" s="184"/>
      <c r="AD103" s="170" t="str">
        <f t="shared" si="254"/>
        <v>Débil</v>
      </c>
      <c r="AE103" s="118" t="str">
        <f t="shared" si="255"/>
        <v>0</v>
      </c>
      <c r="AF103" s="547"/>
      <c r="AG103" s="552"/>
      <c r="AH103" s="530"/>
      <c r="AI103" s="531"/>
      <c r="AJ103" s="534"/>
      <c r="AK103" s="534"/>
      <c r="AL103" s="534"/>
      <c r="AM103" s="531"/>
      <c r="AN103" s="539"/>
      <c r="AO103" s="539"/>
      <c r="AP103" s="535"/>
      <c r="AQ103" s="532"/>
      <c r="AR103" s="532"/>
      <c r="AS103" s="533"/>
    </row>
    <row r="104" spans="2:45" ht="30" x14ac:dyDescent="0.25">
      <c r="B104" s="424"/>
      <c r="C104" s="425"/>
      <c r="D104" s="553" t="str">
        <f>'3-IDENTIFICACIÓN DEL RIESGO'!G104</f>
        <v>Riesgo 2</v>
      </c>
      <c r="E104" s="553"/>
      <c r="F104" s="187"/>
      <c r="G104" s="187"/>
      <c r="H104" s="187"/>
      <c r="I104" s="187"/>
      <c r="J104" s="187"/>
      <c r="K104" s="187"/>
      <c r="L104" s="187"/>
      <c r="M104" s="183"/>
      <c r="N104" s="169" t="b">
        <f t="shared" si="245"/>
        <v>0</v>
      </c>
      <c r="O104" s="158"/>
      <c r="P104" s="169" t="b">
        <f t="shared" si="246"/>
        <v>0</v>
      </c>
      <c r="Q104" s="158"/>
      <c r="R104" s="169" t="b">
        <f t="shared" si="247"/>
        <v>0</v>
      </c>
      <c r="S104" s="158"/>
      <c r="T104" s="169" t="b">
        <f t="shared" si="248"/>
        <v>0</v>
      </c>
      <c r="U104" s="158"/>
      <c r="V104" s="169" t="b">
        <f t="shared" si="249"/>
        <v>0</v>
      </c>
      <c r="W104" s="158"/>
      <c r="X104" s="169" t="b">
        <f t="shared" si="250"/>
        <v>0</v>
      </c>
      <c r="Y104" s="158"/>
      <c r="Z104" s="169" t="b">
        <f t="shared" si="251"/>
        <v>0</v>
      </c>
      <c r="AA104" s="116">
        <f t="shared" si="252"/>
        <v>0</v>
      </c>
      <c r="AB104" s="117" t="str">
        <f t="shared" si="253"/>
        <v>Débil</v>
      </c>
      <c r="AC104" s="184"/>
      <c r="AD104" s="170" t="str">
        <f t="shared" si="254"/>
        <v>Débil</v>
      </c>
      <c r="AE104" s="118" t="str">
        <f t="shared" si="255"/>
        <v>0</v>
      </c>
      <c r="AF104" s="546"/>
      <c r="AG104" s="551" t="e">
        <f t="shared" ref="AG104" si="340">(AE104+AE105)/AF104</f>
        <v>#DIV/0!</v>
      </c>
      <c r="AH104" s="529" t="e">
        <f t="shared" ref="AH104" si="341">IF(AG104&lt;50,"Débil",IF(AG104&lt;=99,"Moderado",IF(AG104=100,"Fuerte",IF(AG104="","ERROR"))))</f>
        <v>#DIV/0!</v>
      </c>
      <c r="AI104" s="531"/>
      <c r="AJ104" s="534" t="e">
        <f t="shared" ref="AJ104" si="342">IF(AH104="Débil",0,IF(AND(AH104="Moderado",AI104="Directamente"),1,IF(AND(AH104="Moderado",AI104="No disminuye"),0,IF(AND(AH104="Fuerte",AI104="Directamente"),2,IF(AND(AH104="Fuerte",AI104="No disminuye"),0)))))</f>
        <v>#DIV/0!</v>
      </c>
      <c r="AK104" s="534" t="e">
        <f>('4-VALORACIÓN DEL RIESGO'!H57-AJ104)</f>
        <v>#DIV/0!</v>
      </c>
      <c r="AL104" s="534" t="e">
        <f t="shared" ref="AL104" si="343">IF(AK104=5,"Casi Seguro",IF(AK104=4,"Probable",IF(AK104=3,"Posible",IF(AK104=2,"Improbable",IF(AK104=1,"Rara Vez",IF(AK104=0,"Rara Vez",IF(AK104&lt;0,"Rara Vez")))))))</f>
        <v>#DIV/0!</v>
      </c>
      <c r="AM104" s="531"/>
      <c r="AN104" s="538" t="e">
        <f t="shared" ref="AN104" si="344">IF(AH104="Débil",0,IF(AND(AH104="Moderado",AM104="Directamente"),1,IF(AND(AH104="Moderado",AM104="Indirectamente"),0,IF(AND(AH104="Moderado",AM104="No disminuye"),0,IF(AND(AH104="Fuerte",AM104="Directamente"),2,IF(AND(AH104="Fuerte",AM104="Indirectamente"),1,IF(AND(AH104="Fuerte",AM104="No disminuye"),0)))))))</f>
        <v>#DIV/0!</v>
      </c>
      <c r="AO104" s="538" t="e">
        <f>('4-VALORACIÓN DEL RIESGO'!AD57-AN104)</f>
        <v>#DIV/0!</v>
      </c>
      <c r="AP104" s="535" t="e">
        <f t="shared" ref="AP104" si="345">IF(AO104=5,"Catastrófico",IF(AO104=4,"Mayor",IF(AO104=3,"Moderado",IF(AO104=2,"Moderado",IF(AO104=1,"Moderado")))))</f>
        <v>#DIV/0!</v>
      </c>
      <c r="AQ104" s="532" t="e">
        <f t="shared" ref="AQ104" si="346">IF(OR(AND(AP104="Moderado",AL104="Rara Vez"),AND(AP104="Moderado",AL104="Improbable")),"Moderado",IF(OR(AND(AP104="Mayor",AL104="Improbable"),AND(AP104="Mayor",AL104="Rara Vez"),AND(AP104="Moderado",AL104="Probable"),AND(AP104="Moderado",AL104="Posible")),"Alto",IF(OR(AND(AP104="Moderado",AL104="Casi Seguro"),AND(AP104="Mayor",AL104="Posible"),AND(AP104="Mayor",AL104="Probable"),AND(AP104="Mayor",AL104="Casi Seguro")),"Extremo",IF(AP104="Catastrófico","Extremo"))))</f>
        <v>#DIV/0!</v>
      </c>
      <c r="AR104" s="532"/>
      <c r="AS104" s="533" t="s">
        <v>410</v>
      </c>
    </row>
    <row r="105" spans="2:45" ht="30.75" thickBot="1" x14ac:dyDescent="0.3">
      <c r="B105" s="424"/>
      <c r="C105" s="425"/>
      <c r="D105" s="553"/>
      <c r="E105" s="553"/>
      <c r="F105" s="187"/>
      <c r="G105" s="187"/>
      <c r="H105" s="187"/>
      <c r="I105" s="187"/>
      <c r="J105" s="187"/>
      <c r="K105" s="187"/>
      <c r="L105" s="187"/>
      <c r="M105" s="183"/>
      <c r="N105" s="169" t="b">
        <f t="shared" si="245"/>
        <v>0</v>
      </c>
      <c r="O105" s="158"/>
      <c r="P105" s="169" t="b">
        <f t="shared" si="246"/>
        <v>0</v>
      </c>
      <c r="Q105" s="158"/>
      <c r="R105" s="169" t="b">
        <f t="shared" si="247"/>
        <v>0</v>
      </c>
      <c r="S105" s="158"/>
      <c r="T105" s="169" t="b">
        <f t="shared" si="248"/>
        <v>0</v>
      </c>
      <c r="U105" s="158"/>
      <c r="V105" s="169" t="b">
        <f t="shared" si="249"/>
        <v>0</v>
      </c>
      <c r="W105" s="158"/>
      <c r="X105" s="169" t="b">
        <f t="shared" si="250"/>
        <v>0</v>
      </c>
      <c r="Y105" s="158"/>
      <c r="Z105" s="169" t="b">
        <f t="shared" si="251"/>
        <v>0</v>
      </c>
      <c r="AA105" s="116">
        <f t="shared" si="252"/>
        <v>0</v>
      </c>
      <c r="AB105" s="117" t="str">
        <f t="shared" si="253"/>
        <v>Débil</v>
      </c>
      <c r="AC105" s="184"/>
      <c r="AD105" s="170" t="str">
        <f t="shared" si="254"/>
        <v>Débil</v>
      </c>
      <c r="AE105" s="118" t="str">
        <f t="shared" si="255"/>
        <v>0</v>
      </c>
      <c r="AF105" s="547"/>
      <c r="AG105" s="552"/>
      <c r="AH105" s="530"/>
      <c r="AI105" s="531"/>
      <c r="AJ105" s="534"/>
      <c r="AK105" s="534"/>
      <c r="AL105" s="534"/>
      <c r="AM105" s="531"/>
      <c r="AN105" s="539"/>
      <c r="AO105" s="539"/>
      <c r="AP105" s="535"/>
      <c r="AQ105" s="532"/>
      <c r="AR105" s="532"/>
      <c r="AS105" s="533"/>
    </row>
    <row r="106" spans="2:45" ht="30" x14ac:dyDescent="0.25">
      <c r="B106" s="424"/>
      <c r="C106" s="425"/>
      <c r="D106" s="553" t="str">
        <f>'3-IDENTIFICACIÓN DEL RIESGO'!G106</f>
        <v>Riesgo 3</v>
      </c>
      <c r="E106" s="553"/>
      <c r="F106" s="187"/>
      <c r="G106" s="187"/>
      <c r="H106" s="187"/>
      <c r="I106" s="187"/>
      <c r="J106" s="187"/>
      <c r="K106" s="187"/>
      <c r="L106" s="187"/>
      <c r="M106" s="183"/>
      <c r="N106" s="169" t="b">
        <f t="shared" si="245"/>
        <v>0</v>
      </c>
      <c r="O106" s="158"/>
      <c r="P106" s="169" t="b">
        <f t="shared" si="246"/>
        <v>0</v>
      </c>
      <c r="Q106" s="158"/>
      <c r="R106" s="169" t="b">
        <f t="shared" si="247"/>
        <v>0</v>
      </c>
      <c r="S106" s="158"/>
      <c r="T106" s="169" t="b">
        <f t="shared" si="248"/>
        <v>0</v>
      </c>
      <c r="U106" s="158"/>
      <c r="V106" s="169" t="b">
        <f t="shared" si="249"/>
        <v>0</v>
      </c>
      <c r="W106" s="158"/>
      <c r="X106" s="169" t="b">
        <f t="shared" si="250"/>
        <v>0</v>
      </c>
      <c r="Y106" s="158"/>
      <c r="Z106" s="169" t="b">
        <f t="shared" si="251"/>
        <v>0</v>
      </c>
      <c r="AA106" s="116">
        <f t="shared" si="252"/>
        <v>0</v>
      </c>
      <c r="AB106" s="117" t="str">
        <f t="shared" si="253"/>
        <v>Débil</v>
      </c>
      <c r="AC106" s="184"/>
      <c r="AD106" s="170" t="str">
        <f t="shared" si="254"/>
        <v>Débil</v>
      </c>
      <c r="AE106" s="118" t="str">
        <f t="shared" si="255"/>
        <v>0</v>
      </c>
      <c r="AF106" s="546"/>
      <c r="AG106" s="551" t="e">
        <f t="shared" ref="AG106" si="347">(AE106+AE107)/AF106</f>
        <v>#DIV/0!</v>
      </c>
      <c r="AH106" s="529" t="e">
        <f t="shared" ref="AH106" si="348">IF(AG106&lt;50,"Débil",IF(AG106&lt;=99,"Moderado",IF(AG106=100,"Fuerte",IF(AG106="","ERROR"))))</f>
        <v>#DIV/0!</v>
      </c>
      <c r="AI106" s="531"/>
      <c r="AJ106" s="534" t="e">
        <f t="shared" ref="AJ106" si="349">IF(AH106="Débil",0,IF(AND(AH106="Moderado",AI106="Directamente"),1,IF(AND(AH106="Moderado",AI106="No disminuye"),0,IF(AND(AH106="Fuerte",AI106="Directamente"),2,IF(AND(AH106="Fuerte",AI106="No disminuye"),0)))))</f>
        <v>#DIV/0!</v>
      </c>
      <c r="AK106" s="534" t="e">
        <f>('4-VALORACIÓN DEL RIESGO'!H58-AJ106)</f>
        <v>#DIV/0!</v>
      </c>
      <c r="AL106" s="534" t="e">
        <f t="shared" ref="AL106" si="350">IF(AK106=5,"Casi Seguro",IF(AK106=4,"Probable",IF(AK106=3,"Posible",IF(AK106=2,"Improbable",IF(AK106=1,"Rara Vez",IF(AK106=0,"Rara Vez",IF(AK106&lt;0,"Rara Vez")))))))</f>
        <v>#DIV/0!</v>
      </c>
      <c r="AM106" s="531"/>
      <c r="AN106" s="538" t="e">
        <f t="shared" ref="AN106" si="351">IF(AH106="Débil",0,IF(AND(AH106="Moderado",AM106="Directamente"),1,IF(AND(AH106="Moderado",AM106="Indirectamente"),0,IF(AND(AH106="Moderado",AM106="No disminuye"),0,IF(AND(AH106="Fuerte",AM106="Directamente"),2,IF(AND(AH106="Fuerte",AM106="Indirectamente"),1,IF(AND(AH106="Fuerte",AM106="No disminuye"),0)))))))</f>
        <v>#DIV/0!</v>
      </c>
      <c r="AO106" s="538" t="e">
        <f>('4-VALORACIÓN DEL RIESGO'!AD58-AN106)</f>
        <v>#DIV/0!</v>
      </c>
      <c r="AP106" s="535" t="e">
        <f t="shared" ref="AP106" si="352">IF(AO106=5,"Catastrófico",IF(AO106=4,"Mayor",IF(AO106=3,"Moderado",IF(AO106=2,"Moderado",IF(AO106=1,"Moderado")))))</f>
        <v>#DIV/0!</v>
      </c>
      <c r="AQ106" s="532" t="e">
        <f t="shared" ref="AQ106" si="353">IF(OR(AND(AP106="Moderado",AL106="Rara Vez"),AND(AP106="Moderado",AL106="Improbable")),"Moderado",IF(OR(AND(AP106="Mayor",AL106="Improbable"),AND(AP106="Mayor",AL106="Rara Vez"),AND(AP106="Moderado",AL106="Probable"),AND(AP106="Moderado",AL106="Posible")),"Alto",IF(OR(AND(AP106="Moderado",AL106="Casi Seguro"),AND(AP106="Mayor",AL106="Posible"),AND(AP106="Mayor",AL106="Probable"),AND(AP106="Mayor",AL106="Casi Seguro")),"Extremo",IF(AP106="Catastrófico","Extremo"))))</f>
        <v>#DIV/0!</v>
      </c>
      <c r="AR106" s="532"/>
      <c r="AS106" s="533" t="s">
        <v>410</v>
      </c>
    </row>
    <row r="107" spans="2:45" ht="30.75" thickBot="1" x14ac:dyDescent="0.3">
      <c r="B107" s="424"/>
      <c r="C107" s="425"/>
      <c r="D107" s="553"/>
      <c r="E107" s="553"/>
      <c r="F107" s="187"/>
      <c r="G107" s="187"/>
      <c r="H107" s="187"/>
      <c r="I107" s="187"/>
      <c r="J107" s="187"/>
      <c r="K107" s="187"/>
      <c r="L107" s="187"/>
      <c r="M107" s="183"/>
      <c r="N107" s="169" t="b">
        <f t="shared" si="245"/>
        <v>0</v>
      </c>
      <c r="O107" s="158"/>
      <c r="P107" s="169" t="b">
        <f t="shared" si="246"/>
        <v>0</v>
      </c>
      <c r="Q107" s="158"/>
      <c r="R107" s="169" t="b">
        <f t="shared" si="247"/>
        <v>0</v>
      </c>
      <c r="S107" s="158"/>
      <c r="T107" s="169" t="b">
        <f t="shared" si="248"/>
        <v>0</v>
      </c>
      <c r="U107" s="158"/>
      <c r="V107" s="169" t="b">
        <f t="shared" si="249"/>
        <v>0</v>
      </c>
      <c r="W107" s="158"/>
      <c r="X107" s="169" t="b">
        <f t="shared" si="250"/>
        <v>0</v>
      </c>
      <c r="Y107" s="158"/>
      <c r="Z107" s="169" t="b">
        <f t="shared" si="251"/>
        <v>0</v>
      </c>
      <c r="AA107" s="116">
        <f t="shared" si="252"/>
        <v>0</v>
      </c>
      <c r="AB107" s="117" t="str">
        <f t="shared" si="253"/>
        <v>Débil</v>
      </c>
      <c r="AC107" s="184"/>
      <c r="AD107" s="170" t="str">
        <f t="shared" si="254"/>
        <v>Débil</v>
      </c>
      <c r="AE107" s="118" t="str">
        <f t="shared" si="255"/>
        <v>0</v>
      </c>
      <c r="AF107" s="547"/>
      <c r="AG107" s="552"/>
      <c r="AH107" s="530"/>
      <c r="AI107" s="531"/>
      <c r="AJ107" s="534"/>
      <c r="AK107" s="534"/>
      <c r="AL107" s="534"/>
      <c r="AM107" s="531"/>
      <c r="AN107" s="539"/>
      <c r="AO107" s="539"/>
      <c r="AP107" s="535"/>
      <c r="AQ107" s="532"/>
      <c r="AR107" s="532"/>
      <c r="AS107" s="533"/>
    </row>
    <row r="108" spans="2:45" ht="30" x14ac:dyDescent="0.25">
      <c r="B108" s="424"/>
      <c r="C108" s="425"/>
      <c r="D108" s="553" t="str">
        <f>'3-IDENTIFICACIÓN DEL RIESGO'!G108</f>
        <v>Riesgo 4</v>
      </c>
      <c r="E108" s="553"/>
      <c r="F108" s="187"/>
      <c r="G108" s="187"/>
      <c r="H108" s="187"/>
      <c r="I108" s="187"/>
      <c r="J108" s="187"/>
      <c r="K108" s="187"/>
      <c r="L108" s="187"/>
      <c r="M108" s="183"/>
      <c r="N108" s="169" t="b">
        <f t="shared" si="245"/>
        <v>0</v>
      </c>
      <c r="O108" s="158"/>
      <c r="P108" s="169" t="b">
        <f t="shared" si="246"/>
        <v>0</v>
      </c>
      <c r="Q108" s="158"/>
      <c r="R108" s="169" t="b">
        <f t="shared" si="247"/>
        <v>0</v>
      </c>
      <c r="S108" s="158"/>
      <c r="T108" s="169" t="b">
        <f t="shared" si="248"/>
        <v>0</v>
      </c>
      <c r="U108" s="158"/>
      <c r="V108" s="169" t="b">
        <f t="shared" si="249"/>
        <v>0</v>
      </c>
      <c r="W108" s="158"/>
      <c r="X108" s="169" t="b">
        <f t="shared" si="250"/>
        <v>0</v>
      </c>
      <c r="Y108" s="158"/>
      <c r="Z108" s="169" t="b">
        <f t="shared" si="251"/>
        <v>0</v>
      </c>
      <c r="AA108" s="116">
        <f t="shared" si="252"/>
        <v>0</v>
      </c>
      <c r="AB108" s="117" t="str">
        <f t="shared" si="253"/>
        <v>Débil</v>
      </c>
      <c r="AC108" s="184"/>
      <c r="AD108" s="170" t="str">
        <f t="shared" si="254"/>
        <v>Débil</v>
      </c>
      <c r="AE108" s="118" t="str">
        <f t="shared" si="255"/>
        <v>0</v>
      </c>
      <c r="AF108" s="546"/>
      <c r="AG108" s="551" t="e">
        <f t="shared" ref="AG108" si="354">(AE108+AE109)/AF108</f>
        <v>#DIV/0!</v>
      </c>
      <c r="AH108" s="529" t="e">
        <f t="shared" ref="AH108" si="355">IF(AG108&lt;50,"Débil",IF(AG108&lt;=99,"Moderado",IF(AG108=100,"Fuerte",IF(AG108="","ERROR"))))</f>
        <v>#DIV/0!</v>
      </c>
      <c r="AI108" s="531"/>
      <c r="AJ108" s="534" t="e">
        <f t="shared" ref="AJ108" si="356">IF(AH108="Débil",0,IF(AND(AH108="Moderado",AI108="Directamente"),1,IF(AND(AH108="Moderado",AI108="No disminuye"),0,IF(AND(AH108="Fuerte",AI108="Directamente"),2,IF(AND(AH108="Fuerte",AI108="No disminuye"),0)))))</f>
        <v>#DIV/0!</v>
      </c>
      <c r="AK108" s="534" t="e">
        <f>('4-VALORACIÓN DEL RIESGO'!H59-AJ108)</f>
        <v>#DIV/0!</v>
      </c>
      <c r="AL108" s="534" t="e">
        <f t="shared" ref="AL108" si="357">IF(AK108=5,"Casi Seguro",IF(AK108=4,"Probable",IF(AK108=3,"Posible",IF(AK108=2,"Improbable",IF(AK108=1,"Rara Vez",IF(AK108=0,"Rara Vez",IF(AK108&lt;0,"Rara Vez")))))))</f>
        <v>#DIV/0!</v>
      </c>
      <c r="AM108" s="531"/>
      <c r="AN108" s="538" t="e">
        <f t="shared" ref="AN108" si="358">IF(AH108="Débil",0,IF(AND(AH108="Moderado",AM108="Directamente"),1,IF(AND(AH108="Moderado",AM108="Indirectamente"),0,IF(AND(AH108="Moderado",AM108="No disminuye"),0,IF(AND(AH108="Fuerte",AM108="Directamente"),2,IF(AND(AH108="Fuerte",AM108="Indirectamente"),1,IF(AND(AH108="Fuerte",AM108="No disminuye"),0)))))))</f>
        <v>#DIV/0!</v>
      </c>
      <c r="AO108" s="538" t="e">
        <f>('4-VALORACIÓN DEL RIESGO'!AD59-AN108)</f>
        <v>#DIV/0!</v>
      </c>
      <c r="AP108" s="535" t="e">
        <f t="shared" ref="AP108" si="359">IF(AO108=5,"Catastrófico",IF(AO108=4,"Mayor",IF(AO108=3,"Moderado",IF(AO108=2,"Moderado",IF(AO108=1,"Moderado")))))</f>
        <v>#DIV/0!</v>
      </c>
      <c r="AQ108" s="532" t="e">
        <f t="shared" ref="AQ108" si="360">IF(OR(AND(AP108="Moderado",AL108="Rara Vez"),AND(AP108="Moderado",AL108="Improbable")),"Moderado",IF(OR(AND(AP108="Mayor",AL108="Improbable"),AND(AP108="Mayor",AL108="Rara Vez"),AND(AP108="Moderado",AL108="Probable"),AND(AP108="Moderado",AL108="Posible")),"Alto",IF(OR(AND(AP108="Moderado",AL108="Casi Seguro"),AND(AP108="Mayor",AL108="Posible"),AND(AP108="Mayor",AL108="Probable"),AND(AP108="Mayor",AL108="Casi Seguro")),"Extremo",IF(AP108="Catastrófico","Extremo"))))</f>
        <v>#DIV/0!</v>
      </c>
      <c r="AR108" s="532"/>
      <c r="AS108" s="533" t="s">
        <v>410</v>
      </c>
    </row>
    <row r="109" spans="2:45" ht="30.75" thickBot="1" x14ac:dyDescent="0.3">
      <c r="B109" s="424"/>
      <c r="C109" s="425"/>
      <c r="D109" s="553"/>
      <c r="E109" s="553"/>
      <c r="F109" s="187"/>
      <c r="G109" s="187"/>
      <c r="H109" s="187"/>
      <c r="I109" s="187"/>
      <c r="J109" s="187"/>
      <c r="K109" s="187"/>
      <c r="L109" s="187"/>
      <c r="M109" s="183"/>
      <c r="N109" s="169" t="b">
        <f t="shared" si="245"/>
        <v>0</v>
      </c>
      <c r="O109" s="158"/>
      <c r="P109" s="169" t="b">
        <f t="shared" si="246"/>
        <v>0</v>
      </c>
      <c r="Q109" s="158"/>
      <c r="R109" s="169" t="b">
        <f t="shared" si="247"/>
        <v>0</v>
      </c>
      <c r="S109" s="158"/>
      <c r="T109" s="169" t="b">
        <f t="shared" si="248"/>
        <v>0</v>
      </c>
      <c r="U109" s="158"/>
      <c r="V109" s="169" t="b">
        <f t="shared" si="249"/>
        <v>0</v>
      </c>
      <c r="W109" s="158"/>
      <c r="X109" s="169" t="b">
        <f t="shared" si="250"/>
        <v>0</v>
      </c>
      <c r="Y109" s="158"/>
      <c r="Z109" s="169" t="b">
        <f t="shared" si="251"/>
        <v>0</v>
      </c>
      <c r="AA109" s="116">
        <f t="shared" si="252"/>
        <v>0</v>
      </c>
      <c r="AB109" s="117" t="str">
        <f t="shared" si="253"/>
        <v>Débil</v>
      </c>
      <c r="AC109" s="184"/>
      <c r="AD109" s="170" t="str">
        <f t="shared" si="254"/>
        <v>Débil</v>
      </c>
      <c r="AE109" s="118" t="str">
        <f t="shared" si="255"/>
        <v>0</v>
      </c>
      <c r="AF109" s="547"/>
      <c r="AG109" s="552"/>
      <c r="AH109" s="530"/>
      <c r="AI109" s="531"/>
      <c r="AJ109" s="534"/>
      <c r="AK109" s="534"/>
      <c r="AL109" s="534"/>
      <c r="AM109" s="531"/>
      <c r="AN109" s="539"/>
      <c r="AO109" s="539"/>
      <c r="AP109" s="535"/>
      <c r="AQ109" s="532"/>
      <c r="AR109" s="532"/>
      <c r="AS109" s="533"/>
    </row>
    <row r="110" spans="2:45" ht="30" x14ac:dyDescent="0.25">
      <c r="B110" s="424"/>
      <c r="C110" s="425"/>
      <c r="D110" s="553" t="str">
        <f>'3-IDENTIFICACIÓN DEL RIESGO'!G110</f>
        <v>Riesgo 5</v>
      </c>
      <c r="E110" s="553"/>
      <c r="F110" s="187"/>
      <c r="G110" s="187"/>
      <c r="H110" s="187"/>
      <c r="I110" s="187"/>
      <c r="J110" s="187"/>
      <c r="K110" s="187"/>
      <c r="L110" s="187"/>
      <c r="M110" s="183"/>
      <c r="N110" s="169" t="b">
        <f t="shared" si="245"/>
        <v>0</v>
      </c>
      <c r="O110" s="158"/>
      <c r="P110" s="169" t="b">
        <f t="shared" si="246"/>
        <v>0</v>
      </c>
      <c r="Q110" s="158"/>
      <c r="R110" s="169" t="b">
        <f t="shared" si="247"/>
        <v>0</v>
      </c>
      <c r="S110" s="158"/>
      <c r="T110" s="169" t="b">
        <f t="shared" si="248"/>
        <v>0</v>
      </c>
      <c r="U110" s="158"/>
      <c r="V110" s="169" t="b">
        <f t="shared" si="249"/>
        <v>0</v>
      </c>
      <c r="W110" s="158"/>
      <c r="X110" s="169" t="b">
        <f t="shared" si="250"/>
        <v>0</v>
      </c>
      <c r="Y110" s="158"/>
      <c r="Z110" s="169" t="b">
        <f t="shared" si="251"/>
        <v>0</v>
      </c>
      <c r="AA110" s="116">
        <f t="shared" si="252"/>
        <v>0</v>
      </c>
      <c r="AB110" s="117" t="str">
        <f t="shared" si="253"/>
        <v>Débil</v>
      </c>
      <c r="AC110" s="184"/>
      <c r="AD110" s="170" t="str">
        <f t="shared" si="254"/>
        <v>Débil</v>
      </c>
      <c r="AE110" s="118" t="str">
        <f t="shared" si="255"/>
        <v>0</v>
      </c>
      <c r="AF110" s="546"/>
      <c r="AG110" s="551" t="e">
        <f t="shared" ref="AG110" si="361">(AE110+AE111)/AF110</f>
        <v>#DIV/0!</v>
      </c>
      <c r="AH110" s="529" t="e">
        <f t="shared" ref="AH110" si="362">IF(AG110&lt;50,"Débil",IF(AG110&lt;=99,"Moderado",IF(AG110=100,"Fuerte",IF(AG110="","ERROR"))))</f>
        <v>#DIV/0!</v>
      </c>
      <c r="AI110" s="531"/>
      <c r="AJ110" s="534" t="e">
        <f t="shared" ref="AJ110" si="363">IF(AH110="Débil",0,IF(AND(AH110="Moderado",AI110="Directamente"),1,IF(AND(AH110="Moderado",AI110="No disminuye"),0,IF(AND(AH110="Fuerte",AI110="Directamente"),2,IF(AND(AH110="Fuerte",AI110="No disminuye"),0)))))</f>
        <v>#DIV/0!</v>
      </c>
      <c r="AK110" s="534" t="e">
        <f>('4-VALORACIÓN DEL RIESGO'!H60-AJ110)</f>
        <v>#DIV/0!</v>
      </c>
      <c r="AL110" s="534" t="e">
        <f t="shared" ref="AL110" si="364">IF(AK110=5,"Casi Seguro",IF(AK110=4,"Probable",IF(AK110=3,"Posible",IF(AK110=2,"Improbable",IF(AK110=1,"Rara Vez",IF(AK110=0,"Rara Vez",IF(AK110&lt;0,"Rara Vez")))))))</f>
        <v>#DIV/0!</v>
      </c>
      <c r="AM110" s="531"/>
      <c r="AN110" s="538" t="e">
        <f t="shared" ref="AN110" si="365">IF(AH110="Débil",0,IF(AND(AH110="Moderado",AM110="Directamente"),1,IF(AND(AH110="Moderado",AM110="Indirectamente"),0,IF(AND(AH110="Moderado",AM110="No disminuye"),0,IF(AND(AH110="Fuerte",AM110="Directamente"),2,IF(AND(AH110="Fuerte",AM110="Indirectamente"),1,IF(AND(AH110="Fuerte",AM110="No disminuye"),0)))))))</f>
        <v>#DIV/0!</v>
      </c>
      <c r="AO110" s="538" t="e">
        <f>('4-VALORACIÓN DEL RIESGO'!AD60-AN110)</f>
        <v>#DIV/0!</v>
      </c>
      <c r="AP110" s="535" t="e">
        <f t="shared" ref="AP110" si="366">IF(AO110=5,"Catastrófico",IF(AO110=4,"Mayor",IF(AO110=3,"Moderado",IF(AO110=2,"Moderado",IF(AO110=1,"Moderado")))))</f>
        <v>#DIV/0!</v>
      </c>
      <c r="AQ110" s="532" t="e">
        <f t="shared" ref="AQ110" si="367">IF(OR(AND(AP110="Moderado",AL110="Rara Vez"),AND(AP110="Moderado",AL110="Improbable")),"Moderado",IF(OR(AND(AP110="Mayor",AL110="Improbable"),AND(AP110="Mayor",AL110="Rara Vez"),AND(AP110="Moderado",AL110="Probable"),AND(AP110="Moderado",AL110="Posible")),"Alto",IF(OR(AND(AP110="Moderado",AL110="Casi Seguro"),AND(AP110="Mayor",AL110="Posible"),AND(AP110="Mayor",AL110="Probable"),AND(AP110="Mayor",AL110="Casi Seguro")),"Extremo",IF(AP110="Catastrófico","Extremo"))))</f>
        <v>#DIV/0!</v>
      </c>
      <c r="AR110" s="532"/>
      <c r="AS110" s="533" t="s">
        <v>410</v>
      </c>
    </row>
    <row r="111" spans="2:45" ht="30.75" thickBot="1" x14ac:dyDescent="0.3">
      <c r="B111" s="424"/>
      <c r="C111" s="425"/>
      <c r="D111" s="553"/>
      <c r="E111" s="553"/>
      <c r="F111" s="187"/>
      <c r="G111" s="187"/>
      <c r="H111" s="187"/>
      <c r="I111" s="187"/>
      <c r="J111" s="187"/>
      <c r="K111" s="187"/>
      <c r="L111" s="187"/>
      <c r="M111" s="183"/>
      <c r="N111" s="169" t="b">
        <f t="shared" si="245"/>
        <v>0</v>
      </c>
      <c r="O111" s="158"/>
      <c r="P111" s="169" t="b">
        <f t="shared" si="246"/>
        <v>0</v>
      </c>
      <c r="Q111" s="158"/>
      <c r="R111" s="169" t="b">
        <f t="shared" si="247"/>
        <v>0</v>
      </c>
      <c r="S111" s="158"/>
      <c r="T111" s="169" t="b">
        <f t="shared" si="248"/>
        <v>0</v>
      </c>
      <c r="U111" s="158"/>
      <c r="V111" s="169" t="b">
        <f t="shared" si="249"/>
        <v>0</v>
      </c>
      <c r="W111" s="158"/>
      <c r="X111" s="169" t="b">
        <f t="shared" si="250"/>
        <v>0</v>
      </c>
      <c r="Y111" s="158"/>
      <c r="Z111" s="169" t="b">
        <f t="shared" si="251"/>
        <v>0</v>
      </c>
      <c r="AA111" s="116">
        <f t="shared" si="252"/>
        <v>0</v>
      </c>
      <c r="AB111" s="117" t="str">
        <f t="shared" si="253"/>
        <v>Débil</v>
      </c>
      <c r="AC111" s="184"/>
      <c r="AD111" s="170" t="str">
        <f t="shared" si="254"/>
        <v>Débil</v>
      </c>
      <c r="AE111" s="118" t="str">
        <f t="shared" si="255"/>
        <v>0</v>
      </c>
      <c r="AF111" s="547"/>
      <c r="AG111" s="552"/>
      <c r="AH111" s="530"/>
      <c r="AI111" s="531"/>
      <c r="AJ111" s="534"/>
      <c r="AK111" s="534"/>
      <c r="AL111" s="534"/>
      <c r="AM111" s="531"/>
      <c r="AN111" s="539"/>
      <c r="AO111" s="539"/>
      <c r="AP111" s="535"/>
      <c r="AQ111" s="532"/>
      <c r="AR111" s="532"/>
      <c r="AS111" s="533"/>
    </row>
    <row r="112" spans="2:45" ht="181.5" customHeight="1" x14ac:dyDescent="0.25">
      <c r="B112" s="612" t="str">
        <f>'3-IDENTIFICACIÓN DEL RIESGO'!B112</f>
        <v>GESTIÓN DE LA INFORMACIÓN</v>
      </c>
      <c r="C112" s="432" t="str">
        <f>'3-IDENTIFICACIÓN DEL RIESGO'!E112</f>
        <v>1. Dirección General (Comunicaciones y Topografía).
2.Secretaria General.
3. Dirección de Gestión del Ordenamiento Social de la Propiedad.
4. Subdirección de Sistemas de Información de Tierras.</v>
      </c>
      <c r="D112" s="553" t="str">
        <f>'3-IDENTIFICACIÓN DEL RIESGO'!G112</f>
        <v>Manipulación de la información durante la visita técnica, levantamientos topográficos en campo y procesamiento de la información en oficina, afectando la cabida y linderos de los predios solicitados por el área misional, para beneficios particulares.</v>
      </c>
      <c r="E112" s="553"/>
      <c r="F112" s="187" t="s">
        <v>436</v>
      </c>
      <c r="G112" s="187" t="s">
        <v>437</v>
      </c>
      <c r="H112" s="187" t="s">
        <v>438</v>
      </c>
      <c r="I112" s="187" t="s">
        <v>439</v>
      </c>
      <c r="J112" s="187" t="s">
        <v>440</v>
      </c>
      <c r="K112" s="187" t="s">
        <v>441</v>
      </c>
      <c r="L112" s="187" t="s">
        <v>442</v>
      </c>
      <c r="M112" s="183" t="s">
        <v>172</v>
      </c>
      <c r="N112" s="169">
        <f t="shared" si="245"/>
        <v>15</v>
      </c>
      <c r="O112" s="158" t="s">
        <v>173</v>
      </c>
      <c r="P112" s="169">
        <f t="shared" si="246"/>
        <v>15</v>
      </c>
      <c r="Q112" s="158" t="s">
        <v>174</v>
      </c>
      <c r="R112" s="169">
        <f t="shared" si="247"/>
        <v>15</v>
      </c>
      <c r="S112" s="158" t="s">
        <v>47</v>
      </c>
      <c r="T112" s="169">
        <f t="shared" si="248"/>
        <v>15</v>
      </c>
      <c r="U112" s="158" t="s">
        <v>175</v>
      </c>
      <c r="V112" s="169">
        <f t="shared" si="249"/>
        <v>15</v>
      </c>
      <c r="W112" s="158" t="s">
        <v>176</v>
      </c>
      <c r="X112" s="169">
        <f t="shared" si="250"/>
        <v>15</v>
      </c>
      <c r="Y112" s="158" t="s">
        <v>177</v>
      </c>
      <c r="Z112" s="169">
        <f t="shared" si="251"/>
        <v>10</v>
      </c>
      <c r="AA112" s="116">
        <f t="shared" si="252"/>
        <v>100</v>
      </c>
      <c r="AB112" s="117" t="str">
        <f t="shared" si="253"/>
        <v>Fuerte</v>
      </c>
      <c r="AC112" s="184" t="s">
        <v>44</v>
      </c>
      <c r="AD112" s="170" t="str">
        <f t="shared" si="254"/>
        <v>Moderado</v>
      </c>
      <c r="AE112" s="118" t="str">
        <f t="shared" si="255"/>
        <v>50</v>
      </c>
      <c r="AF112" s="546">
        <v>1</v>
      </c>
      <c r="AG112" s="551">
        <f t="shared" ref="AG112" si="368">(AE112+AE113)/AF112</f>
        <v>50</v>
      </c>
      <c r="AH112" s="529" t="str">
        <f t="shared" ref="AH112" si="369">IF(AG112&lt;50,"Débil",IF(AG112&lt;=99,"Moderado",IF(AG112=100,"Fuerte",IF(AG112="","ERROR"))))</f>
        <v>Moderado</v>
      </c>
      <c r="AI112" s="531" t="s">
        <v>78</v>
      </c>
      <c r="AJ112" s="534">
        <f t="shared" ref="AJ112" si="370">IF(AH112="Débil",0,IF(AND(AH112="Moderado",AI112="Directamente"),1,IF(AND(AH112="Moderado",AI112="No disminuye"),0,IF(AND(AH112="Fuerte",AI112="Directamente"),2,IF(AND(AH112="Fuerte",AI112="No disminuye"),0)))))</f>
        <v>1</v>
      </c>
      <c r="AK112" s="534">
        <f>('4-VALORACIÓN DEL RIESGO'!H61-AJ112)</f>
        <v>3</v>
      </c>
      <c r="AL112" s="534" t="str">
        <f t="shared" ref="AL112" si="371">IF(AK112=5,"Casi Seguro",IF(AK112=4,"Probable",IF(AK112=3,"Posible",IF(AK112=2,"Improbable",IF(AK112=1,"Rara Vez",IF(AK112=0,"Rara Vez",IF(AK112&lt;0,"Rara Vez")))))))</f>
        <v>Posible</v>
      </c>
      <c r="AM112" s="531" t="s">
        <v>80</v>
      </c>
      <c r="AN112" s="538">
        <f t="shared" ref="AN112" si="372">IF(AH112="Débil",0,IF(AND(AH112="Moderado",AM112="Directamente"),1,IF(AND(AH112="Moderado",AM112="Indirectamente"),0,IF(AND(AH112="Moderado",AM112="No disminuye"),0,IF(AND(AH112="Fuerte",AM112="Directamente"),2,IF(AND(AH112="Fuerte",AM112="Indirectamente"),1,IF(AND(AH112="Fuerte",AM112="No disminuye"),0)))))))</f>
        <v>0</v>
      </c>
      <c r="AO112" s="538">
        <f>('4-VALORACIÓN DEL RIESGO'!AD61-AN112)</f>
        <v>5</v>
      </c>
      <c r="AP112" s="535" t="str">
        <f t="shared" ref="AP112" si="373">IF(AO112=5,"Catastrófico",IF(AO112=4,"Mayor",IF(AO112=3,"Moderado",IF(AO112=2,"Moderado",IF(AO112=1,"Moderado")))))</f>
        <v>Catastrófico</v>
      </c>
      <c r="AQ112" s="532" t="str">
        <f t="shared" ref="AQ112" si="374">IF(OR(AND(AP112="Moderado",AL112="Rara Vez"),AND(AP112="Moderado",AL112="Improbable")),"Moderado",IF(OR(AND(AP112="Mayor",AL112="Improbable"),AND(AP112="Mayor",AL112="Rara Vez"),AND(AP112="Moderado",AL112="Probable"),AND(AP112="Moderado",AL112="Posible")),"Alto",IF(OR(AND(AP112="Moderado",AL112="Casi Seguro"),AND(AP112="Mayor",AL112="Posible"),AND(AP112="Mayor",AL112="Probable"),AND(AP112="Mayor",AL112="Casi Seguro")),"Extremo",IF(AP112="Catastrófico","Extremo"))))</f>
        <v>Extremo</v>
      </c>
      <c r="AR112" s="532"/>
      <c r="AS112" s="533" t="s">
        <v>410</v>
      </c>
    </row>
    <row r="113" spans="2:45" ht="40.5" customHeight="1" thickBot="1" x14ac:dyDescent="0.3">
      <c r="B113" s="584"/>
      <c r="C113" s="433"/>
      <c r="D113" s="553"/>
      <c r="E113" s="553"/>
      <c r="F113" s="187"/>
      <c r="G113" s="187"/>
      <c r="H113" s="187"/>
      <c r="I113" s="187"/>
      <c r="J113" s="187"/>
      <c r="K113" s="187"/>
      <c r="L113" s="187"/>
      <c r="M113" s="183"/>
      <c r="N113" s="169" t="b">
        <f t="shared" si="245"/>
        <v>0</v>
      </c>
      <c r="O113" s="158"/>
      <c r="P113" s="169" t="b">
        <f t="shared" si="246"/>
        <v>0</v>
      </c>
      <c r="Q113" s="158"/>
      <c r="R113" s="169" t="b">
        <f t="shared" si="247"/>
        <v>0</v>
      </c>
      <c r="S113" s="158"/>
      <c r="T113" s="169" t="b">
        <f t="shared" si="248"/>
        <v>0</v>
      </c>
      <c r="U113" s="158"/>
      <c r="V113" s="169" t="b">
        <f t="shared" si="249"/>
        <v>0</v>
      </c>
      <c r="W113" s="158"/>
      <c r="X113" s="169" t="b">
        <f t="shared" si="250"/>
        <v>0</v>
      </c>
      <c r="Y113" s="158"/>
      <c r="Z113" s="169" t="b">
        <f t="shared" si="251"/>
        <v>0</v>
      </c>
      <c r="AA113" s="116">
        <f t="shared" si="252"/>
        <v>0</v>
      </c>
      <c r="AB113" s="117" t="str">
        <f t="shared" si="253"/>
        <v>Débil</v>
      </c>
      <c r="AC113" s="184"/>
      <c r="AD113" s="170" t="str">
        <f t="shared" si="254"/>
        <v>Débil</v>
      </c>
      <c r="AE113" s="118" t="str">
        <f t="shared" si="255"/>
        <v>0</v>
      </c>
      <c r="AF113" s="547"/>
      <c r="AG113" s="552"/>
      <c r="AH113" s="530"/>
      <c r="AI113" s="531"/>
      <c r="AJ113" s="534"/>
      <c r="AK113" s="534"/>
      <c r="AL113" s="534"/>
      <c r="AM113" s="531"/>
      <c r="AN113" s="539"/>
      <c r="AO113" s="539"/>
      <c r="AP113" s="535"/>
      <c r="AQ113" s="532"/>
      <c r="AR113" s="532"/>
      <c r="AS113" s="533"/>
    </row>
    <row r="114" spans="2:45" ht="30" x14ac:dyDescent="0.25">
      <c r="B114" s="584"/>
      <c r="C114" s="433"/>
      <c r="D114" s="553" t="str">
        <f>'3-IDENTIFICACIÓN DEL RIESGO'!G114</f>
        <v>Riesgo 2</v>
      </c>
      <c r="E114" s="553"/>
      <c r="F114" s="187"/>
      <c r="G114" s="187"/>
      <c r="H114" s="187"/>
      <c r="I114" s="187"/>
      <c r="J114" s="187"/>
      <c r="K114" s="187"/>
      <c r="L114" s="187"/>
      <c r="M114" s="183"/>
      <c r="N114" s="169" t="b">
        <f t="shared" si="245"/>
        <v>0</v>
      </c>
      <c r="O114" s="158"/>
      <c r="P114" s="169" t="b">
        <f t="shared" si="246"/>
        <v>0</v>
      </c>
      <c r="Q114" s="158"/>
      <c r="R114" s="169" t="b">
        <f t="shared" si="247"/>
        <v>0</v>
      </c>
      <c r="S114" s="158"/>
      <c r="T114" s="169" t="b">
        <f t="shared" si="248"/>
        <v>0</v>
      </c>
      <c r="U114" s="158"/>
      <c r="V114" s="169" t="b">
        <f t="shared" si="249"/>
        <v>0</v>
      </c>
      <c r="W114" s="158"/>
      <c r="X114" s="169" t="b">
        <f t="shared" si="250"/>
        <v>0</v>
      </c>
      <c r="Y114" s="158"/>
      <c r="Z114" s="169" t="b">
        <f t="shared" si="251"/>
        <v>0</v>
      </c>
      <c r="AA114" s="116">
        <f t="shared" si="252"/>
        <v>0</v>
      </c>
      <c r="AB114" s="117" t="str">
        <f t="shared" si="253"/>
        <v>Débil</v>
      </c>
      <c r="AC114" s="184"/>
      <c r="AD114" s="170" t="str">
        <f t="shared" si="254"/>
        <v>Débil</v>
      </c>
      <c r="AE114" s="118" t="str">
        <f t="shared" si="255"/>
        <v>0</v>
      </c>
      <c r="AF114" s="546"/>
      <c r="AG114" s="551" t="e">
        <f t="shared" ref="AG114" si="375">(AE114+AE115)/AF114</f>
        <v>#DIV/0!</v>
      </c>
      <c r="AH114" s="529" t="e">
        <f t="shared" ref="AH114" si="376">IF(AG114&lt;50,"Débil",IF(AG114&lt;=99,"Moderado",IF(AG114=100,"Fuerte",IF(AG114="","ERROR"))))</f>
        <v>#DIV/0!</v>
      </c>
      <c r="AI114" s="531"/>
      <c r="AJ114" s="534" t="e">
        <f t="shared" ref="AJ114" si="377">IF(AH114="Débil",0,IF(AND(AH114="Moderado",AI114="Directamente"),1,IF(AND(AH114="Moderado",AI114="No disminuye"),0,IF(AND(AH114="Fuerte",AI114="Directamente"),2,IF(AND(AH114="Fuerte",AI114="No disminuye"),0)))))</f>
        <v>#DIV/0!</v>
      </c>
      <c r="AK114" s="534" t="e">
        <f>('4-VALORACIÓN DEL RIESGO'!H62-AJ114)</f>
        <v>#DIV/0!</v>
      </c>
      <c r="AL114" s="534" t="e">
        <f t="shared" ref="AL114" si="378">IF(AK114=5,"Casi Seguro",IF(AK114=4,"Probable",IF(AK114=3,"Posible",IF(AK114=2,"Improbable",IF(AK114=1,"Rara Vez",IF(AK114=0,"Rara Vez",IF(AK114&lt;0,"Rara Vez")))))))</f>
        <v>#DIV/0!</v>
      </c>
      <c r="AM114" s="531"/>
      <c r="AN114" s="538" t="e">
        <f t="shared" ref="AN114" si="379">IF(AH114="Débil",0,IF(AND(AH114="Moderado",AM114="Directamente"),1,IF(AND(AH114="Moderado",AM114="Indirectamente"),0,IF(AND(AH114="Moderado",AM114="No disminuye"),0,IF(AND(AH114="Fuerte",AM114="Directamente"),2,IF(AND(AH114="Fuerte",AM114="Indirectamente"),1,IF(AND(AH114="Fuerte",AM114="No disminuye"),0)))))))</f>
        <v>#DIV/0!</v>
      </c>
      <c r="AO114" s="538" t="e">
        <f>('4-VALORACIÓN DEL RIESGO'!AD62-AN114)</f>
        <v>#DIV/0!</v>
      </c>
      <c r="AP114" s="535" t="e">
        <f t="shared" ref="AP114" si="380">IF(AO114=5,"Catastrófico",IF(AO114=4,"Mayor",IF(AO114=3,"Moderado",IF(AO114=2,"Moderado",IF(AO114=1,"Moderado")))))</f>
        <v>#DIV/0!</v>
      </c>
      <c r="AQ114" s="532" t="e">
        <f t="shared" ref="AQ114" si="381">IF(OR(AND(AP114="Moderado",AL114="Rara Vez"),AND(AP114="Moderado",AL114="Improbable")),"Moderado",IF(OR(AND(AP114="Mayor",AL114="Improbable"),AND(AP114="Mayor",AL114="Rara Vez"),AND(AP114="Moderado",AL114="Probable"),AND(AP114="Moderado",AL114="Posible")),"Alto",IF(OR(AND(AP114="Moderado",AL114="Casi Seguro"),AND(AP114="Mayor",AL114="Posible"),AND(AP114="Mayor",AL114="Probable"),AND(AP114="Mayor",AL114="Casi Seguro")),"Extremo",IF(AP114="Catastrófico","Extremo"))))</f>
        <v>#DIV/0!</v>
      </c>
      <c r="AR114" s="532"/>
      <c r="AS114" s="533" t="s">
        <v>410</v>
      </c>
    </row>
    <row r="115" spans="2:45" ht="30.75" thickBot="1" x14ac:dyDescent="0.3">
      <c r="B115" s="584"/>
      <c r="C115" s="433"/>
      <c r="D115" s="553"/>
      <c r="E115" s="553"/>
      <c r="F115" s="187"/>
      <c r="G115" s="187"/>
      <c r="H115" s="187"/>
      <c r="I115" s="187"/>
      <c r="J115" s="187"/>
      <c r="K115" s="187"/>
      <c r="L115" s="187"/>
      <c r="M115" s="183"/>
      <c r="N115" s="169" t="b">
        <f t="shared" si="245"/>
        <v>0</v>
      </c>
      <c r="O115" s="158"/>
      <c r="P115" s="169" t="b">
        <f t="shared" si="246"/>
        <v>0</v>
      </c>
      <c r="Q115" s="158"/>
      <c r="R115" s="169" t="b">
        <f t="shared" si="247"/>
        <v>0</v>
      </c>
      <c r="S115" s="158"/>
      <c r="T115" s="169" t="b">
        <f t="shared" si="248"/>
        <v>0</v>
      </c>
      <c r="U115" s="158"/>
      <c r="V115" s="169" t="b">
        <f t="shared" si="249"/>
        <v>0</v>
      </c>
      <c r="W115" s="158"/>
      <c r="X115" s="169" t="b">
        <f t="shared" si="250"/>
        <v>0</v>
      </c>
      <c r="Y115" s="158"/>
      <c r="Z115" s="169" t="b">
        <f t="shared" si="251"/>
        <v>0</v>
      </c>
      <c r="AA115" s="116">
        <f t="shared" si="252"/>
        <v>0</v>
      </c>
      <c r="AB115" s="117" t="str">
        <f t="shared" si="253"/>
        <v>Débil</v>
      </c>
      <c r="AC115" s="184"/>
      <c r="AD115" s="170" t="str">
        <f t="shared" si="254"/>
        <v>Débil</v>
      </c>
      <c r="AE115" s="118" t="str">
        <f t="shared" si="255"/>
        <v>0</v>
      </c>
      <c r="AF115" s="547"/>
      <c r="AG115" s="552"/>
      <c r="AH115" s="530"/>
      <c r="AI115" s="531"/>
      <c r="AJ115" s="534"/>
      <c r="AK115" s="534"/>
      <c r="AL115" s="534"/>
      <c r="AM115" s="531"/>
      <c r="AN115" s="539"/>
      <c r="AO115" s="539"/>
      <c r="AP115" s="535"/>
      <c r="AQ115" s="532"/>
      <c r="AR115" s="532"/>
      <c r="AS115" s="533"/>
    </row>
    <row r="116" spans="2:45" ht="30" x14ac:dyDescent="0.25">
      <c r="B116" s="584"/>
      <c r="C116" s="433"/>
      <c r="D116" s="553" t="str">
        <f>'3-IDENTIFICACIÓN DEL RIESGO'!G116</f>
        <v>Riesgo 3</v>
      </c>
      <c r="E116" s="553"/>
      <c r="F116" s="187"/>
      <c r="G116" s="187"/>
      <c r="H116" s="187"/>
      <c r="I116" s="187"/>
      <c r="J116" s="187"/>
      <c r="K116" s="187"/>
      <c r="L116" s="187"/>
      <c r="M116" s="183"/>
      <c r="N116" s="169" t="b">
        <f t="shared" si="245"/>
        <v>0</v>
      </c>
      <c r="O116" s="158"/>
      <c r="P116" s="169" t="b">
        <f t="shared" si="246"/>
        <v>0</v>
      </c>
      <c r="Q116" s="158"/>
      <c r="R116" s="169" t="b">
        <f t="shared" si="247"/>
        <v>0</v>
      </c>
      <c r="S116" s="158"/>
      <c r="T116" s="169" t="b">
        <f t="shared" si="248"/>
        <v>0</v>
      </c>
      <c r="U116" s="158"/>
      <c r="V116" s="169" t="b">
        <f t="shared" si="249"/>
        <v>0</v>
      </c>
      <c r="W116" s="158"/>
      <c r="X116" s="169" t="b">
        <f t="shared" si="250"/>
        <v>0</v>
      </c>
      <c r="Y116" s="158"/>
      <c r="Z116" s="169" t="b">
        <f t="shared" si="251"/>
        <v>0</v>
      </c>
      <c r="AA116" s="116">
        <f t="shared" si="252"/>
        <v>0</v>
      </c>
      <c r="AB116" s="117" t="str">
        <f t="shared" si="253"/>
        <v>Débil</v>
      </c>
      <c r="AC116" s="184"/>
      <c r="AD116" s="170" t="str">
        <f t="shared" si="254"/>
        <v>Débil</v>
      </c>
      <c r="AE116" s="118" t="str">
        <f t="shared" si="255"/>
        <v>0</v>
      </c>
      <c r="AF116" s="546"/>
      <c r="AG116" s="551" t="e">
        <f t="shared" ref="AG116" si="382">(AE116+AE117)/AF116</f>
        <v>#DIV/0!</v>
      </c>
      <c r="AH116" s="529" t="e">
        <f t="shared" ref="AH116" si="383">IF(AG116&lt;50,"Débil",IF(AG116&lt;=99,"Moderado",IF(AG116=100,"Fuerte",IF(AG116="","ERROR"))))</f>
        <v>#DIV/0!</v>
      </c>
      <c r="AI116" s="531"/>
      <c r="AJ116" s="534" t="e">
        <f t="shared" ref="AJ116" si="384">IF(AH116="Débil",0,IF(AND(AH116="Moderado",AI116="Directamente"),1,IF(AND(AH116="Moderado",AI116="No disminuye"),0,IF(AND(AH116="Fuerte",AI116="Directamente"),2,IF(AND(AH116="Fuerte",AI116="No disminuye"),0)))))</f>
        <v>#DIV/0!</v>
      </c>
      <c r="AK116" s="534" t="e">
        <f>('4-VALORACIÓN DEL RIESGO'!H63-AJ116)</f>
        <v>#DIV/0!</v>
      </c>
      <c r="AL116" s="534" t="e">
        <f t="shared" ref="AL116" si="385">IF(AK116=5,"Casi Seguro",IF(AK116=4,"Probable",IF(AK116=3,"Posible",IF(AK116=2,"Improbable",IF(AK116=1,"Rara Vez",IF(AK116=0,"Rara Vez",IF(AK116&lt;0,"Rara Vez")))))))</f>
        <v>#DIV/0!</v>
      </c>
      <c r="AM116" s="531"/>
      <c r="AN116" s="538" t="e">
        <f t="shared" ref="AN116" si="386">IF(AH116="Débil",0,IF(AND(AH116="Moderado",AM116="Directamente"),1,IF(AND(AH116="Moderado",AM116="Indirectamente"),0,IF(AND(AH116="Moderado",AM116="No disminuye"),0,IF(AND(AH116="Fuerte",AM116="Directamente"),2,IF(AND(AH116="Fuerte",AM116="Indirectamente"),1,IF(AND(AH116="Fuerte",AM116="No disminuye"),0)))))))</f>
        <v>#DIV/0!</v>
      </c>
      <c r="AO116" s="538" t="e">
        <f>('4-VALORACIÓN DEL RIESGO'!AD63-AN116)</f>
        <v>#DIV/0!</v>
      </c>
      <c r="AP116" s="535" t="e">
        <f t="shared" ref="AP116" si="387">IF(AO116=5,"Catastrófico",IF(AO116=4,"Mayor",IF(AO116=3,"Moderado",IF(AO116=2,"Moderado",IF(AO116=1,"Moderado")))))</f>
        <v>#DIV/0!</v>
      </c>
      <c r="AQ116" s="532" t="e">
        <f t="shared" ref="AQ116" si="388">IF(OR(AND(AP116="Moderado",AL116="Rara Vez"),AND(AP116="Moderado",AL116="Improbable")),"Moderado",IF(OR(AND(AP116="Mayor",AL116="Improbable"),AND(AP116="Mayor",AL116="Rara Vez"),AND(AP116="Moderado",AL116="Probable"),AND(AP116="Moderado",AL116="Posible")),"Alto",IF(OR(AND(AP116="Moderado",AL116="Casi Seguro"),AND(AP116="Mayor",AL116="Posible"),AND(AP116="Mayor",AL116="Probable"),AND(AP116="Mayor",AL116="Casi Seguro")),"Extremo",IF(AP116="Catastrófico","Extremo"))))</f>
        <v>#DIV/0!</v>
      </c>
      <c r="AR116" s="532"/>
      <c r="AS116" s="533" t="s">
        <v>410</v>
      </c>
    </row>
    <row r="117" spans="2:45" ht="30.75" thickBot="1" x14ac:dyDescent="0.3">
      <c r="B117" s="584"/>
      <c r="C117" s="433"/>
      <c r="D117" s="553"/>
      <c r="E117" s="553"/>
      <c r="F117" s="187"/>
      <c r="G117" s="187"/>
      <c r="H117" s="187"/>
      <c r="I117" s="187"/>
      <c r="J117" s="187"/>
      <c r="K117" s="187"/>
      <c r="L117" s="187"/>
      <c r="M117" s="183"/>
      <c r="N117" s="169" t="b">
        <f t="shared" si="245"/>
        <v>0</v>
      </c>
      <c r="O117" s="158"/>
      <c r="P117" s="169" t="b">
        <f t="shared" si="246"/>
        <v>0</v>
      </c>
      <c r="Q117" s="158"/>
      <c r="R117" s="169" t="b">
        <f t="shared" si="247"/>
        <v>0</v>
      </c>
      <c r="S117" s="158"/>
      <c r="T117" s="169" t="b">
        <f t="shared" si="248"/>
        <v>0</v>
      </c>
      <c r="U117" s="158"/>
      <c r="V117" s="169" t="b">
        <f t="shared" si="249"/>
        <v>0</v>
      </c>
      <c r="W117" s="158"/>
      <c r="X117" s="169" t="b">
        <f t="shared" si="250"/>
        <v>0</v>
      </c>
      <c r="Y117" s="158"/>
      <c r="Z117" s="169" t="b">
        <f t="shared" si="251"/>
        <v>0</v>
      </c>
      <c r="AA117" s="116">
        <f t="shared" si="252"/>
        <v>0</v>
      </c>
      <c r="AB117" s="117" t="str">
        <f t="shared" si="253"/>
        <v>Débil</v>
      </c>
      <c r="AC117" s="184"/>
      <c r="AD117" s="170" t="str">
        <f t="shared" si="254"/>
        <v>Débil</v>
      </c>
      <c r="AE117" s="118" t="str">
        <f t="shared" si="255"/>
        <v>0</v>
      </c>
      <c r="AF117" s="547"/>
      <c r="AG117" s="552"/>
      <c r="AH117" s="530"/>
      <c r="AI117" s="531"/>
      <c r="AJ117" s="534"/>
      <c r="AK117" s="534"/>
      <c r="AL117" s="534"/>
      <c r="AM117" s="531"/>
      <c r="AN117" s="539"/>
      <c r="AO117" s="539"/>
      <c r="AP117" s="535"/>
      <c r="AQ117" s="532"/>
      <c r="AR117" s="532"/>
      <c r="AS117" s="533"/>
    </row>
    <row r="118" spans="2:45" ht="30" x14ac:dyDescent="0.25">
      <c r="B118" s="584"/>
      <c r="C118" s="433"/>
      <c r="D118" s="553" t="str">
        <f>'3-IDENTIFICACIÓN DEL RIESGO'!G118</f>
        <v>Riesgo 4</v>
      </c>
      <c r="E118" s="553"/>
      <c r="F118" s="187"/>
      <c r="G118" s="187"/>
      <c r="H118" s="187"/>
      <c r="I118" s="187"/>
      <c r="J118" s="187"/>
      <c r="K118" s="187"/>
      <c r="L118" s="187"/>
      <c r="M118" s="183"/>
      <c r="N118" s="169" t="b">
        <f t="shared" si="245"/>
        <v>0</v>
      </c>
      <c r="O118" s="158"/>
      <c r="P118" s="169" t="b">
        <f t="shared" si="246"/>
        <v>0</v>
      </c>
      <c r="Q118" s="158"/>
      <c r="R118" s="169" t="b">
        <f t="shared" si="247"/>
        <v>0</v>
      </c>
      <c r="S118" s="158"/>
      <c r="T118" s="169" t="b">
        <f t="shared" si="248"/>
        <v>0</v>
      </c>
      <c r="U118" s="158"/>
      <c r="V118" s="169" t="b">
        <f t="shared" si="249"/>
        <v>0</v>
      </c>
      <c r="W118" s="158"/>
      <c r="X118" s="169" t="b">
        <f t="shared" si="250"/>
        <v>0</v>
      </c>
      <c r="Y118" s="158"/>
      <c r="Z118" s="169" t="b">
        <f t="shared" si="251"/>
        <v>0</v>
      </c>
      <c r="AA118" s="116">
        <f t="shared" si="252"/>
        <v>0</v>
      </c>
      <c r="AB118" s="117" t="str">
        <f t="shared" si="253"/>
        <v>Débil</v>
      </c>
      <c r="AC118" s="184"/>
      <c r="AD118" s="170" t="str">
        <f t="shared" si="254"/>
        <v>Débil</v>
      </c>
      <c r="AE118" s="118" t="str">
        <f t="shared" si="255"/>
        <v>0</v>
      </c>
      <c r="AF118" s="546"/>
      <c r="AG118" s="551" t="e">
        <f t="shared" ref="AG118" si="389">(AE118+AE119)/AF118</f>
        <v>#DIV/0!</v>
      </c>
      <c r="AH118" s="529" t="e">
        <f t="shared" ref="AH118" si="390">IF(AG118&lt;50,"Débil",IF(AG118&lt;=99,"Moderado",IF(AG118=100,"Fuerte",IF(AG118="","ERROR"))))</f>
        <v>#DIV/0!</v>
      </c>
      <c r="AI118" s="531"/>
      <c r="AJ118" s="534" t="e">
        <f t="shared" ref="AJ118" si="391">IF(AH118="Débil",0,IF(AND(AH118="Moderado",AI118="Directamente"),1,IF(AND(AH118="Moderado",AI118="No disminuye"),0,IF(AND(AH118="Fuerte",AI118="Directamente"),2,IF(AND(AH118="Fuerte",AI118="No disminuye"),0)))))</f>
        <v>#DIV/0!</v>
      </c>
      <c r="AK118" s="534" t="e">
        <f>('4-VALORACIÓN DEL RIESGO'!H64-AJ118)</f>
        <v>#DIV/0!</v>
      </c>
      <c r="AL118" s="534" t="e">
        <f t="shared" ref="AL118" si="392">IF(AK118=5,"Casi Seguro",IF(AK118=4,"Probable",IF(AK118=3,"Posible",IF(AK118=2,"Improbable",IF(AK118=1,"Rara Vez",IF(AK118=0,"Rara Vez",IF(AK118&lt;0,"Rara Vez")))))))</f>
        <v>#DIV/0!</v>
      </c>
      <c r="AM118" s="531"/>
      <c r="AN118" s="538" t="e">
        <f t="shared" ref="AN118" si="393">IF(AH118="Débil",0,IF(AND(AH118="Moderado",AM118="Directamente"),1,IF(AND(AH118="Moderado",AM118="Indirectamente"),0,IF(AND(AH118="Moderado",AM118="No disminuye"),0,IF(AND(AH118="Fuerte",AM118="Directamente"),2,IF(AND(AH118="Fuerte",AM118="Indirectamente"),1,IF(AND(AH118="Fuerte",AM118="No disminuye"),0)))))))</f>
        <v>#DIV/0!</v>
      </c>
      <c r="AO118" s="538" t="e">
        <f>('4-VALORACIÓN DEL RIESGO'!AD64-AN118)</f>
        <v>#DIV/0!</v>
      </c>
      <c r="AP118" s="535" t="e">
        <f t="shared" ref="AP118" si="394">IF(AO118=5,"Catastrófico",IF(AO118=4,"Mayor",IF(AO118=3,"Moderado",IF(AO118=2,"Moderado",IF(AO118=1,"Moderado")))))</f>
        <v>#DIV/0!</v>
      </c>
      <c r="AQ118" s="532" t="e">
        <f t="shared" ref="AQ118" si="395">IF(OR(AND(AP118="Moderado",AL118="Rara Vez"),AND(AP118="Moderado",AL118="Improbable")),"Moderado",IF(OR(AND(AP118="Mayor",AL118="Improbable"),AND(AP118="Mayor",AL118="Rara Vez"),AND(AP118="Moderado",AL118="Probable"),AND(AP118="Moderado",AL118="Posible")),"Alto",IF(OR(AND(AP118="Moderado",AL118="Casi Seguro"),AND(AP118="Mayor",AL118="Posible"),AND(AP118="Mayor",AL118="Probable"),AND(AP118="Mayor",AL118="Casi Seguro")),"Extremo",IF(AP118="Catastrófico","Extremo"))))</f>
        <v>#DIV/0!</v>
      </c>
      <c r="AR118" s="532"/>
      <c r="AS118" s="533" t="s">
        <v>410</v>
      </c>
    </row>
    <row r="119" spans="2:45" ht="30.75" thickBot="1" x14ac:dyDescent="0.3">
      <c r="B119" s="584"/>
      <c r="C119" s="433"/>
      <c r="D119" s="553"/>
      <c r="E119" s="553"/>
      <c r="F119" s="187"/>
      <c r="G119" s="187"/>
      <c r="H119" s="187"/>
      <c r="I119" s="187"/>
      <c r="J119" s="187"/>
      <c r="K119" s="187"/>
      <c r="L119" s="187"/>
      <c r="M119" s="183"/>
      <c r="N119" s="169" t="b">
        <f t="shared" si="245"/>
        <v>0</v>
      </c>
      <c r="O119" s="158"/>
      <c r="P119" s="169" t="b">
        <f t="shared" si="246"/>
        <v>0</v>
      </c>
      <c r="Q119" s="158"/>
      <c r="R119" s="169" t="b">
        <f t="shared" si="247"/>
        <v>0</v>
      </c>
      <c r="S119" s="158"/>
      <c r="T119" s="169" t="b">
        <f t="shared" si="248"/>
        <v>0</v>
      </c>
      <c r="U119" s="158"/>
      <c r="V119" s="169" t="b">
        <f t="shared" si="249"/>
        <v>0</v>
      </c>
      <c r="W119" s="158"/>
      <c r="X119" s="169" t="b">
        <f t="shared" si="250"/>
        <v>0</v>
      </c>
      <c r="Y119" s="158"/>
      <c r="Z119" s="169" t="b">
        <f t="shared" si="251"/>
        <v>0</v>
      </c>
      <c r="AA119" s="116">
        <f t="shared" si="252"/>
        <v>0</v>
      </c>
      <c r="AB119" s="117" t="str">
        <f t="shared" si="253"/>
        <v>Débil</v>
      </c>
      <c r="AC119" s="184"/>
      <c r="AD119" s="170" t="str">
        <f t="shared" si="254"/>
        <v>Débil</v>
      </c>
      <c r="AE119" s="118" t="str">
        <f t="shared" si="255"/>
        <v>0</v>
      </c>
      <c r="AF119" s="547"/>
      <c r="AG119" s="552"/>
      <c r="AH119" s="530"/>
      <c r="AI119" s="531"/>
      <c r="AJ119" s="534"/>
      <c r="AK119" s="534"/>
      <c r="AL119" s="534"/>
      <c r="AM119" s="531"/>
      <c r="AN119" s="539"/>
      <c r="AO119" s="539"/>
      <c r="AP119" s="535"/>
      <c r="AQ119" s="532"/>
      <c r="AR119" s="532"/>
      <c r="AS119" s="533"/>
    </row>
    <row r="120" spans="2:45" ht="30" x14ac:dyDescent="0.25">
      <c r="B120" s="584"/>
      <c r="C120" s="433"/>
      <c r="D120" s="553" t="str">
        <f>'3-IDENTIFICACIÓN DEL RIESGO'!G120</f>
        <v>Riesgo 5</v>
      </c>
      <c r="E120" s="553"/>
      <c r="F120" s="187"/>
      <c r="G120" s="187"/>
      <c r="H120" s="187"/>
      <c r="I120" s="187"/>
      <c r="J120" s="187"/>
      <c r="K120" s="187"/>
      <c r="L120" s="187"/>
      <c r="M120" s="183"/>
      <c r="N120" s="169" t="b">
        <f t="shared" si="245"/>
        <v>0</v>
      </c>
      <c r="O120" s="158"/>
      <c r="P120" s="169" t="b">
        <f t="shared" si="246"/>
        <v>0</v>
      </c>
      <c r="Q120" s="158"/>
      <c r="R120" s="169" t="b">
        <f t="shared" si="247"/>
        <v>0</v>
      </c>
      <c r="S120" s="158"/>
      <c r="T120" s="169" t="b">
        <f t="shared" si="248"/>
        <v>0</v>
      </c>
      <c r="U120" s="158"/>
      <c r="V120" s="169" t="b">
        <f t="shared" si="249"/>
        <v>0</v>
      </c>
      <c r="W120" s="158"/>
      <c r="X120" s="169" t="b">
        <f t="shared" si="250"/>
        <v>0</v>
      </c>
      <c r="Y120" s="158"/>
      <c r="Z120" s="169" t="b">
        <f t="shared" si="251"/>
        <v>0</v>
      </c>
      <c r="AA120" s="116">
        <f t="shared" si="252"/>
        <v>0</v>
      </c>
      <c r="AB120" s="117" t="str">
        <f t="shared" si="253"/>
        <v>Débil</v>
      </c>
      <c r="AC120" s="184"/>
      <c r="AD120" s="170" t="str">
        <f t="shared" si="254"/>
        <v>Débil</v>
      </c>
      <c r="AE120" s="118" t="str">
        <f t="shared" si="255"/>
        <v>0</v>
      </c>
      <c r="AF120" s="546"/>
      <c r="AG120" s="551" t="e">
        <f t="shared" ref="AG120" si="396">(AE120+AE121)/AF120</f>
        <v>#DIV/0!</v>
      </c>
      <c r="AH120" s="529" t="e">
        <f t="shared" ref="AH120" si="397">IF(AG120&lt;50,"Débil",IF(AG120&lt;=99,"Moderado",IF(AG120=100,"Fuerte",IF(AG120="","ERROR"))))</f>
        <v>#DIV/0!</v>
      </c>
      <c r="AI120" s="531"/>
      <c r="AJ120" s="534" t="e">
        <f t="shared" ref="AJ120" si="398">IF(AH120="Débil",0,IF(AND(AH120="Moderado",AI120="Directamente"),1,IF(AND(AH120="Moderado",AI120="No disminuye"),0,IF(AND(AH120="Fuerte",AI120="Directamente"),2,IF(AND(AH120="Fuerte",AI120="No disminuye"),0)))))</f>
        <v>#DIV/0!</v>
      </c>
      <c r="AK120" s="534" t="e">
        <f>('4-VALORACIÓN DEL RIESGO'!H65-AJ120)</f>
        <v>#DIV/0!</v>
      </c>
      <c r="AL120" s="534" t="e">
        <f t="shared" ref="AL120" si="399">IF(AK120=5,"Casi Seguro",IF(AK120=4,"Probable",IF(AK120=3,"Posible",IF(AK120=2,"Improbable",IF(AK120=1,"Rara Vez",IF(AK120=0,"Rara Vez",IF(AK120&lt;0,"Rara Vez")))))))</f>
        <v>#DIV/0!</v>
      </c>
      <c r="AM120" s="531"/>
      <c r="AN120" s="538" t="e">
        <f t="shared" ref="AN120" si="400">IF(AH120="Débil",0,IF(AND(AH120="Moderado",AM120="Directamente"),1,IF(AND(AH120="Moderado",AM120="Indirectamente"),0,IF(AND(AH120="Moderado",AM120="No disminuye"),0,IF(AND(AH120="Fuerte",AM120="Directamente"),2,IF(AND(AH120="Fuerte",AM120="Indirectamente"),1,IF(AND(AH120="Fuerte",AM120="No disminuye"),0)))))))</f>
        <v>#DIV/0!</v>
      </c>
      <c r="AO120" s="538" t="e">
        <f>('4-VALORACIÓN DEL RIESGO'!AD65-AN120)</f>
        <v>#DIV/0!</v>
      </c>
      <c r="AP120" s="535" t="e">
        <f t="shared" ref="AP120" si="401">IF(AO120=5,"Catastrófico",IF(AO120=4,"Mayor",IF(AO120=3,"Moderado",IF(AO120=2,"Moderado",IF(AO120=1,"Moderado")))))</f>
        <v>#DIV/0!</v>
      </c>
      <c r="AQ120" s="532" t="e">
        <f t="shared" ref="AQ120" si="402">IF(OR(AND(AP120="Moderado",AL120="Rara Vez"),AND(AP120="Moderado",AL120="Improbable")),"Moderado",IF(OR(AND(AP120="Mayor",AL120="Improbable"),AND(AP120="Mayor",AL120="Rara Vez"),AND(AP120="Moderado",AL120="Probable"),AND(AP120="Moderado",AL120="Posible")),"Alto",IF(OR(AND(AP120="Moderado",AL120="Casi Seguro"),AND(AP120="Mayor",AL120="Posible"),AND(AP120="Mayor",AL120="Probable"),AND(AP120="Mayor",AL120="Casi Seguro")),"Extremo",IF(AP120="Catastrófico","Extremo"))))</f>
        <v>#DIV/0!</v>
      </c>
      <c r="AR120" s="532"/>
      <c r="AS120" s="533" t="s">
        <v>410</v>
      </c>
    </row>
    <row r="121" spans="2:45" ht="30.75" thickBot="1" x14ac:dyDescent="0.3">
      <c r="B121" s="585"/>
      <c r="C121" s="434"/>
      <c r="D121" s="553"/>
      <c r="E121" s="553"/>
      <c r="F121" s="187"/>
      <c r="G121" s="187"/>
      <c r="H121" s="187"/>
      <c r="I121" s="187"/>
      <c r="J121" s="187"/>
      <c r="K121" s="187"/>
      <c r="L121" s="187"/>
      <c r="M121" s="183"/>
      <c r="N121" s="169" t="b">
        <f t="shared" si="245"/>
        <v>0</v>
      </c>
      <c r="O121" s="158"/>
      <c r="P121" s="169" t="b">
        <f t="shared" si="246"/>
        <v>0</v>
      </c>
      <c r="Q121" s="158"/>
      <c r="R121" s="169" t="b">
        <f t="shared" si="247"/>
        <v>0</v>
      </c>
      <c r="S121" s="158"/>
      <c r="T121" s="169" t="b">
        <f t="shared" si="248"/>
        <v>0</v>
      </c>
      <c r="U121" s="158"/>
      <c r="V121" s="169" t="b">
        <f t="shared" si="249"/>
        <v>0</v>
      </c>
      <c r="W121" s="158"/>
      <c r="X121" s="169" t="b">
        <f t="shared" si="250"/>
        <v>0</v>
      </c>
      <c r="Y121" s="158"/>
      <c r="Z121" s="169" t="b">
        <f t="shared" si="251"/>
        <v>0</v>
      </c>
      <c r="AA121" s="116">
        <f t="shared" si="252"/>
        <v>0</v>
      </c>
      <c r="AB121" s="117" t="str">
        <f t="shared" si="253"/>
        <v>Débil</v>
      </c>
      <c r="AC121" s="184"/>
      <c r="AD121" s="170" t="str">
        <f t="shared" si="254"/>
        <v>Débil</v>
      </c>
      <c r="AE121" s="118" t="str">
        <f t="shared" si="255"/>
        <v>0</v>
      </c>
      <c r="AF121" s="547"/>
      <c r="AG121" s="552"/>
      <c r="AH121" s="530"/>
      <c r="AI121" s="531"/>
      <c r="AJ121" s="534"/>
      <c r="AK121" s="534"/>
      <c r="AL121" s="534"/>
      <c r="AM121" s="531"/>
      <c r="AN121" s="539"/>
      <c r="AO121" s="539"/>
      <c r="AP121" s="535"/>
      <c r="AQ121" s="532"/>
      <c r="AR121" s="532"/>
      <c r="AS121" s="533"/>
    </row>
    <row r="122" spans="2:45" ht="81" x14ac:dyDescent="0.25">
      <c r="B122" s="540" t="str">
        <f>'3-IDENTIFICACIÓN DEL RIESGO'!B122</f>
        <v>GESTIÓN DEL TALENTO HUMANO</v>
      </c>
      <c r="C122" s="432" t="str">
        <f>'3-IDENTIFICACIÓN DEL RIESGO'!E122</f>
        <v>1. Subdirección de Talento Humano.
2. Secretaría General.</v>
      </c>
      <c r="D122" s="553" t="str">
        <f>'3-IDENTIFICACIÓN DEL RIESGO'!G122</f>
        <v>Vinculación de personal sin cumplimiento de requisitos mínimos en beneficio particular o de un tercero.</v>
      </c>
      <c r="E122" s="553"/>
      <c r="F122" s="187" t="s">
        <v>926</v>
      </c>
      <c r="G122" s="187" t="s">
        <v>719</v>
      </c>
      <c r="H122" s="187" t="s">
        <v>927</v>
      </c>
      <c r="I122" s="187" t="s">
        <v>928</v>
      </c>
      <c r="J122" s="187" t="s">
        <v>929</v>
      </c>
      <c r="K122" s="187" t="s">
        <v>930</v>
      </c>
      <c r="L122" s="187" t="s">
        <v>931</v>
      </c>
      <c r="M122" s="183" t="s">
        <v>172</v>
      </c>
      <c r="N122" s="169">
        <f t="shared" si="245"/>
        <v>15</v>
      </c>
      <c r="O122" s="158" t="s">
        <v>173</v>
      </c>
      <c r="P122" s="169">
        <f t="shared" si="246"/>
        <v>15</v>
      </c>
      <c r="Q122" s="158" t="s">
        <v>174</v>
      </c>
      <c r="R122" s="169">
        <f t="shared" si="247"/>
        <v>15</v>
      </c>
      <c r="S122" s="158" t="s">
        <v>178</v>
      </c>
      <c r="T122" s="169">
        <f t="shared" si="248"/>
        <v>10</v>
      </c>
      <c r="U122" s="158" t="s">
        <v>175</v>
      </c>
      <c r="V122" s="169">
        <f t="shared" si="249"/>
        <v>15</v>
      </c>
      <c r="W122" s="158" t="s">
        <v>176</v>
      </c>
      <c r="X122" s="169">
        <f t="shared" si="250"/>
        <v>15</v>
      </c>
      <c r="Y122" s="158" t="s">
        <v>177</v>
      </c>
      <c r="Z122" s="169">
        <f t="shared" si="251"/>
        <v>10</v>
      </c>
      <c r="AA122" s="116">
        <f t="shared" si="252"/>
        <v>95</v>
      </c>
      <c r="AB122" s="117" t="str">
        <f t="shared" si="253"/>
        <v>Moderado</v>
      </c>
      <c r="AC122" s="184" t="s">
        <v>50</v>
      </c>
      <c r="AD122" s="170" t="str">
        <f t="shared" si="254"/>
        <v>Moderado</v>
      </c>
      <c r="AE122" s="118" t="str">
        <f t="shared" si="255"/>
        <v>50</v>
      </c>
      <c r="AF122" s="546">
        <v>1</v>
      </c>
      <c r="AG122" s="551">
        <f t="shared" ref="AG122" si="403">(AE122+AE123)/AF122</f>
        <v>50</v>
      </c>
      <c r="AH122" s="529" t="str">
        <f t="shared" ref="AH122" si="404">IF(AG122&lt;50,"Débil",IF(AG122&lt;=99,"Moderado",IF(AG122=100,"Fuerte",IF(AG122="","ERROR"))))</f>
        <v>Moderado</v>
      </c>
      <c r="AI122" s="531" t="s">
        <v>78</v>
      </c>
      <c r="AJ122" s="534">
        <f t="shared" ref="AJ122" si="405">IF(AH122="Débil",0,IF(AND(AH122="Moderado",AI122="Directamente"),1,IF(AND(AH122="Moderado",AI122="No disminuye"),0,IF(AND(AH122="Fuerte",AI122="Directamente"),2,IF(AND(AH122="Fuerte",AI122="No disminuye"),0)))))</f>
        <v>1</v>
      </c>
      <c r="AK122" s="534">
        <f>('4-VALORACIÓN DEL RIESGO'!H66-AJ122)</f>
        <v>0</v>
      </c>
      <c r="AL122" s="534" t="str">
        <f t="shared" ref="AL122" si="406">IF(AK122=5,"Casi Seguro",IF(AK122=4,"Probable",IF(AK122=3,"Posible",IF(AK122=2,"Improbable",IF(AK122=1,"Rara Vez",IF(AK122=0,"Rara Vez",IF(AK122&lt;0,"Rara Vez")))))))</f>
        <v>Rara Vez</v>
      </c>
      <c r="AM122" s="531" t="s">
        <v>79</v>
      </c>
      <c r="AN122" s="538">
        <f t="shared" ref="AN122" si="407">IF(AH122="Débil",0,IF(AND(AH122="Moderado",AM122="Directamente"),1,IF(AND(AH122="Moderado",AM122="Indirectamente"),0,IF(AND(AH122="Moderado",AM122="No disminuye"),0,IF(AND(AH122="Fuerte",AM122="Directamente"),2,IF(AND(AH122="Fuerte",AM122="Indirectamente"),1,IF(AND(AH122="Fuerte",AM122="No disminuye"),0)))))))</f>
        <v>0</v>
      </c>
      <c r="AO122" s="538">
        <f>('4-VALORACIÓN DEL RIESGO'!AD66-AN122)</f>
        <v>4</v>
      </c>
      <c r="AP122" s="535" t="str">
        <f t="shared" ref="AP122" si="408">IF(AO122=5,"Catastrófico",IF(AO122=4,"Mayor",IF(AO122=3,"Moderado",IF(AO122=2,"Moderado",IF(AO122=1,"Moderado")))))</f>
        <v>Mayor</v>
      </c>
      <c r="AQ122" s="532" t="str">
        <f t="shared" ref="AQ122" si="409">IF(OR(AND(AP122="Moderado",AL122="Rara Vez"),AND(AP122="Moderado",AL122="Improbable")),"Moderado",IF(OR(AND(AP122="Mayor",AL122="Improbable"),AND(AP122="Mayor",AL122="Rara Vez"),AND(AP122="Moderado",AL122="Probable"),AND(AP122="Moderado",AL122="Posible")),"Alto",IF(OR(AND(AP122="Moderado",AL122="Casi Seguro"),AND(AP122="Mayor",AL122="Posible"),AND(AP122="Mayor",AL122="Probable"),AND(AP122="Mayor",AL122="Casi Seguro")),"Extremo",IF(AP122="Catastrófico","Extremo"))))</f>
        <v>Alto</v>
      </c>
      <c r="AR122" s="532"/>
      <c r="AS122" s="533" t="s">
        <v>410</v>
      </c>
    </row>
    <row r="123" spans="2:45" ht="30.75" thickBot="1" x14ac:dyDescent="0.3">
      <c r="B123" s="541"/>
      <c r="C123" s="433"/>
      <c r="D123" s="553"/>
      <c r="E123" s="553"/>
      <c r="F123" s="187"/>
      <c r="G123" s="187"/>
      <c r="H123" s="187"/>
      <c r="I123" s="187"/>
      <c r="J123" s="187"/>
      <c r="K123" s="187"/>
      <c r="L123" s="187"/>
      <c r="M123" s="183"/>
      <c r="N123" s="169" t="b">
        <f t="shared" si="245"/>
        <v>0</v>
      </c>
      <c r="O123" s="158"/>
      <c r="P123" s="169" t="b">
        <f t="shared" si="246"/>
        <v>0</v>
      </c>
      <c r="Q123" s="158"/>
      <c r="R123" s="169" t="b">
        <f t="shared" si="247"/>
        <v>0</v>
      </c>
      <c r="S123" s="158"/>
      <c r="T123" s="169" t="b">
        <f t="shared" si="248"/>
        <v>0</v>
      </c>
      <c r="U123" s="158"/>
      <c r="V123" s="169" t="b">
        <f t="shared" si="249"/>
        <v>0</v>
      </c>
      <c r="W123" s="158"/>
      <c r="X123" s="169" t="b">
        <f t="shared" si="250"/>
        <v>0</v>
      </c>
      <c r="Y123" s="158"/>
      <c r="Z123" s="169" t="b">
        <f t="shared" si="251"/>
        <v>0</v>
      </c>
      <c r="AA123" s="116">
        <f t="shared" si="252"/>
        <v>0</v>
      </c>
      <c r="AB123" s="117" t="str">
        <f t="shared" si="253"/>
        <v>Débil</v>
      </c>
      <c r="AC123" s="184"/>
      <c r="AD123" s="170" t="str">
        <f t="shared" si="254"/>
        <v>Débil</v>
      </c>
      <c r="AE123" s="118" t="str">
        <f t="shared" si="255"/>
        <v>0</v>
      </c>
      <c r="AF123" s="547"/>
      <c r="AG123" s="552"/>
      <c r="AH123" s="530"/>
      <c r="AI123" s="531"/>
      <c r="AJ123" s="534"/>
      <c r="AK123" s="534"/>
      <c r="AL123" s="534"/>
      <c r="AM123" s="531"/>
      <c r="AN123" s="539"/>
      <c r="AO123" s="539"/>
      <c r="AP123" s="535"/>
      <c r="AQ123" s="532"/>
      <c r="AR123" s="532"/>
      <c r="AS123" s="533"/>
    </row>
    <row r="124" spans="2:45" ht="40.5" x14ac:dyDescent="0.25">
      <c r="B124" s="541"/>
      <c r="C124" s="433"/>
      <c r="D124" s="553" t="str">
        <f>'3-IDENTIFICACIÓN DEL RIESGO'!G124</f>
        <v>Pérdida o manipulación de  expedientes de historia laboral para beneficio personal o de tercero.</v>
      </c>
      <c r="E124" s="553"/>
      <c r="F124" s="187" t="s">
        <v>932</v>
      </c>
      <c r="G124" s="187" t="s">
        <v>719</v>
      </c>
      <c r="H124" s="187" t="s">
        <v>933</v>
      </c>
      <c r="I124" s="187" t="s">
        <v>934</v>
      </c>
      <c r="J124" s="187" t="s">
        <v>935</v>
      </c>
      <c r="K124" s="187" t="s">
        <v>936</v>
      </c>
      <c r="L124" s="187" t="s">
        <v>937</v>
      </c>
      <c r="M124" s="183" t="s">
        <v>172</v>
      </c>
      <c r="N124" s="169">
        <f t="shared" si="245"/>
        <v>15</v>
      </c>
      <c r="O124" s="158" t="s">
        <v>173</v>
      </c>
      <c r="P124" s="169">
        <f t="shared" si="246"/>
        <v>15</v>
      </c>
      <c r="Q124" s="158" t="s">
        <v>174</v>
      </c>
      <c r="R124" s="169">
        <f t="shared" si="247"/>
        <v>15</v>
      </c>
      <c r="S124" s="158" t="s">
        <v>178</v>
      </c>
      <c r="T124" s="169">
        <f t="shared" si="248"/>
        <v>10</v>
      </c>
      <c r="U124" s="158" t="s">
        <v>175</v>
      </c>
      <c r="V124" s="169">
        <f t="shared" si="249"/>
        <v>15</v>
      </c>
      <c r="W124" s="158" t="s">
        <v>176</v>
      </c>
      <c r="X124" s="169">
        <f t="shared" si="250"/>
        <v>15</v>
      </c>
      <c r="Y124" s="158" t="s">
        <v>177</v>
      </c>
      <c r="Z124" s="169">
        <f t="shared" si="251"/>
        <v>10</v>
      </c>
      <c r="AA124" s="116">
        <f t="shared" si="252"/>
        <v>95</v>
      </c>
      <c r="AB124" s="117" t="str">
        <f t="shared" si="253"/>
        <v>Moderado</v>
      </c>
      <c r="AC124" s="184" t="s">
        <v>44</v>
      </c>
      <c r="AD124" s="170" t="str">
        <f t="shared" si="254"/>
        <v>Moderado</v>
      </c>
      <c r="AE124" s="118" t="str">
        <f t="shared" si="255"/>
        <v>50</v>
      </c>
      <c r="AF124" s="546">
        <v>1</v>
      </c>
      <c r="AG124" s="551">
        <f t="shared" ref="AG124" si="410">(AE124+AE125)/AF124</f>
        <v>50</v>
      </c>
      <c r="AH124" s="529" t="str">
        <f t="shared" ref="AH124" si="411">IF(AG124&lt;50,"Débil",IF(AG124&lt;=99,"Moderado",IF(AG124=100,"Fuerte",IF(AG124="","ERROR"))))</f>
        <v>Moderado</v>
      </c>
      <c r="AI124" s="531" t="s">
        <v>78</v>
      </c>
      <c r="AJ124" s="534">
        <f t="shared" ref="AJ124" si="412">IF(AH124="Débil",0,IF(AND(AH124="Moderado",AI124="Directamente"),1,IF(AND(AH124="Moderado",AI124="No disminuye"),0,IF(AND(AH124="Fuerte",AI124="Directamente"),2,IF(AND(AH124="Fuerte",AI124="No disminuye"),0)))))</f>
        <v>1</v>
      </c>
      <c r="AK124" s="534">
        <f>('4-VALORACIÓN DEL RIESGO'!H67-AJ124)</f>
        <v>0</v>
      </c>
      <c r="AL124" s="534" t="str">
        <f t="shared" ref="AL124" si="413">IF(AK124=5,"Casi Seguro",IF(AK124=4,"Probable",IF(AK124=3,"Posible",IF(AK124=2,"Improbable",IF(AK124=1,"Rara Vez",IF(AK124=0,"Rara Vez",IF(AK124&lt;0,"Rara Vez")))))))</f>
        <v>Rara Vez</v>
      </c>
      <c r="AM124" s="531" t="s">
        <v>79</v>
      </c>
      <c r="AN124" s="538">
        <f t="shared" ref="AN124" si="414">IF(AH124="Débil",0,IF(AND(AH124="Moderado",AM124="Directamente"),1,IF(AND(AH124="Moderado",AM124="Indirectamente"),0,IF(AND(AH124="Moderado",AM124="No disminuye"),0,IF(AND(AH124="Fuerte",AM124="Directamente"),2,IF(AND(AH124="Fuerte",AM124="Indirectamente"),1,IF(AND(AH124="Fuerte",AM124="No disminuye"),0)))))))</f>
        <v>0</v>
      </c>
      <c r="AO124" s="538">
        <f>('4-VALORACIÓN DEL RIESGO'!AD67-AN124)</f>
        <v>4</v>
      </c>
      <c r="AP124" s="535" t="str">
        <f t="shared" ref="AP124" si="415">IF(AO124=5,"Catastrófico",IF(AO124=4,"Mayor",IF(AO124=3,"Moderado",IF(AO124=2,"Moderado",IF(AO124=1,"Moderado")))))</f>
        <v>Mayor</v>
      </c>
      <c r="AQ124" s="532" t="str">
        <f t="shared" ref="AQ124" si="416">IF(OR(AND(AP124="Moderado",AL124="Rara Vez"),AND(AP124="Moderado",AL124="Improbable")),"Moderado",IF(OR(AND(AP124="Mayor",AL124="Improbable"),AND(AP124="Mayor",AL124="Rara Vez"),AND(AP124="Moderado",AL124="Probable"),AND(AP124="Moderado",AL124="Posible")),"Alto",IF(OR(AND(AP124="Moderado",AL124="Casi Seguro"),AND(AP124="Mayor",AL124="Posible"),AND(AP124="Mayor",AL124="Probable"),AND(AP124="Mayor",AL124="Casi Seguro")),"Extremo",IF(AP124="Catastrófico","Extremo"))))</f>
        <v>Alto</v>
      </c>
      <c r="AR124" s="532"/>
      <c r="AS124" s="533" t="s">
        <v>410</v>
      </c>
    </row>
    <row r="125" spans="2:45" ht="30.75" thickBot="1" x14ac:dyDescent="0.3">
      <c r="B125" s="541"/>
      <c r="C125" s="433"/>
      <c r="D125" s="553"/>
      <c r="E125" s="553"/>
      <c r="F125" s="187"/>
      <c r="G125" s="187"/>
      <c r="H125" s="187"/>
      <c r="I125" s="187"/>
      <c r="J125" s="187"/>
      <c r="K125" s="187"/>
      <c r="L125" s="187"/>
      <c r="M125" s="183"/>
      <c r="N125" s="169" t="b">
        <f t="shared" si="245"/>
        <v>0</v>
      </c>
      <c r="O125" s="158"/>
      <c r="P125" s="169" t="b">
        <f t="shared" si="246"/>
        <v>0</v>
      </c>
      <c r="Q125" s="158"/>
      <c r="R125" s="169" t="b">
        <f t="shared" si="247"/>
        <v>0</v>
      </c>
      <c r="S125" s="158"/>
      <c r="T125" s="169" t="b">
        <f t="shared" si="248"/>
        <v>0</v>
      </c>
      <c r="U125" s="158"/>
      <c r="V125" s="169" t="b">
        <f t="shared" si="249"/>
        <v>0</v>
      </c>
      <c r="W125" s="158"/>
      <c r="X125" s="169" t="b">
        <f t="shared" si="250"/>
        <v>0</v>
      </c>
      <c r="Y125" s="158"/>
      <c r="Z125" s="169" t="b">
        <f t="shared" si="251"/>
        <v>0</v>
      </c>
      <c r="AA125" s="116">
        <f t="shared" si="252"/>
        <v>0</v>
      </c>
      <c r="AB125" s="117" t="str">
        <f t="shared" si="253"/>
        <v>Débil</v>
      </c>
      <c r="AC125" s="184"/>
      <c r="AD125" s="170" t="str">
        <f t="shared" si="254"/>
        <v>Débil</v>
      </c>
      <c r="AE125" s="118" t="str">
        <f t="shared" si="255"/>
        <v>0</v>
      </c>
      <c r="AF125" s="547"/>
      <c r="AG125" s="552"/>
      <c r="AH125" s="530"/>
      <c r="AI125" s="531"/>
      <c r="AJ125" s="534"/>
      <c r="AK125" s="534"/>
      <c r="AL125" s="534"/>
      <c r="AM125" s="531"/>
      <c r="AN125" s="539"/>
      <c r="AO125" s="539"/>
      <c r="AP125" s="535"/>
      <c r="AQ125" s="532"/>
      <c r="AR125" s="532"/>
      <c r="AS125" s="533"/>
    </row>
    <row r="126" spans="2:45" ht="44.25" customHeight="1" x14ac:dyDescent="0.25">
      <c r="B126" s="541"/>
      <c r="C126" s="433"/>
      <c r="D126" s="553" t="str">
        <f>'3-IDENTIFICACIÓN DEL RIESGO'!G126</f>
        <v>Pérdida de documentación en los expedientes de procesos de investigación disciplinaria, en beneficio del o de los investigados</v>
      </c>
      <c r="E126" s="553"/>
      <c r="F126" s="187" t="s">
        <v>938</v>
      </c>
      <c r="G126" s="187" t="s">
        <v>576</v>
      </c>
      <c r="H126" s="187" t="s">
        <v>939</v>
      </c>
      <c r="I126" s="187" t="s">
        <v>940</v>
      </c>
      <c r="J126" s="187" t="s">
        <v>941</v>
      </c>
      <c r="K126" s="187" t="s">
        <v>942</v>
      </c>
      <c r="L126" s="187" t="s">
        <v>943</v>
      </c>
      <c r="M126" s="183" t="s">
        <v>172</v>
      </c>
      <c r="N126" s="169">
        <f t="shared" si="245"/>
        <v>15</v>
      </c>
      <c r="O126" s="158" t="s">
        <v>173</v>
      </c>
      <c r="P126" s="169">
        <f t="shared" si="246"/>
        <v>15</v>
      </c>
      <c r="Q126" s="158" t="s">
        <v>174</v>
      </c>
      <c r="R126" s="169">
        <f t="shared" si="247"/>
        <v>15</v>
      </c>
      <c r="S126" s="158" t="s">
        <v>47</v>
      </c>
      <c r="T126" s="169">
        <f t="shared" si="248"/>
        <v>15</v>
      </c>
      <c r="U126" s="158" t="s">
        <v>175</v>
      </c>
      <c r="V126" s="169">
        <f t="shared" si="249"/>
        <v>15</v>
      </c>
      <c r="W126" s="158" t="s">
        <v>176</v>
      </c>
      <c r="X126" s="169">
        <f t="shared" si="250"/>
        <v>15</v>
      </c>
      <c r="Y126" s="158" t="s">
        <v>179</v>
      </c>
      <c r="Z126" s="169">
        <f t="shared" si="251"/>
        <v>5</v>
      </c>
      <c r="AA126" s="116">
        <f t="shared" si="252"/>
        <v>95</v>
      </c>
      <c r="AB126" s="117" t="str">
        <f t="shared" si="253"/>
        <v>Moderado</v>
      </c>
      <c r="AC126" s="184" t="s">
        <v>44</v>
      </c>
      <c r="AD126" s="170" t="str">
        <f t="shared" si="254"/>
        <v>Moderado</v>
      </c>
      <c r="AE126" s="118" t="str">
        <f t="shared" si="255"/>
        <v>50</v>
      </c>
      <c r="AF126" s="546">
        <v>1</v>
      </c>
      <c r="AG126" s="551">
        <f t="shared" ref="AG126" si="417">(AE126+AE127)/AF126</f>
        <v>50</v>
      </c>
      <c r="AH126" s="529" t="str">
        <f t="shared" ref="AH126" si="418">IF(AG126&lt;50,"Débil",IF(AG126&lt;=99,"Moderado",IF(AG126=100,"Fuerte",IF(AG126="","ERROR"))))</f>
        <v>Moderado</v>
      </c>
      <c r="AI126" s="531" t="s">
        <v>78</v>
      </c>
      <c r="AJ126" s="534">
        <f t="shared" ref="AJ126" si="419">IF(AH126="Débil",0,IF(AND(AH126="Moderado",AI126="Directamente"),1,IF(AND(AH126="Moderado",AI126="No disminuye"),0,IF(AND(AH126="Fuerte",AI126="Directamente"),2,IF(AND(AH126="Fuerte",AI126="No disminuye"),0)))))</f>
        <v>1</v>
      </c>
      <c r="AK126" s="534">
        <f>('4-VALORACIÓN DEL RIESGO'!H68-AJ126)</f>
        <v>2</v>
      </c>
      <c r="AL126" s="534" t="str">
        <f t="shared" ref="AL126" si="420">IF(AK126=5,"Casi Seguro",IF(AK126=4,"Probable",IF(AK126=3,"Posible",IF(AK126=2,"Improbable",IF(AK126=1,"Rara Vez",IF(AK126=0,"Rara Vez",IF(AK126&lt;0,"Rara Vez")))))))</f>
        <v>Improbable</v>
      </c>
      <c r="AM126" s="531" t="s">
        <v>79</v>
      </c>
      <c r="AN126" s="538">
        <f t="shared" ref="AN126" si="421">IF(AH126="Débil",0,IF(AND(AH126="Moderado",AM126="Directamente"),1,IF(AND(AH126="Moderado",AM126="Indirectamente"),0,IF(AND(AH126="Moderado",AM126="No disminuye"),0,IF(AND(AH126="Fuerte",AM126="Directamente"),2,IF(AND(AH126="Fuerte",AM126="Indirectamente"),1,IF(AND(AH126="Fuerte",AM126="No disminuye"),0)))))))</f>
        <v>0</v>
      </c>
      <c r="AO126" s="538">
        <f>('4-VALORACIÓN DEL RIESGO'!AD68-AN126)</f>
        <v>5</v>
      </c>
      <c r="AP126" s="535" t="str">
        <f t="shared" ref="AP126" si="422">IF(AO126=5,"Catastrófico",IF(AO126=4,"Mayor",IF(AO126=3,"Moderado",IF(AO126=2,"Moderado",IF(AO126=1,"Moderado")))))</f>
        <v>Catastrófico</v>
      </c>
      <c r="AQ126" s="532" t="str">
        <f t="shared" ref="AQ126" si="423">IF(OR(AND(AP126="Moderado",AL126="Rara Vez"),AND(AP126="Moderado",AL126="Improbable")),"Moderado",IF(OR(AND(AP126="Mayor",AL126="Improbable"),AND(AP126="Mayor",AL126="Rara Vez"),AND(AP126="Moderado",AL126="Probable"),AND(AP126="Moderado",AL126="Posible")),"Alto",IF(OR(AND(AP126="Moderado",AL126="Casi Seguro"),AND(AP126="Mayor",AL126="Posible"),AND(AP126="Mayor",AL126="Probable"),AND(AP126="Mayor",AL126="Casi Seguro")),"Extremo",IF(AP126="Catastrófico","Extremo"))))</f>
        <v>Extremo</v>
      </c>
      <c r="AR126" s="532"/>
      <c r="AS126" s="533" t="s">
        <v>410</v>
      </c>
    </row>
    <row r="127" spans="2:45" ht="30.75" thickBot="1" x14ac:dyDescent="0.3">
      <c r="B127" s="541"/>
      <c r="C127" s="433"/>
      <c r="D127" s="553"/>
      <c r="E127" s="553"/>
      <c r="F127" s="187"/>
      <c r="G127" s="187"/>
      <c r="H127" s="187"/>
      <c r="I127" s="187"/>
      <c r="J127" s="187"/>
      <c r="K127" s="187"/>
      <c r="L127" s="187"/>
      <c r="M127" s="183"/>
      <c r="N127" s="169" t="b">
        <f t="shared" si="245"/>
        <v>0</v>
      </c>
      <c r="O127" s="158"/>
      <c r="P127" s="169" t="b">
        <f t="shared" si="246"/>
        <v>0</v>
      </c>
      <c r="Q127" s="158"/>
      <c r="R127" s="169" t="b">
        <f t="shared" si="247"/>
        <v>0</v>
      </c>
      <c r="S127" s="158"/>
      <c r="T127" s="169" t="b">
        <f t="shared" si="248"/>
        <v>0</v>
      </c>
      <c r="U127" s="158"/>
      <c r="V127" s="169" t="b">
        <f t="shared" si="249"/>
        <v>0</v>
      </c>
      <c r="W127" s="158"/>
      <c r="X127" s="169" t="b">
        <f t="shared" si="250"/>
        <v>0</v>
      </c>
      <c r="Y127" s="158"/>
      <c r="Z127" s="169" t="b">
        <f t="shared" si="251"/>
        <v>0</v>
      </c>
      <c r="AA127" s="116">
        <f t="shared" si="252"/>
        <v>0</v>
      </c>
      <c r="AB127" s="117" t="str">
        <f t="shared" si="253"/>
        <v>Débil</v>
      </c>
      <c r="AC127" s="184"/>
      <c r="AD127" s="170" t="str">
        <f t="shared" si="254"/>
        <v>Débil</v>
      </c>
      <c r="AE127" s="118" t="str">
        <f t="shared" si="255"/>
        <v>0</v>
      </c>
      <c r="AF127" s="547"/>
      <c r="AG127" s="552"/>
      <c r="AH127" s="530"/>
      <c r="AI127" s="531"/>
      <c r="AJ127" s="534"/>
      <c r="AK127" s="534"/>
      <c r="AL127" s="534"/>
      <c r="AM127" s="531"/>
      <c r="AN127" s="539"/>
      <c r="AO127" s="539"/>
      <c r="AP127" s="535"/>
      <c r="AQ127" s="532"/>
      <c r="AR127" s="532"/>
      <c r="AS127" s="533"/>
    </row>
    <row r="128" spans="2:45" ht="40.5" x14ac:dyDescent="0.25">
      <c r="B128" s="541"/>
      <c r="C128" s="433"/>
      <c r="D128" s="553" t="str">
        <f>'3-IDENTIFICACIÓN DEL RIESGO'!G128</f>
        <v>Prescripción o caducidad de la acción disciplinaria en favor de los implicados.</v>
      </c>
      <c r="E128" s="553"/>
      <c r="F128" s="187" t="s">
        <v>938</v>
      </c>
      <c r="G128" s="187" t="s">
        <v>576</v>
      </c>
      <c r="H128" s="187" t="s">
        <v>944</v>
      </c>
      <c r="I128" s="187" t="s">
        <v>945</v>
      </c>
      <c r="J128" s="187" t="s">
        <v>946</v>
      </c>
      <c r="K128" s="187" t="s">
        <v>942</v>
      </c>
      <c r="L128" s="187" t="s">
        <v>947</v>
      </c>
      <c r="M128" s="183" t="s">
        <v>172</v>
      </c>
      <c r="N128" s="169">
        <f t="shared" si="245"/>
        <v>15</v>
      </c>
      <c r="O128" s="158" t="s">
        <v>173</v>
      </c>
      <c r="P128" s="169">
        <f t="shared" si="246"/>
        <v>15</v>
      </c>
      <c r="Q128" s="158" t="s">
        <v>174</v>
      </c>
      <c r="R128" s="169">
        <f t="shared" si="247"/>
        <v>15</v>
      </c>
      <c r="S128" s="158" t="s">
        <v>178</v>
      </c>
      <c r="T128" s="169">
        <f t="shared" si="248"/>
        <v>10</v>
      </c>
      <c r="U128" s="158" t="s">
        <v>175</v>
      </c>
      <c r="V128" s="169">
        <f t="shared" si="249"/>
        <v>15</v>
      </c>
      <c r="W128" s="158" t="s">
        <v>176</v>
      </c>
      <c r="X128" s="169">
        <f t="shared" si="250"/>
        <v>15</v>
      </c>
      <c r="Y128" s="158" t="s">
        <v>179</v>
      </c>
      <c r="Z128" s="169">
        <f t="shared" si="251"/>
        <v>5</v>
      </c>
      <c r="AA128" s="116">
        <f t="shared" si="252"/>
        <v>90</v>
      </c>
      <c r="AB128" s="117" t="str">
        <f t="shared" si="253"/>
        <v>Moderado</v>
      </c>
      <c r="AC128" s="184" t="s">
        <v>44</v>
      </c>
      <c r="AD128" s="170" t="str">
        <f t="shared" si="254"/>
        <v>Moderado</v>
      </c>
      <c r="AE128" s="118" t="str">
        <f t="shared" si="255"/>
        <v>50</v>
      </c>
      <c r="AF128" s="546">
        <v>1</v>
      </c>
      <c r="AG128" s="551">
        <f t="shared" ref="AG128" si="424">(AE128+AE129)/AF128</f>
        <v>50</v>
      </c>
      <c r="AH128" s="529" t="str">
        <f t="shared" ref="AH128" si="425">IF(AG128&lt;50,"Débil",IF(AG128&lt;=99,"Moderado",IF(AG128=100,"Fuerte",IF(AG128="","ERROR"))))</f>
        <v>Moderado</v>
      </c>
      <c r="AI128" s="531" t="s">
        <v>78</v>
      </c>
      <c r="AJ128" s="534">
        <f t="shared" ref="AJ128" si="426">IF(AH128="Débil",0,IF(AND(AH128="Moderado",AI128="Directamente"),1,IF(AND(AH128="Moderado",AI128="No disminuye"),0,IF(AND(AH128="Fuerte",AI128="Directamente"),2,IF(AND(AH128="Fuerte",AI128="No disminuye"),0)))))</f>
        <v>1</v>
      </c>
      <c r="AK128" s="534">
        <f>('4-VALORACIÓN DEL RIESGO'!H69-AJ128)</f>
        <v>2</v>
      </c>
      <c r="AL128" s="534" t="str">
        <f t="shared" ref="AL128" si="427">IF(AK128=5,"Casi Seguro",IF(AK128=4,"Probable",IF(AK128=3,"Posible",IF(AK128=2,"Improbable",IF(AK128=1,"Rara Vez",IF(AK128=0,"Rara Vez",IF(AK128&lt;0,"Rara Vez")))))))</f>
        <v>Improbable</v>
      </c>
      <c r="AM128" s="531" t="s">
        <v>79</v>
      </c>
      <c r="AN128" s="538">
        <f t="shared" ref="AN128" si="428">IF(AH128="Débil",0,IF(AND(AH128="Moderado",AM128="Directamente"),1,IF(AND(AH128="Moderado",AM128="Indirectamente"),0,IF(AND(AH128="Moderado",AM128="No disminuye"),0,IF(AND(AH128="Fuerte",AM128="Directamente"),2,IF(AND(AH128="Fuerte",AM128="Indirectamente"),1,IF(AND(AH128="Fuerte",AM128="No disminuye"),0)))))))</f>
        <v>0</v>
      </c>
      <c r="AO128" s="538">
        <f>('4-VALORACIÓN DEL RIESGO'!AD69-AN128)</f>
        <v>5</v>
      </c>
      <c r="AP128" s="535" t="str">
        <f t="shared" ref="AP128" si="429">IF(AO128=5,"Catastrófico",IF(AO128=4,"Mayor",IF(AO128=3,"Moderado",IF(AO128=2,"Moderado",IF(AO128=1,"Moderado")))))</f>
        <v>Catastrófico</v>
      </c>
      <c r="AQ128" s="532" t="str">
        <f t="shared" ref="AQ128" si="430">IF(OR(AND(AP128="Moderado",AL128="Rara Vez"),AND(AP128="Moderado",AL128="Improbable")),"Moderado",IF(OR(AND(AP128="Mayor",AL128="Improbable"),AND(AP128="Mayor",AL128="Rara Vez"),AND(AP128="Moderado",AL128="Probable"),AND(AP128="Moderado",AL128="Posible")),"Alto",IF(OR(AND(AP128="Moderado",AL128="Casi Seguro"),AND(AP128="Mayor",AL128="Posible"),AND(AP128="Mayor",AL128="Probable"),AND(AP128="Mayor",AL128="Casi Seguro")),"Extremo",IF(AP128="Catastrófico","Extremo"))))</f>
        <v>Extremo</v>
      </c>
      <c r="AR128" s="532"/>
      <c r="AS128" s="533" t="s">
        <v>410</v>
      </c>
    </row>
    <row r="129" spans="2:45" ht="30.75" thickBot="1" x14ac:dyDescent="0.3">
      <c r="B129" s="541"/>
      <c r="C129" s="433"/>
      <c r="D129" s="553"/>
      <c r="E129" s="553"/>
      <c r="F129" s="187"/>
      <c r="G129" s="187"/>
      <c r="H129" s="187"/>
      <c r="I129" s="187"/>
      <c r="J129" s="187"/>
      <c r="K129" s="187"/>
      <c r="L129" s="187"/>
      <c r="M129" s="183"/>
      <c r="N129" s="169" t="b">
        <f t="shared" si="245"/>
        <v>0</v>
      </c>
      <c r="O129" s="158"/>
      <c r="P129" s="169" t="b">
        <f t="shared" si="246"/>
        <v>0</v>
      </c>
      <c r="Q129" s="158"/>
      <c r="R129" s="169" t="b">
        <f t="shared" si="247"/>
        <v>0</v>
      </c>
      <c r="S129" s="158"/>
      <c r="T129" s="169" t="b">
        <f t="shared" si="248"/>
        <v>0</v>
      </c>
      <c r="U129" s="158"/>
      <c r="V129" s="169" t="b">
        <f t="shared" si="249"/>
        <v>0</v>
      </c>
      <c r="W129" s="158"/>
      <c r="X129" s="169" t="b">
        <f t="shared" si="250"/>
        <v>0</v>
      </c>
      <c r="Y129" s="158"/>
      <c r="Z129" s="169" t="b">
        <f t="shared" si="251"/>
        <v>0</v>
      </c>
      <c r="AA129" s="116">
        <f t="shared" si="252"/>
        <v>0</v>
      </c>
      <c r="AB129" s="117" t="str">
        <f t="shared" si="253"/>
        <v>Débil</v>
      </c>
      <c r="AC129" s="184"/>
      <c r="AD129" s="170" t="str">
        <f t="shared" si="254"/>
        <v>Débil</v>
      </c>
      <c r="AE129" s="118" t="str">
        <f t="shared" si="255"/>
        <v>0</v>
      </c>
      <c r="AF129" s="547"/>
      <c r="AG129" s="552"/>
      <c r="AH129" s="530"/>
      <c r="AI129" s="531"/>
      <c r="AJ129" s="534"/>
      <c r="AK129" s="534"/>
      <c r="AL129" s="534"/>
      <c r="AM129" s="531"/>
      <c r="AN129" s="539"/>
      <c r="AO129" s="539"/>
      <c r="AP129" s="535"/>
      <c r="AQ129" s="532"/>
      <c r="AR129" s="532"/>
      <c r="AS129" s="533"/>
    </row>
    <row r="130" spans="2:45" ht="30" x14ac:dyDescent="0.25">
      <c r="B130" s="541"/>
      <c r="C130" s="433"/>
      <c r="D130" s="553" t="str">
        <f>'3-IDENTIFICACIÓN DEL RIESGO'!G130</f>
        <v>Riesgo 5</v>
      </c>
      <c r="E130" s="553"/>
      <c r="F130" s="187"/>
      <c r="G130" s="187"/>
      <c r="H130" s="187"/>
      <c r="I130" s="187"/>
      <c r="J130" s="187"/>
      <c r="K130" s="187"/>
      <c r="L130" s="187"/>
      <c r="M130" s="183"/>
      <c r="N130" s="169" t="b">
        <f t="shared" si="245"/>
        <v>0</v>
      </c>
      <c r="O130" s="158"/>
      <c r="P130" s="169" t="b">
        <f t="shared" si="246"/>
        <v>0</v>
      </c>
      <c r="Q130" s="158"/>
      <c r="R130" s="169" t="b">
        <f t="shared" si="247"/>
        <v>0</v>
      </c>
      <c r="S130" s="158"/>
      <c r="T130" s="169" t="b">
        <f t="shared" si="248"/>
        <v>0</v>
      </c>
      <c r="U130" s="158"/>
      <c r="V130" s="169" t="b">
        <f t="shared" si="249"/>
        <v>0</v>
      </c>
      <c r="W130" s="158"/>
      <c r="X130" s="169" t="b">
        <f t="shared" si="250"/>
        <v>0</v>
      </c>
      <c r="Y130" s="158"/>
      <c r="Z130" s="169" t="b">
        <f t="shared" si="251"/>
        <v>0</v>
      </c>
      <c r="AA130" s="116">
        <f t="shared" si="252"/>
        <v>0</v>
      </c>
      <c r="AB130" s="117" t="str">
        <f t="shared" si="253"/>
        <v>Débil</v>
      </c>
      <c r="AC130" s="184"/>
      <c r="AD130" s="170" t="str">
        <f t="shared" si="254"/>
        <v>Débil</v>
      </c>
      <c r="AE130" s="118" t="str">
        <f t="shared" si="255"/>
        <v>0</v>
      </c>
      <c r="AF130" s="546"/>
      <c r="AG130" s="551" t="e">
        <f t="shared" ref="AG130" si="431">(AE130+AE131)/AF130</f>
        <v>#DIV/0!</v>
      </c>
      <c r="AH130" s="529" t="e">
        <f t="shared" ref="AH130" si="432">IF(AG130&lt;50,"Débil",IF(AG130&lt;=99,"Moderado",IF(AG130=100,"Fuerte",IF(AG130="","ERROR"))))</f>
        <v>#DIV/0!</v>
      </c>
      <c r="AI130" s="531"/>
      <c r="AJ130" s="534" t="e">
        <f t="shared" ref="AJ130" si="433">IF(AH130="Débil",0,IF(AND(AH130="Moderado",AI130="Directamente"),1,IF(AND(AH130="Moderado",AI130="No disminuye"),0,IF(AND(AH130="Fuerte",AI130="Directamente"),2,IF(AND(AH130="Fuerte",AI130="No disminuye"),0)))))</f>
        <v>#DIV/0!</v>
      </c>
      <c r="AK130" s="534" t="e">
        <f>('4-VALORACIÓN DEL RIESGO'!H70-AJ130)</f>
        <v>#DIV/0!</v>
      </c>
      <c r="AL130" s="534" t="e">
        <f t="shared" ref="AL130" si="434">IF(AK130=5,"Casi Seguro",IF(AK130=4,"Probable",IF(AK130=3,"Posible",IF(AK130=2,"Improbable",IF(AK130=1,"Rara Vez",IF(AK130=0,"Rara Vez",IF(AK130&lt;0,"Rara Vez")))))))</f>
        <v>#DIV/0!</v>
      </c>
      <c r="AM130" s="531"/>
      <c r="AN130" s="538" t="e">
        <f t="shared" ref="AN130" si="435">IF(AH130="Débil",0,IF(AND(AH130="Moderado",AM130="Directamente"),1,IF(AND(AH130="Moderado",AM130="Indirectamente"),0,IF(AND(AH130="Moderado",AM130="No disminuye"),0,IF(AND(AH130="Fuerte",AM130="Directamente"),2,IF(AND(AH130="Fuerte",AM130="Indirectamente"),1,IF(AND(AH130="Fuerte",AM130="No disminuye"),0)))))))</f>
        <v>#DIV/0!</v>
      </c>
      <c r="AO130" s="538" t="e">
        <f>('4-VALORACIÓN DEL RIESGO'!AD70-AN130)</f>
        <v>#DIV/0!</v>
      </c>
      <c r="AP130" s="535" t="e">
        <f t="shared" ref="AP130" si="436">IF(AO130=5,"Catastrófico",IF(AO130=4,"Mayor",IF(AO130=3,"Moderado",IF(AO130=2,"Moderado",IF(AO130=1,"Moderado")))))</f>
        <v>#DIV/0!</v>
      </c>
      <c r="AQ130" s="532" t="e">
        <f t="shared" ref="AQ130" si="437">IF(OR(AND(AP130="Moderado",AL130="Rara Vez"),AND(AP130="Moderado",AL130="Improbable")),"Moderado",IF(OR(AND(AP130="Mayor",AL130="Improbable"),AND(AP130="Mayor",AL130="Rara Vez"),AND(AP130="Moderado",AL130="Probable"),AND(AP130="Moderado",AL130="Posible")),"Alto",IF(OR(AND(AP130="Moderado",AL130="Casi Seguro"),AND(AP130="Mayor",AL130="Posible"),AND(AP130="Mayor",AL130="Probable"),AND(AP130="Mayor",AL130="Casi Seguro")),"Extremo",IF(AP130="Catastrófico","Extremo"))))</f>
        <v>#DIV/0!</v>
      </c>
      <c r="AR130" s="532"/>
      <c r="AS130" s="533" t="s">
        <v>410</v>
      </c>
    </row>
    <row r="131" spans="2:45" ht="30.75" thickBot="1" x14ac:dyDescent="0.3">
      <c r="B131" s="542"/>
      <c r="C131" s="434"/>
      <c r="D131" s="553"/>
      <c r="E131" s="553"/>
      <c r="F131" s="187"/>
      <c r="G131" s="187"/>
      <c r="H131" s="187"/>
      <c r="I131" s="187"/>
      <c r="J131" s="187"/>
      <c r="K131" s="187"/>
      <c r="L131" s="187"/>
      <c r="M131" s="183"/>
      <c r="N131" s="169" t="b">
        <f t="shared" si="245"/>
        <v>0</v>
      </c>
      <c r="O131" s="158"/>
      <c r="P131" s="169" t="b">
        <f t="shared" si="246"/>
        <v>0</v>
      </c>
      <c r="Q131" s="158"/>
      <c r="R131" s="169" t="b">
        <f t="shared" si="247"/>
        <v>0</v>
      </c>
      <c r="S131" s="158"/>
      <c r="T131" s="169" t="b">
        <f t="shared" si="248"/>
        <v>0</v>
      </c>
      <c r="U131" s="158"/>
      <c r="V131" s="169" t="b">
        <f t="shared" si="249"/>
        <v>0</v>
      </c>
      <c r="W131" s="158"/>
      <c r="X131" s="169" t="b">
        <f t="shared" si="250"/>
        <v>0</v>
      </c>
      <c r="Y131" s="158"/>
      <c r="Z131" s="169" t="b">
        <f t="shared" si="251"/>
        <v>0</v>
      </c>
      <c r="AA131" s="116">
        <f t="shared" si="252"/>
        <v>0</v>
      </c>
      <c r="AB131" s="117" t="str">
        <f t="shared" si="253"/>
        <v>Débil</v>
      </c>
      <c r="AC131" s="184"/>
      <c r="AD131" s="170" t="str">
        <f t="shared" si="254"/>
        <v>Débil</v>
      </c>
      <c r="AE131" s="118" t="str">
        <f t="shared" si="255"/>
        <v>0</v>
      </c>
      <c r="AF131" s="547"/>
      <c r="AG131" s="552"/>
      <c r="AH131" s="530"/>
      <c r="AI131" s="531"/>
      <c r="AJ131" s="534"/>
      <c r="AK131" s="534"/>
      <c r="AL131" s="534"/>
      <c r="AM131" s="531"/>
      <c r="AN131" s="539"/>
      <c r="AO131" s="539"/>
      <c r="AP131" s="535"/>
      <c r="AQ131" s="532"/>
      <c r="AR131" s="532"/>
      <c r="AS131" s="533"/>
    </row>
    <row r="132" spans="2:45" ht="68.25" customHeight="1" x14ac:dyDescent="0.25">
      <c r="B132" s="540" t="str">
        <f>'3-IDENTIFICACIÓN DEL RIESGO'!B132</f>
        <v>APOYO JURÍDICO</v>
      </c>
      <c r="C132" s="432" t="str">
        <f>'3-IDENTIFICACIÓN DEL RIESGO'!E132</f>
        <v>1. Oficina Jurídica</v>
      </c>
      <c r="D132" s="553" t="str">
        <f>'3-IDENTIFICACIÓN DEL RIESGO'!G132</f>
        <v xml:space="preserve">Emitir conceptos y viabilidades jurídicas para favorecer intereses propios o de terceros </v>
      </c>
      <c r="E132" s="553"/>
      <c r="F132" s="187" t="s">
        <v>505</v>
      </c>
      <c r="G132" s="187" t="s">
        <v>507</v>
      </c>
      <c r="H132" s="187" t="s">
        <v>508</v>
      </c>
      <c r="I132" s="187" t="s">
        <v>509</v>
      </c>
      <c r="J132" s="187" t="s">
        <v>510</v>
      </c>
      <c r="K132" s="187" t="s">
        <v>511</v>
      </c>
      <c r="L132" s="187" t="s">
        <v>512</v>
      </c>
      <c r="M132" s="183" t="s">
        <v>172</v>
      </c>
      <c r="N132" s="169">
        <f t="shared" si="245"/>
        <v>15</v>
      </c>
      <c r="O132" s="158" t="s">
        <v>173</v>
      </c>
      <c r="P132" s="169">
        <f t="shared" si="246"/>
        <v>15</v>
      </c>
      <c r="Q132" s="158" t="s">
        <v>174</v>
      </c>
      <c r="R132" s="169">
        <f t="shared" si="247"/>
        <v>15</v>
      </c>
      <c r="S132" s="158" t="s">
        <v>47</v>
      </c>
      <c r="T132" s="169">
        <f t="shared" si="248"/>
        <v>15</v>
      </c>
      <c r="U132" s="158" t="s">
        <v>175</v>
      </c>
      <c r="V132" s="169">
        <f t="shared" si="249"/>
        <v>15</v>
      </c>
      <c r="W132" s="158" t="s">
        <v>176</v>
      </c>
      <c r="X132" s="169">
        <f t="shared" si="250"/>
        <v>15</v>
      </c>
      <c r="Y132" s="158" t="s">
        <v>177</v>
      </c>
      <c r="Z132" s="169">
        <f t="shared" si="251"/>
        <v>10</v>
      </c>
      <c r="AA132" s="116">
        <f t="shared" si="252"/>
        <v>100</v>
      </c>
      <c r="AB132" s="117" t="str">
        <f t="shared" si="253"/>
        <v>Fuerte</v>
      </c>
      <c r="AC132" s="184" t="s">
        <v>50</v>
      </c>
      <c r="AD132" s="170" t="str">
        <f t="shared" si="254"/>
        <v>Fuerte</v>
      </c>
      <c r="AE132" s="118" t="str">
        <f t="shared" si="255"/>
        <v>100</v>
      </c>
      <c r="AF132" s="546">
        <v>1</v>
      </c>
      <c r="AG132" s="551">
        <f t="shared" ref="AG132" si="438">(AE132+AE133)/AF132</f>
        <v>100</v>
      </c>
      <c r="AH132" s="529" t="str">
        <f t="shared" ref="AH132" si="439">IF(AG132&lt;50,"Débil",IF(AG132&lt;=99,"Moderado",IF(AG132=100,"Fuerte",IF(AG132="","ERROR"))))</f>
        <v>Fuerte</v>
      </c>
      <c r="AI132" s="531" t="s">
        <v>78</v>
      </c>
      <c r="AJ132" s="534">
        <f t="shared" ref="AJ132" si="440">IF(AH132="Débil",0,IF(AND(AH132="Moderado",AI132="Directamente"),1,IF(AND(AH132="Moderado",AI132="No disminuye"),0,IF(AND(AH132="Fuerte",AI132="Directamente"),2,IF(AND(AH132="Fuerte",AI132="No disminuye"),0)))))</f>
        <v>2</v>
      </c>
      <c r="AK132" s="534">
        <f>('4-VALORACIÓN DEL RIESGO'!H71-AJ132)</f>
        <v>1</v>
      </c>
      <c r="AL132" s="534" t="str">
        <f t="shared" ref="AL132" si="441">IF(AK132=5,"Casi Seguro",IF(AK132=4,"Probable",IF(AK132=3,"Posible",IF(AK132=2,"Improbable",IF(AK132=1,"Rara Vez",IF(AK132=0,"Rara Vez",IF(AK132&lt;0,"Rara Vez")))))))</f>
        <v>Rara Vez</v>
      </c>
      <c r="AM132" s="531" t="s">
        <v>80</v>
      </c>
      <c r="AN132" s="538">
        <f t="shared" ref="AN132" si="442">IF(AH132="Débil",0,IF(AND(AH132="Moderado",AM132="Directamente"),1,IF(AND(AH132="Moderado",AM132="Indirectamente"),0,IF(AND(AH132="Moderado",AM132="No disminuye"),0,IF(AND(AH132="Fuerte",AM132="Directamente"),2,IF(AND(AH132="Fuerte",AM132="Indirectamente"),1,IF(AND(AH132="Fuerte",AM132="No disminuye"),0)))))))</f>
        <v>0</v>
      </c>
      <c r="AO132" s="538">
        <f>('4-VALORACIÓN DEL RIESGO'!AD71-AN132)</f>
        <v>5</v>
      </c>
      <c r="AP132" s="535" t="str">
        <f t="shared" ref="AP132" si="443">IF(AO132=5,"Catastrófico",IF(AO132=4,"Mayor",IF(AO132=3,"Moderado",IF(AO132=2,"Moderado",IF(AO132=1,"Moderado")))))</f>
        <v>Catastrófico</v>
      </c>
      <c r="AQ132" s="532" t="str">
        <f t="shared" ref="AQ132" si="444">IF(OR(AND(AP132="Moderado",AL132="Rara Vez"),AND(AP132="Moderado",AL132="Improbable")),"Moderado",IF(OR(AND(AP132="Mayor",AL132="Improbable"),AND(AP132="Mayor",AL132="Rara Vez"),AND(AP132="Moderado",AL132="Probable"),AND(AP132="Moderado",AL132="Posible")),"Alto",IF(OR(AND(AP132="Moderado",AL132="Casi Seguro"),AND(AP132="Mayor",AL132="Posible"),AND(AP132="Mayor",AL132="Probable"),AND(AP132="Mayor",AL132="Casi Seguro")),"Extremo",IF(AP132="Catastrófico","Extremo"))))</f>
        <v>Extremo</v>
      </c>
      <c r="AR132" s="532"/>
      <c r="AS132" s="533" t="s">
        <v>410</v>
      </c>
    </row>
    <row r="133" spans="2:45" ht="46.5" customHeight="1" thickBot="1" x14ac:dyDescent="0.3">
      <c r="B133" s="541"/>
      <c r="C133" s="433"/>
      <c r="D133" s="553"/>
      <c r="E133" s="553"/>
      <c r="F133" s="187"/>
      <c r="G133" s="187"/>
      <c r="H133" s="187"/>
      <c r="I133" s="187"/>
      <c r="J133" s="187"/>
      <c r="K133" s="187"/>
      <c r="L133" s="187"/>
      <c r="M133" s="183"/>
      <c r="N133" s="169" t="b">
        <f t="shared" si="245"/>
        <v>0</v>
      </c>
      <c r="O133" s="158"/>
      <c r="P133" s="169" t="b">
        <f t="shared" si="246"/>
        <v>0</v>
      </c>
      <c r="Q133" s="158"/>
      <c r="R133" s="169" t="b">
        <f t="shared" si="247"/>
        <v>0</v>
      </c>
      <c r="S133" s="158"/>
      <c r="T133" s="169" t="b">
        <f t="shared" si="248"/>
        <v>0</v>
      </c>
      <c r="U133" s="158"/>
      <c r="V133" s="169" t="b">
        <f t="shared" si="249"/>
        <v>0</v>
      </c>
      <c r="W133" s="158"/>
      <c r="X133" s="169" t="b">
        <f t="shared" si="250"/>
        <v>0</v>
      </c>
      <c r="Y133" s="158"/>
      <c r="Z133" s="169" t="b">
        <f t="shared" si="251"/>
        <v>0</v>
      </c>
      <c r="AA133" s="116">
        <f t="shared" si="252"/>
        <v>0</v>
      </c>
      <c r="AB133" s="117" t="str">
        <f t="shared" si="253"/>
        <v>Débil</v>
      </c>
      <c r="AC133" s="184"/>
      <c r="AD133" s="170" t="str">
        <f t="shared" si="254"/>
        <v>Débil</v>
      </c>
      <c r="AE133" s="118" t="str">
        <f t="shared" si="255"/>
        <v>0</v>
      </c>
      <c r="AF133" s="547"/>
      <c r="AG133" s="552"/>
      <c r="AH133" s="530"/>
      <c r="AI133" s="531"/>
      <c r="AJ133" s="534"/>
      <c r="AK133" s="534"/>
      <c r="AL133" s="534"/>
      <c r="AM133" s="531"/>
      <c r="AN133" s="539"/>
      <c r="AO133" s="539"/>
      <c r="AP133" s="535"/>
      <c r="AQ133" s="532"/>
      <c r="AR133" s="532"/>
      <c r="AS133" s="533"/>
    </row>
    <row r="134" spans="2:45" ht="67.5" customHeight="1" x14ac:dyDescent="0.25">
      <c r="B134" s="541"/>
      <c r="C134" s="433"/>
      <c r="D134" s="553" t="str">
        <f>'3-IDENTIFICACIÓN DEL RIESGO'!G134</f>
        <v xml:space="preserve">Aplicación discrecional de las normas para favorecer intereses de terceros </v>
      </c>
      <c r="E134" s="553"/>
      <c r="F134" s="187" t="s">
        <v>505</v>
      </c>
      <c r="G134" s="187" t="s">
        <v>507</v>
      </c>
      <c r="H134" s="187" t="s">
        <v>508</v>
      </c>
      <c r="I134" s="187" t="s">
        <v>513</v>
      </c>
      <c r="J134" s="187" t="s">
        <v>510</v>
      </c>
      <c r="K134" s="187" t="s">
        <v>511</v>
      </c>
      <c r="L134" s="187" t="s">
        <v>512</v>
      </c>
      <c r="M134" s="183" t="s">
        <v>172</v>
      </c>
      <c r="N134" s="169">
        <f t="shared" si="245"/>
        <v>15</v>
      </c>
      <c r="O134" s="158" t="s">
        <v>173</v>
      </c>
      <c r="P134" s="169">
        <f t="shared" si="246"/>
        <v>15</v>
      </c>
      <c r="Q134" s="158" t="s">
        <v>174</v>
      </c>
      <c r="R134" s="169">
        <f t="shared" si="247"/>
        <v>15</v>
      </c>
      <c r="S134" s="158" t="s">
        <v>178</v>
      </c>
      <c r="T134" s="169">
        <f t="shared" si="248"/>
        <v>10</v>
      </c>
      <c r="U134" s="158" t="s">
        <v>175</v>
      </c>
      <c r="V134" s="169">
        <f t="shared" si="249"/>
        <v>15</v>
      </c>
      <c r="W134" s="158" t="s">
        <v>176</v>
      </c>
      <c r="X134" s="169">
        <f t="shared" si="250"/>
        <v>15</v>
      </c>
      <c r="Y134" s="158" t="s">
        <v>177</v>
      </c>
      <c r="Z134" s="169">
        <f t="shared" si="251"/>
        <v>10</v>
      </c>
      <c r="AA134" s="116">
        <f t="shared" si="252"/>
        <v>95</v>
      </c>
      <c r="AB134" s="117" t="str">
        <f t="shared" si="253"/>
        <v>Moderado</v>
      </c>
      <c r="AC134" s="184" t="s">
        <v>44</v>
      </c>
      <c r="AD134" s="170" t="str">
        <f t="shared" si="254"/>
        <v>Moderado</v>
      </c>
      <c r="AE134" s="118" t="str">
        <f t="shared" si="255"/>
        <v>50</v>
      </c>
      <c r="AF134" s="546">
        <v>1</v>
      </c>
      <c r="AG134" s="551">
        <f t="shared" ref="AG134" si="445">(AE134+AE135)/AF134</f>
        <v>50</v>
      </c>
      <c r="AH134" s="529" t="str">
        <f t="shared" ref="AH134" si="446">IF(AG134&lt;50,"Débil",IF(AG134&lt;=99,"Moderado",IF(AG134=100,"Fuerte",IF(AG134="","ERROR"))))</f>
        <v>Moderado</v>
      </c>
      <c r="AI134" s="531" t="s">
        <v>78</v>
      </c>
      <c r="AJ134" s="534">
        <f t="shared" ref="AJ134" si="447">IF(AH134="Débil",0,IF(AND(AH134="Moderado",AI134="Directamente"),1,IF(AND(AH134="Moderado",AI134="No disminuye"),0,IF(AND(AH134="Fuerte",AI134="Directamente"),2,IF(AND(AH134="Fuerte",AI134="No disminuye"),0)))))</f>
        <v>1</v>
      </c>
      <c r="AK134" s="534">
        <f>('4-VALORACIÓN DEL RIESGO'!H72-AJ134)</f>
        <v>3</v>
      </c>
      <c r="AL134" s="534" t="str">
        <f t="shared" ref="AL134" si="448">IF(AK134=5,"Casi Seguro",IF(AK134=4,"Probable",IF(AK134=3,"Posible",IF(AK134=2,"Improbable",IF(AK134=1,"Rara Vez",IF(AK134=0,"Rara Vez",IF(AK134&lt;0,"Rara Vez")))))))</f>
        <v>Posible</v>
      </c>
      <c r="AM134" s="531" t="s">
        <v>80</v>
      </c>
      <c r="AN134" s="538">
        <f t="shared" ref="AN134" si="449">IF(AH134="Débil",0,IF(AND(AH134="Moderado",AM134="Directamente"),1,IF(AND(AH134="Moderado",AM134="Indirectamente"),0,IF(AND(AH134="Moderado",AM134="No disminuye"),0,IF(AND(AH134="Fuerte",AM134="Directamente"),2,IF(AND(AH134="Fuerte",AM134="Indirectamente"),1,IF(AND(AH134="Fuerte",AM134="No disminuye"),0)))))))</f>
        <v>0</v>
      </c>
      <c r="AO134" s="538">
        <f>('4-VALORACIÓN DEL RIESGO'!AD72-AN134)</f>
        <v>5</v>
      </c>
      <c r="AP134" s="535" t="str">
        <f t="shared" ref="AP134" si="450">IF(AO134=5,"Catastrófico",IF(AO134=4,"Mayor",IF(AO134=3,"Moderado",IF(AO134=2,"Moderado",IF(AO134=1,"Moderado")))))</f>
        <v>Catastrófico</v>
      </c>
      <c r="AQ134" s="532" t="str">
        <f t="shared" ref="AQ134" si="451">IF(OR(AND(AP134="Moderado",AL134="Rara Vez"),AND(AP134="Moderado",AL134="Improbable")),"Moderado",IF(OR(AND(AP134="Mayor",AL134="Improbable"),AND(AP134="Mayor",AL134="Rara Vez"),AND(AP134="Moderado",AL134="Probable"),AND(AP134="Moderado",AL134="Posible")),"Alto",IF(OR(AND(AP134="Moderado",AL134="Casi Seguro"),AND(AP134="Mayor",AL134="Posible"),AND(AP134="Mayor",AL134="Probable"),AND(AP134="Mayor",AL134="Casi Seguro")),"Extremo",IF(AP134="Catastrófico","Extremo"))))</f>
        <v>Extremo</v>
      </c>
      <c r="AR134" s="532"/>
      <c r="AS134" s="533" t="s">
        <v>410</v>
      </c>
    </row>
    <row r="135" spans="2:45" ht="30.75" thickBot="1" x14ac:dyDescent="0.3">
      <c r="B135" s="541"/>
      <c r="C135" s="433"/>
      <c r="D135" s="553"/>
      <c r="E135" s="553"/>
      <c r="F135" s="187"/>
      <c r="G135" s="187"/>
      <c r="H135" s="187"/>
      <c r="I135" s="187"/>
      <c r="J135" s="187"/>
      <c r="K135" s="187"/>
      <c r="L135" s="187"/>
      <c r="M135" s="183"/>
      <c r="N135" s="169" t="b">
        <f t="shared" si="245"/>
        <v>0</v>
      </c>
      <c r="O135" s="158"/>
      <c r="P135" s="169" t="b">
        <f t="shared" si="246"/>
        <v>0</v>
      </c>
      <c r="Q135" s="158"/>
      <c r="R135" s="169" t="b">
        <f t="shared" si="247"/>
        <v>0</v>
      </c>
      <c r="S135" s="158"/>
      <c r="T135" s="169" t="b">
        <f t="shared" si="248"/>
        <v>0</v>
      </c>
      <c r="U135" s="158"/>
      <c r="V135" s="169" t="b">
        <f t="shared" si="249"/>
        <v>0</v>
      </c>
      <c r="W135" s="158"/>
      <c r="X135" s="169" t="b">
        <f t="shared" si="250"/>
        <v>0</v>
      </c>
      <c r="Y135" s="158"/>
      <c r="Z135" s="169" t="b">
        <f t="shared" si="251"/>
        <v>0</v>
      </c>
      <c r="AA135" s="116">
        <f t="shared" si="252"/>
        <v>0</v>
      </c>
      <c r="AB135" s="117" t="str">
        <f t="shared" si="253"/>
        <v>Débil</v>
      </c>
      <c r="AC135" s="184"/>
      <c r="AD135" s="170" t="str">
        <f t="shared" si="254"/>
        <v>Débil</v>
      </c>
      <c r="AE135" s="118" t="str">
        <f t="shared" si="255"/>
        <v>0</v>
      </c>
      <c r="AF135" s="547"/>
      <c r="AG135" s="552"/>
      <c r="AH135" s="530"/>
      <c r="AI135" s="531"/>
      <c r="AJ135" s="534"/>
      <c r="AK135" s="534"/>
      <c r="AL135" s="534"/>
      <c r="AM135" s="531"/>
      <c r="AN135" s="539"/>
      <c r="AO135" s="539"/>
      <c r="AP135" s="535"/>
      <c r="AQ135" s="532"/>
      <c r="AR135" s="532"/>
      <c r="AS135" s="533"/>
    </row>
    <row r="136" spans="2:45" ht="83.25" customHeight="1" x14ac:dyDescent="0.25">
      <c r="B136" s="541"/>
      <c r="C136" s="433"/>
      <c r="D136" s="553" t="str">
        <f>'3-IDENTIFICACIÓN DEL RIESGO'!G136</f>
        <v>No ejecutar las accciones de cobro coactivo para favorecer intereses propios o de terceros.</v>
      </c>
      <c r="E136" s="553"/>
      <c r="F136" s="187" t="s">
        <v>506</v>
      </c>
      <c r="G136" s="187" t="s">
        <v>514</v>
      </c>
      <c r="H136" s="187" t="s">
        <v>515</v>
      </c>
      <c r="I136" s="187" t="s">
        <v>516</v>
      </c>
      <c r="J136" s="187" t="s">
        <v>517</v>
      </c>
      <c r="K136" s="187" t="s">
        <v>511</v>
      </c>
      <c r="L136" s="187" t="s">
        <v>518</v>
      </c>
      <c r="M136" s="183" t="s">
        <v>172</v>
      </c>
      <c r="N136" s="169">
        <f t="shared" si="245"/>
        <v>15</v>
      </c>
      <c r="O136" s="158" t="s">
        <v>173</v>
      </c>
      <c r="P136" s="169">
        <f t="shared" si="246"/>
        <v>15</v>
      </c>
      <c r="Q136" s="158" t="s">
        <v>174</v>
      </c>
      <c r="R136" s="169">
        <f t="shared" si="247"/>
        <v>15</v>
      </c>
      <c r="S136" s="158" t="s">
        <v>47</v>
      </c>
      <c r="T136" s="169">
        <f t="shared" si="248"/>
        <v>15</v>
      </c>
      <c r="U136" s="158" t="s">
        <v>175</v>
      </c>
      <c r="V136" s="169">
        <f t="shared" si="249"/>
        <v>15</v>
      </c>
      <c r="W136" s="158" t="s">
        <v>176</v>
      </c>
      <c r="X136" s="169">
        <f t="shared" si="250"/>
        <v>15</v>
      </c>
      <c r="Y136" s="158" t="s">
        <v>177</v>
      </c>
      <c r="Z136" s="169">
        <f t="shared" si="251"/>
        <v>10</v>
      </c>
      <c r="AA136" s="116">
        <f t="shared" si="252"/>
        <v>100</v>
      </c>
      <c r="AB136" s="117" t="str">
        <f t="shared" si="253"/>
        <v>Fuerte</v>
      </c>
      <c r="AC136" s="184" t="s">
        <v>50</v>
      </c>
      <c r="AD136" s="170" t="str">
        <f t="shared" si="254"/>
        <v>Fuerte</v>
      </c>
      <c r="AE136" s="118" t="str">
        <f t="shared" si="255"/>
        <v>100</v>
      </c>
      <c r="AF136" s="546">
        <v>1</v>
      </c>
      <c r="AG136" s="551">
        <f t="shared" ref="AG136" si="452">(AE136+AE137)/AF136</f>
        <v>100</v>
      </c>
      <c r="AH136" s="529" t="str">
        <f t="shared" ref="AH136" si="453">IF(AG136&lt;50,"Débil",IF(AG136&lt;=99,"Moderado",IF(AG136=100,"Fuerte",IF(AG136="","ERROR"))))</f>
        <v>Fuerte</v>
      </c>
      <c r="AI136" s="531" t="s">
        <v>78</v>
      </c>
      <c r="AJ136" s="534">
        <f t="shared" ref="AJ136" si="454">IF(AH136="Débil",0,IF(AND(AH136="Moderado",AI136="Directamente"),1,IF(AND(AH136="Moderado",AI136="No disminuye"),0,IF(AND(AH136="Fuerte",AI136="Directamente"),2,IF(AND(AH136="Fuerte",AI136="No disminuye"),0)))))</f>
        <v>2</v>
      </c>
      <c r="AK136" s="534">
        <f>('4-VALORACIÓN DEL RIESGO'!H73-AJ136)</f>
        <v>-1</v>
      </c>
      <c r="AL136" s="534" t="str">
        <f t="shared" ref="AL136" si="455">IF(AK136=5,"Casi Seguro",IF(AK136=4,"Probable",IF(AK136=3,"Posible",IF(AK136=2,"Improbable",IF(AK136=1,"Rara Vez",IF(AK136=0,"Rara Vez",IF(AK136&lt;0,"Rara Vez")))))))</f>
        <v>Rara Vez</v>
      </c>
      <c r="AM136" s="531" t="s">
        <v>80</v>
      </c>
      <c r="AN136" s="538">
        <f t="shared" ref="AN136" si="456">IF(AH136="Débil",0,IF(AND(AH136="Moderado",AM136="Directamente"),1,IF(AND(AH136="Moderado",AM136="Indirectamente"),0,IF(AND(AH136="Moderado",AM136="No disminuye"),0,IF(AND(AH136="Fuerte",AM136="Directamente"),2,IF(AND(AH136="Fuerte",AM136="Indirectamente"),1,IF(AND(AH136="Fuerte",AM136="No disminuye"),0)))))))</f>
        <v>0</v>
      </c>
      <c r="AO136" s="538">
        <f>('4-VALORACIÓN DEL RIESGO'!AD73-AN136)</f>
        <v>4</v>
      </c>
      <c r="AP136" s="535" t="str">
        <f t="shared" ref="AP136" si="457">IF(AO136=5,"Catastrófico",IF(AO136=4,"Mayor",IF(AO136=3,"Moderado",IF(AO136=2,"Moderado",IF(AO136=1,"Moderado")))))</f>
        <v>Mayor</v>
      </c>
      <c r="AQ136" s="532" t="str">
        <f t="shared" ref="AQ136" si="458">IF(OR(AND(AP136="Moderado",AL136="Rara Vez"),AND(AP136="Moderado",AL136="Improbable")),"Moderado",IF(OR(AND(AP136="Mayor",AL136="Improbable"),AND(AP136="Mayor",AL136="Rara Vez"),AND(AP136="Moderado",AL136="Probable"),AND(AP136="Moderado",AL136="Posible")),"Alto",IF(OR(AND(AP136="Moderado",AL136="Casi Seguro"),AND(AP136="Mayor",AL136="Posible"),AND(AP136="Mayor",AL136="Probable"),AND(AP136="Mayor",AL136="Casi Seguro")),"Extremo",IF(AP136="Catastrófico","Extremo"))))</f>
        <v>Alto</v>
      </c>
      <c r="AR136" s="532"/>
      <c r="AS136" s="533" t="s">
        <v>410</v>
      </c>
    </row>
    <row r="137" spans="2:45" ht="30.75" thickBot="1" x14ac:dyDescent="0.3">
      <c r="B137" s="541"/>
      <c r="C137" s="433"/>
      <c r="D137" s="553"/>
      <c r="E137" s="553"/>
      <c r="F137" s="187"/>
      <c r="G137" s="187"/>
      <c r="H137" s="187"/>
      <c r="I137" s="187"/>
      <c r="J137" s="187"/>
      <c r="K137" s="187"/>
      <c r="L137" s="187"/>
      <c r="M137" s="183"/>
      <c r="N137" s="169" t="b">
        <f t="shared" si="245"/>
        <v>0</v>
      </c>
      <c r="O137" s="158"/>
      <c r="P137" s="169" t="b">
        <f t="shared" si="246"/>
        <v>0</v>
      </c>
      <c r="Q137" s="158"/>
      <c r="R137" s="169" t="b">
        <f t="shared" si="247"/>
        <v>0</v>
      </c>
      <c r="S137" s="158"/>
      <c r="T137" s="169" t="b">
        <f t="shared" si="248"/>
        <v>0</v>
      </c>
      <c r="U137" s="158"/>
      <c r="V137" s="169" t="b">
        <f t="shared" si="249"/>
        <v>0</v>
      </c>
      <c r="W137" s="158"/>
      <c r="X137" s="169" t="b">
        <f t="shared" si="250"/>
        <v>0</v>
      </c>
      <c r="Y137" s="158"/>
      <c r="Z137" s="169" t="b">
        <f t="shared" si="251"/>
        <v>0</v>
      </c>
      <c r="AA137" s="116">
        <f t="shared" si="252"/>
        <v>0</v>
      </c>
      <c r="AB137" s="117" t="str">
        <f t="shared" si="253"/>
        <v>Débil</v>
      </c>
      <c r="AC137" s="184"/>
      <c r="AD137" s="170" t="str">
        <f t="shared" si="254"/>
        <v>Débil</v>
      </c>
      <c r="AE137" s="118" t="str">
        <f t="shared" si="255"/>
        <v>0</v>
      </c>
      <c r="AF137" s="547"/>
      <c r="AG137" s="552"/>
      <c r="AH137" s="530"/>
      <c r="AI137" s="531"/>
      <c r="AJ137" s="534"/>
      <c r="AK137" s="534"/>
      <c r="AL137" s="534"/>
      <c r="AM137" s="531"/>
      <c r="AN137" s="539"/>
      <c r="AO137" s="539"/>
      <c r="AP137" s="535"/>
      <c r="AQ137" s="532"/>
      <c r="AR137" s="532"/>
      <c r="AS137" s="533"/>
    </row>
    <row r="138" spans="2:45" ht="67.5" x14ac:dyDescent="0.25">
      <c r="B138" s="541"/>
      <c r="C138" s="433"/>
      <c r="D138" s="553" t="str">
        <f>'3-IDENTIFICACIÓN DEL RIESGO'!G138</f>
        <v xml:space="preserve"> Orientar la defensa jurídica de la ANT o algunas de sus actuaciones  en perjuicio de sus intereses para favorecer a un tercero.</v>
      </c>
      <c r="E138" s="553"/>
      <c r="F138" s="187" t="s">
        <v>506</v>
      </c>
      <c r="G138" s="187" t="s">
        <v>519</v>
      </c>
      <c r="H138" s="187" t="s">
        <v>520</v>
      </c>
      <c r="I138" s="187" t="s">
        <v>521</v>
      </c>
      <c r="J138" s="187" t="s">
        <v>517</v>
      </c>
      <c r="K138" s="187" t="s">
        <v>511</v>
      </c>
      <c r="L138" s="187" t="s">
        <v>522</v>
      </c>
      <c r="M138" s="183" t="s">
        <v>172</v>
      </c>
      <c r="N138" s="169">
        <f t="shared" si="245"/>
        <v>15</v>
      </c>
      <c r="O138" s="158" t="s">
        <v>173</v>
      </c>
      <c r="P138" s="169">
        <f t="shared" si="246"/>
        <v>15</v>
      </c>
      <c r="Q138" s="158" t="s">
        <v>174</v>
      </c>
      <c r="R138" s="169">
        <f t="shared" si="247"/>
        <v>15</v>
      </c>
      <c r="S138" s="158" t="s">
        <v>47</v>
      </c>
      <c r="T138" s="169">
        <f t="shared" si="248"/>
        <v>15</v>
      </c>
      <c r="U138" s="158" t="s">
        <v>175</v>
      </c>
      <c r="V138" s="169">
        <f t="shared" si="249"/>
        <v>15</v>
      </c>
      <c r="W138" s="158" t="s">
        <v>176</v>
      </c>
      <c r="X138" s="169">
        <f t="shared" si="250"/>
        <v>15</v>
      </c>
      <c r="Y138" s="158" t="s">
        <v>177</v>
      </c>
      <c r="Z138" s="169">
        <f t="shared" si="251"/>
        <v>10</v>
      </c>
      <c r="AA138" s="116">
        <f t="shared" si="252"/>
        <v>100</v>
      </c>
      <c r="AB138" s="117" t="str">
        <f t="shared" si="253"/>
        <v>Fuerte</v>
      </c>
      <c r="AC138" s="184" t="s">
        <v>50</v>
      </c>
      <c r="AD138" s="170" t="str">
        <f t="shared" si="254"/>
        <v>Fuerte</v>
      </c>
      <c r="AE138" s="118" t="str">
        <f t="shared" si="255"/>
        <v>100</v>
      </c>
      <c r="AF138" s="546">
        <v>1</v>
      </c>
      <c r="AG138" s="551">
        <f t="shared" ref="AG138" si="459">(AE138+AE139)/AF138</f>
        <v>100</v>
      </c>
      <c r="AH138" s="529" t="str">
        <f t="shared" ref="AH138" si="460">IF(AG138&lt;50,"Débil",IF(AG138&lt;=99,"Moderado",IF(AG138=100,"Fuerte",IF(AG138="","ERROR"))))</f>
        <v>Fuerte</v>
      </c>
      <c r="AI138" s="531" t="s">
        <v>78</v>
      </c>
      <c r="AJ138" s="534">
        <f t="shared" ref="AJ138" si="461">IF(AH138="Débil",0,IF(AND(AH138="Moderado",AI138="Directamente"),1,IF(AND(AH138="Moderado",AI138="No disminuye"),0,IF(AND(AH138="Fuerte",AI138="Directamente"),2,IF(AND(AH138="Fuerte",AI138="No disminuye"),0)))))</f>
        <v>2</v>
      </c>
      <c r="AK138" s="534">
        <f>('4-VALORACIÓN DEL RIESGO'!H74-AJ138)</f>
        <v>1</v>
      </c>
      <c r="AL138" s="534" t="str">
        <f t="shared" ref="AL138" si="462">IF(AK138=5,"Casi Seguro",IF(AK138=4,"Probable",IF(AK138=3,"Posible",IF(AK138=2,"Improbable",IF(AK138=1,"Rara Vez",IF(AK138=0,"Rara Vez",IF(AK138&lt;0,"Rara Vez")))))))</f>
        <v>Rara Vez</v>
      </c>
      <c r="AM138" s="531" t="s">
        <v>80</v>
      </c>
      <c r="AN138" s="538">
        <f t="shared" ref="AN138" si="463">IF(AH138="Débil",0,IF(AND(AH138="Moderado",AM138="Directamente"),1,IF(AND(AH138="Moderado",AM138="Indirectamente"),0,IF(AND(AH138="Moderado",AM138="No disminuye"),0,IF(AND(AH138="Fuerte",AM138="Directamente"),2,IF(AND(AH138="Fuerte",AM138="Indirectamente"),1,IF(AND(AH138="Fuerte",AM138="No disminuye"),0)))))))</f>
        <v>0</v>
      </c>
      <c r="AO138" s="538">
        <f>('4-VALORACIÓN DEL RIESGO'!AD74-AN138)</f>
        <v>5</v>
      </c>
      <c r="AP138" s="535" t="str">
        <f t="shared" ref="AP138" si="464">IF(AO138=5,"Catastrófico",IF(AO138=4,"Mayor",IF(AO138=3,"Moderado",IF(AO138=2,"Moderado",IF(AO138=1,"Moderado")))))</f>
        <v>Catastrófico</v>
      </c>
      <c r="AQ138" s="532" t="str">
        <f t="shared" ref="AQ138" si="465">IF(OR(AND(AP138="Moderado",AL138="Rara Vez"),AND(AP138="Moderado",AL138="Improbable")),"Moderado",IF(OR(AND(AP138="Mayor",AL138="Improbable"),AND(AP138="Mayor",AL138="Rara Vez"),AND(AP138="Moderado",AL138="Probable"),AND(AP138="Moderado",AL138="Posible")),"Alto",IF(OR(AND(AP138="Moderado",AL138="Casi Seguro"),AND(AP138="Mayor",AL138="Posible"),AND(AP138="Mayor",AL138="Probable"),AND(AP138="Mayor",AL138="Casi Seguro")),"Extremo",IF(AP138="Catastrófico","Extremo"))))</f>
        <v>Extremo</v>
      </c>
      <c r="AR138" s="532"/>
      <c r="AS138" s="533" t="s">
        <v>410</v>
      </c>
    </row>
    <row r="139" spans="2:45" ht="30.75" thickBot="1" x14ac:dyDescent="0.3">
      <c r="B139" s="541"/>
      <c r="C139" s="433"/>
      <c r="D139" s="553"/>
      <c r="E139" s="553"/>
      <c r="F139" s="187"/>
      <c r="G139" s="187"/>
      <c r="H139" s="187"/>
      <c r="I139" s="187"/>
      <c r="J139" s="187"/>
      <c r="K139" s="187"/>
      <c r="L139" s="187"/>
      <c r="M139" s="183"/>
      <c r="N139" s="169" t="b">
        <f t="shared" si="245"/>
        <v>0</v>
      </c>
      <c r="O139" s="158"/>
      <c r="P139" s="169" t="b">
        <f t="shared" si="246"/>
        <v>0</v>
      </c>
      <c r="Q139" s="158"/>
      <c r="R139" s="169" t="b">
        <f t="shared" si="247"/>
        <v>0</v>
      </c>
      <c r="S139" s="158"/>
      <c r="T139" s="169" t="b">
        <f t="shared" si="248"/>
        <v>0</v>
      </c>
      <c r="U139" s="158"/>
      <c r="V139" s="169" t="b">
        <f t="shared" si="249"/>
        <v>0</v>
      </c>
      <c r="W139" s="158"/>
      <c r="X139" s="169" t="b">
        <f t="shared" si="250"/>
        <v>0</v>
      </c>
      <c r="Y139" s="158"/>
      <c r="Z139" s="169" t="b">
        <f t="shared" si="251"/>
        <v>0</v>
      </c>
      <c r="AA139" s="116">
        <f t="shared" si="252"/>
        <v>0</v>
      </c>
      <c r="AB139" s="117" t="str">
        <f t="shared" si="253"/>
        <v>Débil</v>
      </c>
      <c r="AC139" s="184"/>
      <c r="AD139" s="170" t="str">
        <f t="shared" si="254"/>
        <v>Débil</v>
      </c>
      <c r="AE139" s="118" t="str">
        <f t="shared" si="255"/>
        <v>0</v>
      </c>
      <c r="AF139" s="547"/>
      <c r="AG139" s="552"/>
      <c r="AH139" s="530"/>
      <c r="AI139" s="531"/>
      <c r="AJ139" s="534"/>
      <c r="AK139" s="534"/>
      <c r="AL139" s="534"/>
      <c r="AM139" s="531"/>
      <c r="AN139" s="539"/>
      <c r="AO139" s="539"/>
      <c r="AP139" s="535"/>
      <c r="AQ139" s="532"/>
      <c r="AR139" s="532"/>
      <c r="AS139" s="533"/>
    </row>
    <row r="140" spans="2:45" ht="30" x14ac:dyDescent="0.25">
      <c r="B140" s="541"/>
      <c r="C140" s="433"/>
      <c r="D140" s="553" t="str">
        <f>'3-IDENTIFICACIÓN DEL RIESGO'!G140</f>
        <v>Riesgo 5</v>
      </c>
      <c r="E140" s="553"/>
      <c r="F140" s="187"/>
      <c r="G140" s="187"/>
      <c r="H140" s="187"/>
      <c r="I140" s="187"/>
      <c r="J140" s="187"/>
      <c r="K140" s="187"/>
      <c r="L140" s="187"/>
      <c r="M140" s="183"/>
      <c r="N140" s="169" t="b">
        <f t="shared" si="245"/>
        <v>0</v>
      </c>
      <c r="O140" s="158"/>
      <c r="P140" s="169" t="b">
        <f t="shared" si="246"/>
        <v>0</v>
      </c>
      <c r="Q140" s="158"/>
      <c r="R140" s="169" t="b">
        <f t="shared" si="247"/>
        <v>0</v>
      </c>
      <c r="S140" s="158"/>
      <c r="T140" s="169" t="b">
        <f t="shared" si="248"/>
        <v>0</v>
      </c>
      <c r="U140" s="158"/>
      <c r="V140" s="169" t="b">
        <f t="shared" si="249"/>
        <v>0</v>
      </c>
      <c r="W140" s="158"/>
      <c r="X140" s="169" t="b">
        <f t="shared" si="250"/>
        <v>0</v>
      </c>
      <c r="Y140" s="158"/>
      <c r="Z140" s="169" t="b">
        <f t="shared" si="251"/>
        <v>0</v>
      </c>
      <c r="AA140" s="116">
        <f t="shared" si="252"/>
        <v>0</v>
      </c>
      <c r="AB140" s="117" t="str">
        <f t="shared" si="253"/>
        <v>Débil</v>
      </c>
      <c r="AC140" s="184"/>
      <c r="AD140" s="170" t="str">
        <f t="shared" si="254"/>
        <v>Débil</v>
      </c>
      <c r="AE140" s="118" t="str">
        <f t="shared" si="255"/>
        <v>0</v>
      </c>
      <c r="AF140" s="546"/>
      <c r="AG140" s="551" t="e">
        <f t="shared" ref="AG140" si="466">(AE140+AE141)/AF140</f>
        <v>#DIV/0!</v>
      </c>
      <c r="AH140" s="529" t="e">
        <f t="shared" ref="AH140" si="467">IF(AG140&lt;50,"Débil",IF(AG140&lt;=99,"Moderado",IF(AG140=100,"Fuerte",IF(AG140="","ERROR"))))</f>
        <v>#DIV/0!</v>
      </c>
      <c r="AI140" s="531"/>
      <c r="AJ140" s="534" t="e">
        <f t="shared" ref="AJ140" si="468">IF(AH140="Débil",0,IF(AND(AH140="Moderado",AI140="Directamente"),1,IF(AND(AH140="Moderado",AI140="No disminuye"),0,IF(AND(AH140="Fuerte",AI140="Directamente"),2,IF(AND(AH140="Fuerte",AI140="No disminuye"),0)))))</f>
        <v>#DIV/0!</v>
      </c>
      <c r="AK140" s="534" t="e">
        <f>('4-VALORACIÓN DEL RIESGO'!H75-AJ140)</f>
        <v>#DIV/0!</v>
      </c>
      <c r="AL140" s="534" t="e">
        <f t="shared" ref="AL140" si="469">IF(AK140=5,"Casi Seguro",IF(AK140=4,"Probable",IF(AK140=3,"Posible",IF(AK140=2,"Improbable",IF(AK140=1,"Rara Vez",IF(AK140=0,"Rara Vez",IF(AK140&lt;0,"Rara Vez")))))))</f>
        <v>#DIV/0!</v>
      </c>
      <c r="AM140" s="531"/>
      <c r="AN140" s="538" t="e">
        <f t="shared" ref="AN140" si="470">IF(AH140="Débil",0,IF(AND(AH140="Moderado",AM140="Directamente"),1,IF(AND(AH140="Moderado",AM140="Indirectamente"),0,IF(AND(AH140="Moderado",AM140="No disminuye"),0,IF(AND(AH140="Fuerte",AM140="Directamente"),2,IF(AND(AH140="Fuerte",AM140="Indirectamente"),1,IF(AND(AH140="Fuerte",AM140="No disminuye"),0)))))))</f>
        <v>#DIV/0!</v>
      </c>
      <c r="AO140" s="538" t="e">
        <f>('4-VALORACIÓN DEL RIESGO'!AD75-AN140)</f>
        <v>#DIV/0!</v>
      </c>
      <c r="AP140" s="535" t="e">
        <f t="shared" ref="AP140" si="471">IF(AO140=5,"Catastrófico",IF(AO140=4,"Mayor",IF(AO140=3,"Moderado",IF(AO140=2,"Moderado",IF(AO140=1,"Moderado")))))</f>
        <v>#DIV/0!</v>
      </c>
      <c r="AQ140" s="532" t="e">
        <f t="shared" ref="AQ140" si="472">IF(OR(AND(AP140="Moderado",AL140="Rara Vez"),AND(AP140="Moderado",AL140="Improbable")),"Moderado",IF(OR(AND(AP140="Mayor",AL140="Improbable"),AND(AP140="Mayor",AL140="Rara Vez"),AND(AP140="Moderado",AL140="Probable"),AND(AP140="Moderado",AL140="Posible")),"Alto",IF(OR(AND(AP140="Moderado",AL140="Casi Seguro"),AND(AP140="Mayor",AL140="Posible"),AND(AP140="Mayor",AL140="Probable"),AND(AP140="Mayor",AL140="Casi Seguro")),"Extremo",IF(AP140="Catastrófico","Extremo"))))</f>
        <v>#DIV/0!</v>
      </c>
      <c r="AR140" s="532"/>
      <c r="AS140" s="533" t="s">
        <v>410</v>
      </c>
    </row>
    <row r="141" spans="2:45" ht="30.75" thickBot="1" x14ac:dyDescent="0.3">
      <c r="B141" s="542"/>
      <c r="C141" s="434"/>
      <c r="D141" s="553"/>
      <c r="E141" s="553"/>
      <c r="F141" s="187"/>
      <c r="G141" s="187"/>
      <c r="H141" s="187"/>
      <c r="I141" s="187"/>
      <c r="J141" s="187"/>
      <c r="K141" s="187"/>
      <c r="L141" s="187"/>
      <c r="M141" s="183"/>
      <c r="N141" s="169" t="b">
        <f t="shared" si="245"/>
        <v>0</v>
      </c>
      <c r="O141" s="158"/>
      <c r="P141" s="169" t="b">
        <f t="shared" si="246"/>
        <v>0</v>
      </c>
      <c r="Q141" s="158"/>
      <c r="R141" s="169" t="b">
        <f t="shared" si="247"/>
        <v>0</v>
      </c>
      <c r="S141" s="158"/>
      <c r="T141" s="169" t="b">
        <f t="shared" si="248"/>
        <v>0</v>
      </c>
      <c r="U141" s="158"/>
      <c r="V141" s="169" t="b">
        <f t="shared" si="249"/>
        <v>0</v>
      </c>
      <c r="W141" s="158"/>
      <c r="X141" s="169" t="b">
        <f t="shared" si="250"/>
        <v>0</v>
      </c>
      <c r="Y141" s="158"/>
      <c r="Z141" s="169" t="b">
        <f t="shared" si="251"/>
        <v>0</v>
      </c>
      <c r="AA141" s="116">
        <f t="shared" si="252"/>
        <v>0</v>
      </c>
      <c r="AB141" s="117" t="str">
        <f t="shared" si="253"/>
        <v>Débil</v>
      </c>
      <c r="AC141" s="184"/>
      <c r="AD141" s="170" t="str">
        <f t="shared" si="254"/>
        <v>Débil</v>
      </c>
      <c r="AE141" s="118" t="str">
        <f t="shared" si="255"/>
        <v>0</v>
      </c>
      <c r="AF141" s="547"/>
      <c r="AG141" s="552"/>
      <c r="AH141" s="530"/>
      <c r="AI141" s="531"/>
      <c r="AJ141" s="534"/>
      <c r="AK141" s="534"/>
      <c r="AL141" s="534"/>
      <c r="AM141" s="531"/>
      <c r="AN141" s="539"/>
      <c r="AO141" s="539"/>
      <c r="AP141" s="535"/>
      <c r="AQ141" s="532"/>
      <c r="AR141" s="532"/>
      <c r="AS141" s="533"/>
    </row>
    <row r="142" spans="2:45" ht="212.25" customHeight="1" x14ac:dyDescent="0.25">
      <c r="B142" s="540" t="str">
        <f>'3-IDENTIFICACIÓN DEL RIESGO'!B142</f>
        <v>ADQUISICIÓN DE BIENES Y SERVICIOS</v>
      </c>
      <c r="C142" s="432" t="str">
        <f>'3-IDENTIFICACIÓN DEL RIESGO'!E142</f>
        <v>1. Subdirección Administrativa y Financiera.
2. Secretaría General.</v>
      </c>
      <c r="D142" s="553" t="str">
        <f>'3-IDENTIFICACIÓN DEL RIESGO'!G142</f>
        <v>Celebración indebida de contratos en beneficio particular o de un tercero.</v>
      </c>
      <c r="E142" s="553"/>
      <c r="F142" s="187" t="s">
        <v>948</v>
      </c>
      <c r="G142" s="187" t="s">
        <v>949</v>
      </c>
      <c r="H142" s="187" t="s">
        <v>950</v>
      </c>
      <c r="I142" s="187" t="s">
        <v>951</v>
      </c>
      <c r="J142" s="187" t="s">
        <v>952</v>
      </c>
      <c r="K142" s="187" t="s">
        <v>953</v>
      </c>
      <c r="L142" s="187" t="s">
        <v>954</v>
      </c>
      <c r="M142" s="183" t="s">
        <v>172</v>
      </c>
      <c r="N142" s="169">
        <f t="shared" si="245"/>
        <v>15</v>
      </c>
      <c r="O142" s="158" t="s">
        <v>173</v>
      </c>
      <c r="P142" s="169">
        <f t="shared" si="246"/>
        <v>15</v>
      </c>
      <c r="Q142" s="158" t="s">
        <v>174</v>
      </c>
      <c r="R142" s="169">
        <f t="shared" si="247"/>
        <v>15</v>
      </c>
      <c r="S142" s="158" t="s">
        <v>47</v>
      </c>
      <c r="T142" s="169">
        <f t="shared" si="248"/>
        <v>15</v>
      </c>
      <c r="U142" s="158" t="s">
        <v>175</v>
      </c>
      <c r="V142" s="169">
        <f t="shared" si="249"/>
        <v>15</v>
      </c>
      <c r="W142" s="158" t="s">
        <v>176</v>
      </c>
      <c r="X142" s="169">
        <f t="shared" si="250"/>
        <v>15</v>
      </c>
      <c r="Y142" s="158" t="s">
        <v>179</v>
      </c>
      <c r="Z142" s="169">
        <f t="shared" si="251"/>
        <v>5</v>
      </c>
      <c r="AA142" s="116">
        <f t="shared" si="252"/>
        <v>95</v>
      </c>
      <c r="AB142" s="117" t="str">
        <f t="shared" si="253"/>
        <v>Moderado</v>
      </c>
      <c r="AC142" s="184" t="s">
        <v>50</v>
      </c>
      <c r="AD142" s="170" t="str">
        <f t="shared" si="254"/>
        <v>Moderado</v>
      </c>
      <c r="AE142" s="118" t="str">
        <f t="shared" si="255"/>
        <v>50</v>
      </c>
      <c r="AF142" s="546">
        <v>1</v>
      </c>
      <c r="AG142" s="551">
        <f t="shared" ref="AG142" si="473">(AE142+AE143)/AF142</f>
        <v>50</v>
      </c>
      <c r="AH142" s="529" t="str">
        <f t="shared" ref="AH142" si="474">IF(AG142&lt;50,"Débil",IF(AG142&lt;=99,"Moderado",IF(AG142=100,"Fuerte",IF(AG142="","ERROR"))))</f>
        <v>Moderado</v>
      </c>
      <c r="AI142" s="531" t="s">
        <v>78</v>
      </c>
      <c r="AJ142" s="534">
        <f t="shared" ref="AJ142" si="475">IF(AH142="Débil",0,IF(AND(AH142="Moderado",AI142="Directamente"),1,IF(AND(AH142="Moderado",AI142="No disminuye"),0,IF(AND(AH142="Fuerte",AI142="Directamente"),2,IF(AND(AH142="Fuerte",AI142="No disminuye"),0)))))</f>
        <v>1</v>
      </c>
      <c r="AK142" s="534">
        <f>('4-VALORACIÓN DEL RIESGO'!H76-AJ142)</f>
        <v>3</v>
      </c>
      <c r="AL142" s="534" t="str">
        <f t="shared" ref="AL142" si="476">IF(AK142=5,"Casi Seguro",IF(AK142=4,"Probable",IF(AK142=3,"Posible",IF(AK142=2,"Improbable",IF(AK142=1,"Rara Vez",IF(AK142=0,"Rara Vez",IF(AK142&lt;0,"Rara Vez")))))))</f>
        <v>Posible</v>
      </c>
      <c r="AM142" s="531" t="s">
        <v>79</v>
      </c>
      <c r="AN142" s="538">
        <f t="shared" ref="AN142" si="477">IF(AH142="Débil",0,IF(AND(AH142="Moderado",AM142="Directamente"),1,IF(AND(AH142="Moderado",AM142="Indirectamente"),0,IF(AND(AH142="Moderado",AM142="No disminuye"),0,IF(AND(AH142="Fuerte",AM142="Directamente"),2,IF(AND(AH142="Fuerte",AM142="Indirectamente"),1,IF(AND(AH142="Fuerte",AM142="No disminuye"),0)))))))</f>
        <v>0</v>
      </c>
      <c r="AO142" s="538">
        <f>('4-VALORACIÓN DEL RIESGO'!AD76-AN142)</f>
        <v>5</v>
      </c>
      <c r="AP142" s="535" t="str">
        <f t="shared" ref="AP142" si="478">IF(AO142=5,"Catastrófico",IF(AO142=4,"Mayor",IF(AO142=3,"Moderado",IF(AO142=2,"Moderado",IF(AO142=1,"Moderado")))))</f>
        <v>Catastrófico</v>
      </c>
      <c r="AQ142" s="532" t="str">
        <f t="shared" ref="AQ142" si="479">IF(OR(AND(AP142="Moderado",AL142="Rara Vez"),AND(AP142="Moderado",AL142="Improbable")),"Moderado",IF(OR(AND(AP142="Mayor",AL142="Improbable"),AND(AP142="Mayor",AL142="Rara Vez"),AND(AP142="Moderado",AL142="Probable"),AND(AP142="Moderado",AL142="Posible")),"Alto",IF(OR(AND(AP142="Moderado",AL142="Casi Seguro"),AND(AP142="Mayor",AL142="Posible"),AND(AP142="Mayor",AL142="Probable"),AND(AP142="Mayor",AL142="Casi Seguro")),"Extremo",IF(AP142="Catastrófico","Extremo"))))</f>
        <v>Extremo</v>
      </c>
      <c r="AR142" s="532"/>
      <c r="AS142" s="533" t="s">
        <v>410</v>
      </c>
    </row>
    <row r="143" spans="2:45" ht="30.75" thickBot="1" x14ac:dyDescent="0.3">
      <c r="B143" s="541"/>
      <c r="C143" s="433"/>
      <c r="D143" s="553"/>
      <c r="E143" s="553"/>
      <c r="F143" s="187"/>
      <c r="G143" s="187"/>
      <c r="H143" s="187"/>
      <c r="I143" s="187"/>
      <c r="J143" s="187"/>
      <c r="K143" s="187"/>
      <c r="L143" s="187"/>
      <c r="M143" s="183"/>
      <c r="N143" s="169" t="b">
        <f t="shared" ref="N143:N171" si="480">IF(M143="Asignado",15,IF(M143="NO asignado",0))</f>
        <v>0</v>
      </c>
      <c r="O143" s="158"/>
      <c r="P143" s="169" t="b">
        <f t="shared" ref="P143:P171" si="481">IF(O143="Adecuado",15,IF(O143="Inadecuado",0))</f>
        <v>0</v>
      </c>
      <c r="Q143" s="158"/>
      <c r="R143" s="169" t="b">
        <f t="shared" ref="R143:R170" si="482">IF(Q143="Oportuna",15,IF(Q143="Inoportuna",0))</f>
        <v>0</v>
      </c>
      <c r="S143" s="158"/>
      <c r="T143" s="169" t="b">
        <f t="shared" ref="T143:T171" si="483">IF(S143="Prevenir",15,IF(S143="Detectar",10,IF(S143="No es un control",0)))</f>
        <v>0</v>
      </c>
      <c r="U143" s="158"/>
      <c r="V143" s="169" t="b">
        <f t="shared" ref="V143:V171" si="484">IF(U143="Confiable",15,IF(U143="No confiable",0))</f>
        <v>0</v>
      </c>
      <c r="W143" s="158"/>
      <c r="X143" s="169" t="b">
        <f t="shared" ref="X143:X171" si="485">IF(W143="Se investigan oportunamente",15,IF(W143="No se investigan oportunamente",0))</f>
        <v>0</v>
      </c>
      <c r="Y143" s="158"/>
      <c r="Z143" s="169" t="b">
        <f t="shared" ref="Z143:Z171" si="486">IF(Y143="Completa",10,IF(Y143="Incompleta",5,IF(Y143="No existe",0)))</f>
        <v>0</v>
      </c>
      <c r="AA143" s="116">
        <f t="shared" ref="AA143:AA171" si="487">N143+P143+R143+T143+V143+X143+Z143</f>
        <v>0</v>
      </c>
      <c r="AB143" s="117" t="str">
        <f t="shared" ref="AB143:AB171" si="488">IF(AA143&lt;86,"Débil",(IF(AA143&lt;96,"Moderado","Fuerte")))</f>
        <v>Débil</v>
      </c>
      <c r="AC143" s="184"/>
      <c r="AD143" s="170" t="str">
        <f t="shared" ref="AD143:AD171" si="489">IF(OR(AND(AB143="Fuerte",AC143="Moderado"),AND(AB143="Moderado",AC143="Fuerte"),AND(AB143="Moderado",AC143="Moderado")),"Moderado",IF(OR(AND(AB143="Fuerte",AC143="Débil"),AND(AB143="Moderado",AC143="Débil"),AND(AB143="Débil")),"Débil",IF(AND(AB143="Fuerte",AC143="Fuerte"),"Fuerte")))</f>
        <v>Débil</v>
      </c>
      <c r="AE143" s="118" t="str">
        <f t="shared" ref="AE143:AE171" si="490">IF(AD143="Fuerte","100",IF(AD143="Moderado","50",IF(AD143="Débil","0")))</f>
        <v>0</v>
      </c>
      <c r="AF143" s="547"/>
      <c r="AG143" s="552"/>
      <c r="AH143" s="530"/>
      <c r="AI143" s="531"/>
      <c r="AJ143" s="534"/>
      <c r="AK143" s="534"/>
      <c r="AL143" s="534"/>
      <c r="AM143" s="531"/>
      <c r="AN143" s="539"/>
      <c r="AO143" s="539"/>
      <c r="AP143" s="535"/>
      <c r="AQ143" s="532"/>
      <c r="AR143" s="532"/>
      <c r="AS143" s="533"/>
    </row>
    <row r="144" spans="2:45" ht="80.25" customHeight="1" x14ac:dyDescent="0.25">
      <c r="B144" s="541"/>
      <c r="C144" s="433"/>
      <c r="D144" s="553" t="str">
        <f>'3-IDENTIFICACIÓN DEL RIESGO'!G144</f>
        <v>Aprobación de informes y pagos de contratos sin cumplimineto del objeto, obligaciones y/o requisitos contractuales en beneficio particular o de terceros.</v>
      </c>
      <c r="E144" s="553"/>
      <c r="F144" s="187" t="s">
        <v>955</v>
      </c>
      <c r="G144" s="187" t="s">
        <v>956</v>
      </c>
      <c r="H144" s="187" t="s">
        <v>957</v>
      </c>
      <c r="I144" s="187" t="s">
        <v>958</v>
      </c>
      <c r="J144" s="187" t="s">
        <v>960</v>
      </c>
      <c r="K144" s="187" t="s">
        <v>961</v>
      </c>
      <c r="L144" s="187" t="s">
        <v>963</v>
      </c>
      <c r="M144" s="183" t="s">
        <v>172</v>
      </c>
      <c r="N144" s="169">
        <f t="shared" si="480"/>
        <v>15</v>
      </c>
      <c r="O144" s="158" t="s">
        <v>173</v>
      </c>
      <c r="P144" s="169">
        <f t="shared" si="481"/>
        <v>15</v>
      </c>
      <c r="Q144" s="158" t="s">
        <v>174</v>
      </c>
      <c r="R144" s="169">
        <f t="shared" si="482"/>
        <v>15</v>
      </c>
      <c r="S144" s="158" t="s">
        <v>178</v>
      </c>
      <c r="T144" s="169">
        <f t="shared" si="483"/>
        <v>10</v>
      </c>
      <c r="U144" s="158" t="s">
        <v>175</v>
      </c>
      <c r="V144" s="169">
        <f t="shared" si="484"/>
        <v>15</v>
      </c>
      <c r="W144" s="158" t="s">
        <v>176</v>
      </c>
      <c r="X144" s="169">
        <f t="shared" si="485"/>
        <v>15</v>
      </c>
      <c r="Y144" s="158" t="s">
        <v>177</v>
      </c>
      <c r="Z144" s="169">
        <f t="shared" si="486"/>
        <v>10</v>
      </c>
      <c r="AA144" s="116">
        <f t="shared" si="487"/>
        <v>95</v>
      </c>
      <c r="AB144" s="117" t="str">
        <f t="shared" si="488"/>
        <v>Moderado</v>
      </c>
      <c r="AC144" s="184" t="s">
        <v>44</v>
      </c>
      <c r="AD144" s="170" t="str">
        <f t="shared" si="489"/>
        <v>Moderado</v>
      </c>
      <c r="AE144" s="118" t="str">
        <f t="shared" si="490"/>
        <v>50</v>
      </c>
      <c r="AF144" s="546">
        <v>2</v>
      </c>
      <c r="AG144" s="551">
        <f t="shared" ref="AG144" si="491">(AE144+AE145)/AF144</f>
        <v>50</v>
      </c>
      <c r="AH144" s="529" t="str">
        <f t="shared" ref="AH144" si="492">IF(AG144&lt;50,"Débil",IF(AG144&lt;=99,"Moderado",IF(AG144=100,"Fuerte",IF(AG144="","ERROR"))))</f>
        <v>Moderado</v>
      </c>
      <c r="AI144" s="531" t="s">
        <v>80</v>
      </c>
      <c r="AJ144" s="534">
        <f t="shared" ref="AJ144" si="493">IF(AH144="Débil",0,IF(AND(AH144="Moderado",AI144="Directamente"),1,IF(AND(AH144="Moderado",AI144="No disminuye"),0,IF(AND(AH144="Fuerte",AI144="Directamente"),2,IF(AND(AH144="Fuerte",AI144="No disminuye"),0)))))</f>
        <v>0</v>
      </c>
      <c r="AK144" s="534">
        <f>('4-VALORACIÓN DEL RIESGO'!H77-AJ144)</f>
        <v>4</v>
      </c>
      <c r="AL144" s="534" t="str">
        <f t="shared" ref="AL144" si="494">IF(AK144=5,"Casi Seguro",IF(AK144=4,"Probable",IF(AK144=3,"Posible",IF(AK144=2,"Improbable",IF(AK144=1,"Rara Vez",IF(AK144=0,"Rara Vez",IF(AK144&lt;0,"Rara Vez")))))))</f>
        <v>Probable</v>
      </c>
      <c r="AM144" s="531" t="s">
        <v>79</v>
      </c>
      <c r="AN144" s="538">
        <f t="shared" ref="AN144" si="495">IF(AH144="Débil",0,IF(AND(AH144="Moderado",AM144="Directamente"),1,IF(AND(AH144="Moderado",AM144="Indirectamente"),0,IF(AND(AH144="Moderado",AM144="No disminuye"),0,IF(AND(AH144="Fuerte",AM144="Directamente"),2,IF(AND(AH144="Fuerte",AM144="Indirectamente"),1,IF(AND(AH144="Fuerte",AM144="No disminuye"),0)))))))</f>
        <v>0</v>
      </c>
      <c r="AO144" s="538">
        <f>('4-VALORACIÓN DEL RIESGO'!AD77-AN144)</f>
        <v>5</v>
      </c>
      <c r="AP144" s="535" t="str">
        <f t="shared" ref="AP144" si="496">IF(AO144=5,"Catastrófico",IF(AO144=4,"Mayor",IF(AO144=3,"Moderado",IF(AO144=2,"Moderado",IF(AO144=1,"Moderado")))))</f>
        <v>Catastrófico</v>
      </c>
      <c r="AQ144" s="532" t="str">
        <f t="shared" ref="AQ144" si="497">IF(OR(AND(AP144="Moderado",AL144="Rara Vez"),AND(AP144="Moderado",AL144="Improbable")),"Moderado",IF(OR(AND(AP144="Mayor",AL144="Improbable"),AND(AP144="Mayor",AL144="Rara Vez"),AND(AP144="Moderado",AL144="Probable"),AND(AP144="Moderado",AL144="Posible")),"Alto",IF(OR(AND(AP144="Moderado",AL144="Casi Seguro"),AND(AP144="Mayor",AL144="Posible"),AND(AP144="Mayor",AL144="Probable"),AND(AP144="Mayor",AL144="Casi Seguro")),"Extremo",IF(AP144="Catastrófico","Extremo"))))</f>
        <v>Extremo</v>
      </c>
      <c r="AR144" s="532"/>
      <c r="AS144" s="533" t="s">
        <v>410</v>
      </c>
    </row>
    <row r="145" spans="2:45" ht="79.5" customHeight="1" thickBot="1" x14ac:dyDescent="0.3">
      <c r="B145" s="541"/>
      <c r="C145" s="433"/>
      <c r="D145" s="553"/>
      <c r="E145" s="553"/>
      <c r="F145" s="187" t="s">
        <v>955</v>
      </c>
      <c r="G145" s="187" t="s">
        <v>956</v>
      </c>
      <c r="H145" s="187" t="s">
        <v>957</v>
      </c>
      <c r="I145" s="187" t="s">
        <v>959</v>
      </c>
      <c r="J145" s="187" t="s">
        <v>960</v>
      </c>
      <c r="K145" s="187" t="s">
        <v>962</v>
      </c>
      <c r="L145" s="187" t="s">
        <v>964</v>
      </c>
      <c r="M145" s="183" t="s">
        <v>172</v>
      </c>
      <c r="N145" s="169">
        <f t="shared" si="480"/>
        <v>15</v>
      </c>
      <c r="O145" s="158" t="s">
        <v>173</v>
      </c>
      <c r="P145" s="169">
        <f t="shared" si="481"/>
        <v>15</v>
      </c>
      <c r="Q145" s="158" t="s">
        <v>174</v>
      </c>
      <c r="R145" s="169">
        <f t="shared" si="482"/>
        <v>15</v>
      </c>
      <c r="S145" s="158" t="s">
        <v>178</v>
      </c>
      <c r="T145" s="169">
        <f t="shared" si="483"/>
        <v>10</v>
      </c>
      <c r="U145" s="158" t="s">
        <v>175</v>
      </c>
      <c r="V145" s="169">
        <f t="shared" si="484"/>
        <v>15</v>
      </c>
      <c r="W145" s="158" t="s">
        <v>176</v>
      </c>
      <c r="X145" s="169">
        <f t="shared" si="485"/>
        <v>15</v>
      </c>
      <c r="Y145" s="158" t="s">
        <v>177</v>
      </c>
      <c r="Z145" s="169">
        <f t="shared" si="486"/>
        <v>10</v>
      </c>
      <c r="AA145" s="116">
        <f t="shared" si="487"/>
        <v>95</v>
      </c>
      <c r="AB145" s="117" t="str">
        <f t="shared" si="488"/>
        <v>Moderado</v>
      </c>
      <c r="AC145" s="184" t="s">
        <v>44</v>
      </c>
      <c r="AD145" s="170" t="str">
        <f t="shared" si="489"/>
        <v>Moderado</v>
      </c>
      <c r="AE145" s="118" t="str">
        <f t="shared" si="490"/>
        <v>50</v>
      </c>
      <c r="AF145" s="547"/>
      <c r="AG145" s="552"/>
      <c r="AH145" s="530"/>
      <c r="AI145" s="531"/>
      <c r="AJ145" s="534"/>
      <c r="AK145" s="534"/>
      <c r="AL145" s="534"/>
      <c r="AM145" s="531"/>
      <c r="AN145" s="539"/>
      <c r="AO145" s="539"/>
      <c r="AP145" s="535"/>
      <c r="AQ145" s="532"/>
      <c r="AR145" s="532"/>
      <c r="AS145" s="533"/>
    </row>
    <row r="146" spans="2:45" ht="41.25" customHeight="1" x14ac:dyDescent="0.25">
      <c r="B146" s="541"/>
      <c r="C146" s="433"/>
      <c r="D146" s="553" t="str">
        <f>'3-IDENTIFICACIÓN DEL RIESGO'!G146</f>
        <v>Riesgo 3</v>
      </c>
      <c r="E146" s="553"/>
      <c r="F146" s="187"/>
      <c r="G146" s="187"/>
      <c r="H146" s="187"/>
      <c r="I146" s="187"/>
      <c r="J146" s="187"/>
      <c r="K146" s="187"/>
      <c r="L146" s="187"/>
      <c r="M146" s="183"/>
      <c r="N146" s="169" t="b">
        <f t="shared" si="480"/>
        <v>0</v>
      </c>
      <c r="O146" s="158"/>
      <c r="P146" s="169" t="b">
        <f t="shared" si="481"/>
        <v>0</v>
      </c>
      <c r="Q146" s="158"/>
      <c r="R146" s="169" t="b">
        <f t="shared" si="482"/>
        <v>0</v>
      </c>
      <c r="S146" s="158"/>
      <c r="T146" s="169" t="b">
        <f t="shared" si="483"/>
        <v>0</v>
      </c>
      <c r="U146" s="158"/>
      <c r="V146" s="169" t="b">
        <f t="shared" si="484"/>
        <v>0</v>
      </c>
      <c r="W146" s="158"/>
      <c r="X146" s="169" t="b">
        <f t="shared" si="485"/>
        <v>0</v>
      </c>
      <c r="Y146" s="158"/>
      <c r="Z146" s="169" t="b">
        <f t="shared" si="486"/>
        <v>0</v>
      </c>
      <c r="AA146" s="116">
        <f t="shared" si="487"/>
        <v>0</v>
      </c>
      <c r="AB146" s="117" t="str">
        <f t="shared" si="488"/>
        <v>Débil</v>
      </c>
      <c r="AC146" s="184"/>
      <c r="AD146" s="170" t="str">
        <f t="shared" si="489"/>
        <v>Débil</v>
      </c>
      <c r="AE146" s="118" t="str">
        <f t="shared" si="490"/>
        <v>0</v>
      </c>
      <c r="AF146" s="546"/>
      <c r="AG146" s="551" t="e">
        <f t="shared" ref="AG146" si="498">(AE146+AE147)/AF146</f>
        <v>#DIV/0!</v>
      </c>
      <c r="AH146" s="529" t="e">
        <f t="shared" ref="AH146" si="499">IF(AG146&lt;50,"Débil",IF(AG146&lt;=99,"Moderado",IF(AG146=100,"Fuerte",IF(AG146="","ERROR"))))</f>
        <v>#DIV/0!</v>
      </c>
      <c r="AI146" s="531"/>
      <c r="AJ146" s="534" t="e">
        <f t="shared" ref="AJ146" si="500">IF(AH146="Débil",0,IF(AND(AH146="Moderado",AI146="Directamente"),1,IF(AND(AH146="Moderado",AI146="No disminuye"),0,IF(AND(AH146="Fuerte",AI146="Directamente"),2,IF(AND(AH146="Fuerte",AI146="No disminuye"),0)))))</f>
        <v>#DIV/0!</v>
      </c>
      <c r="AK146" s="534" t="e">
        <f>('4-VALORACIÓN DEL RIESGO'!H78-AJ146)</f>
        <v>#DIV/0!</v>
      </c>
      <c r="AL146" s="534" t="e">
        <f t="shared" ref="AL146" si="501">IF(AK146=5,"Casi Seguro",IF(AK146=4,"Probable",IF(AK146=3,"Posible",IF(AK146=2,"Improbable",IF(AK146=1,"Rara Vez",IF(AK146=0,"Rara Vez",IF(AK146&lt;0,"Rara Vez")))))))</f>
        <v>#DIV/0!</v>
      </c>
      <c r="AM146" s="531"/>
      <c r="AN146" s="538" t="e">
        <f t="shared" ref="AN146" si="502">IF(AH146="Débil",0,IF(AND(AH146="Moderado",AM146="Directamente"),1,IF(AND(AH146="Moderado",AM146="Indirectamente"),0,IF(AND(AH146="Moderado",AM146="No disminuye"),0,IF(AND(AH146="Fuerte",AM146="Directamente"),2,IF(AND(AH146="Fuerte",AM146="Indirectamente"),1,IF(AND(AH146="Fuerte",AM146="No disminuye"),0)))))))</f>
        <v>#DIV/0!</v>
      </c>
      <c r="AO146" s="538" t="e">
        <f>('4-VALORACIÓN DEL RIESGO'!AD78-AN146)</f>
        <v>#DIV/0!</v>
      </c>
      <c r="AP146" s="535" t="e">
        <f t="shared" ref="AP146" si="503">IF(AO146=5,"Catastrófico",IF(AO146=4,"Mayor",IF(AO146=3,"Moderado",IF(AO146=2,"Moderado",IF(AO146=1,"Moderado")))))</f>
        <v>#DIV/0!</v>
      </c>
      <c r="AQ146" s="532" t="e">
        <f t="shared" ref="AQ146" si="504">IF(OR(AND(AP146="Moderado",AL146="Rara Vez"),AND(AP146="Moderado",AL146="Improbable")),"Moderado",IF(OR(AND(AP146="Mayor",AL146="Improbable"),AND(AP146="Mayor",AL146="Rara Vez"),AND(AP146="Moderado",AL146="Probable"),AND(AP146="Moderado",AL146="Posible")),"Alto",IF(OR(AND(AP146="Moderado",AL146="Casi Seguro"),AND(AP146="Mayor",AL146="Posible"),AND(AP146="Mayor",AL146="Probable"),AND(AP146="Mayor",AL146="Casi Seguro")),"Extremo",IF(AP146="Catastrófico","Extremo"))))</f>
        <v>#DIV/0!</v>
      </c>
      <c r="AR146" s="532"/>
      <c r="AS146" s="533" t="s">
        <v>410</v>
      </c>
    </row>
    <row r="147" spans="2:45" ht="30.75" thickBot="1" x14ac:dyDescent="0.3">
      <c r="B147" s="541"/>
      <c r="C147" s="433"/>
      <c r="D147" s="553"/>
      <c r="E147" s="553"/>
      <c r="F147" s="187"/>
      <c r="G147" s="187"/>
      <c r="H147" s="187"/>
      <c r="I147" s="187"/>
      <c r="J147" s="187"/>
      <c r="K147" s="187"/>
      <c r="L147" s="187"/>
      <c r="M147" s="183"/>
      <c r="N147" s="169" t="b">
        <f t="shared" si="480"/>
        <v>0</v>
      </c>
      <c r="O147" s="158"/>
      <c r="P147" s="169" t="b">
        <f t="shared" si="481"/>
        <v>0</v>
      </c>
      <c r="Q147" s="158"/>
      <c r="R147" s="169" t="b">
        <f t="shared" si="482"/>
        <v>0</v>
      </c>
      <c r="S147" s="158"/>
      <c r="T147" s="169" t="b">
        <f t="shared" si="483"/>
        <v>0</v>
      </c>
      <c r="U147" s="158"/>
      <c r="V147" s="169" t="b">
        <f t="shared" si="484"/>
        <v>0</v>
      </c>
      <c r="W147" s="158"/>
      <c r="X147" s="169" t="b">
        <f t="shared" si="485"/>
        <v>0</v>
      </c>
      <c r="Y147" s="158"/>
      <c r="Z147" s="169" t="b">
        <f t="shared" si="486"/>
        <v>0</v>
      </c>
      <c r="AA147" s="116">
        <f t="shared" si="487"/>
        <v>0</v>
      </c>
      <c r="AB147" s="117" t="str">
        <f t="shared" si="488"/>
        <v>Débil</v>
      </c>
      <c r="AC147" s="184"/>
      <c r="AD147" s="170" t="str">
        <f t="shared" si="489"/>
        <v>Débil</v>
      </c>
      <c r="AE147" s="118" t="str">
        <f t="shared" si="490"/>
        <v>0</v>
      </c>
      <c r="AF147" s="547"/>
      <c r="AG147" s="552"/>
      <c r="AH147" s="530"/>
      <c r="AI147" s="531"/>
      <c r="AJ147" s="534"/>
      <c r="AK147" s="534"/>
      <c r="AL147" s="534"/>
      <c r="AM147" s="531"/>
      <c r="AN147" s="539"/>
      <c r="AO147" s="539"/>
      <c r="AP147" s="535"/>
      <c r="AQ147" s="532"/>
      <c r="AR147" s="532"/>
      <c r="AS147" s="533"/>
    </row>
    <row r="148" spans="2:45" ht="30" x14ac:dyDescent="0.25">
      <c r="B148" s="541"/>
      <c r="C148" s="433"/>
      <c r="D148" s="553" t="str">
        <f>'3-IDENTIFICACIÓN DEL RIESGO'!G148</f>
        <v>Riesgo 4</v>
      </c>
      <c r="E148" s="553"/>
      <c r="F148" s="187"/>
      <c r="G148" s="187"/>
      <c r="H148" s="187"/>
      <c r="I148" s="187"/>
      <c r="J148" s="187"/>
      <c r="K148" s="187"/>
      <c r="L148" s="187"/>
      <c r="M148" s="183"/>
      <c r="N148" s="169" t="b">
        <f t="shared" si="480"/>
        <v>0</v>
      </c>
      <c r="O148" s="158"/>
      <c r="P148" s="169" t="b">
        <f t="shared" si="481"/>
        <v>0</v>
      </c>
      <c r="Q148" s="158"/>
      <c r="R148" s="169" t="b">
        <f t="shared" si="482"/>
        <v>0</v>
      </c>
      <c r="S148" s="158"/>
      <c r="T148" s="169" t="b">
        <f t="shared" si="483"/>
        <v>0</v>
      </c>
      <c r="U148" s="158"/>
      <c r="V148" s="169" t="b">
        <f t="shared" si="484"/>
        <v>0</v>
      </c>
      <c r="W148" s="158"/>
      <c r="X148" s="169" t="b">
        <f t="shared" si="485"/>
        <v>0</v>
      </c>
      <c r="Y148" s="158"/>
      <c r="Z148" s="169" t="b">
        <f t="shared" si="486"/>
        <v>0</v>
      </c>
      <c r="AA148" s="116">
        <f t="shared" si="487"/>
        <v>0</v>
      </c>
      <c r="AB148" s="117" t="str">
        <f t="shared" si="488"/>
        <v>Débil</v>
      </c>
      <c r="AC148" s="184"/>
      <c r="AD148" s="170" t="str">
        <f t="shared" si="489"/>
        <v>Débil</v>
      </c>
      <c r="AE148" s="118" t="str">
        <f t="shared" si="490"/>
        <v>0</v>
      </c>
      <c r="AF148" s="546"/>
      <c r="AG148" s="551" t="e">
        <f t="shared" ref="AG148" si="505">(AE148+AE149)/AF148</f>
        <v>#DIV/0!</v>
      </c>
      <c r="AH148" s="529" t="e">
        <f t="shared" ref="AH148" si="506">IF(AG148&lt;50,"Débil",IF(AG148&lt;=99,"Moderado",IF(AG148=100,"Fuerte",IF(AG148="","ERROR"))))</f>
        <v>#DIV/0!</v>
      </c>
      <c r="AI148" s="531"/>
      <c r="AJ148" s="534" t="e">
        <f t="shared" ref="AJ148" si="507">IF(AH148="Débil",0,IF(AND(AH148="Moderado",AI148="Directamente"),1,IF(AND(AH148="Moderado",AI148="No disminuye"),0,IF(AND(AH148="Fuerte",AI148="Directamente"),2,IF(AND(AH148="Fuerte",AI148="No disminuye"),0)))))</f>
        <v>#DIV/0!</v>
      </c>
      <c r="AK148" s="534" t="e">
        <f>('4-VALORACIÓN DEL RIESGO'!H79-AJ148)</f>
        <v>#DIV/0!</v>
      </c>
      <c r="AL148" s="534" t="e">
        <f t="shared" ref="AL148" si="508">IF(AK148=5,"Casi Seguro",IF(AK148=4,"Probable",IF(AK148=3,"Posible",IF(AK148=2,"Improbable",IF(AK148=1,"Rara Vez",IF(AK148=0,"Rara Vez",IF(AK148&lt;0,"Rara Vez")))))))</f>
        <v>#DIV/0!</v>
      </c>
      <c r="AM148" s="531"/>
      <c r="AN148" s="538" t="e">
        <f t="shared" ref="AN148" si="509">IF(AH148="Débil",0,IF(AND(AH148="Moderado",AM148="Directamente"),1,IF(AND(AH148="Moderado",AM148="Indirectamente"),0,IF(AND(AH148="Moderado",AM148="No disminuye"),0,IF(AND(AH148="Fuerte",AM148="Directamente"),2,IF(AND(AH148="Fuerte",AM148="Indirectamente"),1,IF(AND(AH148="Fuerte",AM148="No disminuye"),0)))))))</f>
        <v>#DIV/0!</v>
      </c>
      <c r="AO148" s="538" t="e">
        <f>('4-VALORACIÓN DEL RIESGO'!AD79-AN148)</f>
        <v>#DIV/0!</v>
      </c>
      <c r="AP148" s="535" t="e">
        <f t="shared" ref="AP148" si="510">IF(AO148=5,"Catastrófico",IF(AO148=4,"Mayor",IF(AO148=3,"Moderado",IF(AO148=2,"Moderado",IF(AO148=1,"Moderado")))))</f>
        <v>#DIV/0!</v>
      </c>
      <c r="AQ148" s="532" t="e">
        <f t="shared" ref="AQ148" si="511">IF(OR(AND(AP148="Moderado",AL148="Rara Vez"),AND(AP148="Moderado",AL148="Improbable")),"Moderado",IF(OR(AND(AP148="Mayor",AL148="Improbable"),AND(AP148="Mayor",AL148="Rara Vez"),AND(AP148="Moderado",AL148="Probable"),AND(AP148="Moderado",AL148="Posible")),"Alto",IF(OR(AND(AP148="Moderado",AL148="Casi Seguro"),AND(AP148="Mayor",AL148="Posible"),AND(AP148="Mayor",AL148="Probable"),AND(AP148="Mayor",AL148="Casi Seguro")),"Extremo",IF(AP148="Catastrófico","Extremo"))))</f>
        <v>#DIV/0!</v>
      </c>
      <c r="AR148" s="532"/>
      <c r="AS148" s="533" t="s">
        <v>410</v>
      </c>
    </row>
    <row r="149" spans="2:45" ht="30.75" thickBot="1" x14ac:dyDescent="0.3">
      <c r="B149" s="541"/>
      <c r="C149" s="433"/>
      <c r="D149" s="553"/>
      <c r="E149" s="553"/>
      <c r="F149" s="187"/>
      <c r="G149" s="187"/>
      <c r="H149" s="187"/>
      <c r="I149" s="187"/>
      <c r="J149" s="187"/>
      <c r="K149" s="187"/>
      <c r="L149" s="187"/>
      <c r="M149" s="183"/>
      <c r="N149" s="169" t="b">
        <f t="shared" si="480"/>
        <v>0</v>
      </c>
      <c r="O149" s="158"/>
      <c r="P149" s="169" t="b">
        <f t="shared" si="481"/>
        <v>0</v>
      </c>
      <c r="Q149" s="158"/>
      <c r="R149" s="169" t="b">
        <f t="shared" si="482"/>
        <v>0</v>
      </c>
      <c r="S149" s="158"/>
      <c r="T149" s="169" t="b">
        <f t="shared" si="483"/>
        <v>0</v>
      </c>
      <c r="U149" s="158"/>
      <c r="V149" s="169" t="b">
        <f t="shared" si="484"/>
        <v>0</v>
      </c>
      <c r="W149" s="158"/>
      <c r="X149" s="169" t="b">
        <f t="shared" si="485"/>
        <v>0</v>
      </c>
      <c r="Y149" s="158"/>
      <c r="Z149" s="169" t="b">
        <f t="shared" si="486"/>
        <v>0</v>
      </c>
      <c r="AA149" s="116">
        <f t="shared" si="487"/>
        <v>0</v>
      </c>
      <c r="AB149" s="117" t="str">
        <f t="shared" si="488"/>
        <v>Débil</v>
      </c>
      <c r="AC149" s="184"/>
      <c r="AD149" s="170" t="str">
        <f t="shared" si="489"/>
        <v>Débil</v>
      </c>
      <c r="AE149" s="118" t="str">
        <f t="shared" si="490"/>
        <v>0</v>
      </c>
      <c r="AF149" s="547"/>
      <c r="AG149" s="552"/>
      <c r="AH149" s="530"/>
      <c r="AI149" s="531"/>
      <c r="AJ149" s="534"/>
      <c r="AK149" s="534"/>
      <c r="AL149" s="534"/>
      <c r="AM149" s="531"/>
      <c r="AN149" s="539"/>
      <c r="AO149" s="539"/>
      <c r="AP149" s="535"/>
      <c r="AQ149" s="532"/>
      <c r="AR149" s="532"/>
      <c r="AS149" s="533"/>
    </row>
    <row r="150" spans="2:45" ht="30" x14ac:dyDescent="0.25">
      <c r="B150" s="541"/>
      <c r="C150" s="433"/>
      <c r="D150" s="553" t="str">
        <f>'3-IDENTIFICACIÓN DEL RIESGO'!G150</f>
        <v>Riesgo 5</v>
      </c>
      <c r="E150" s="553"/>
      <c r="F150" s="187"/>
      <c r="G150" s="187"/>
      <c r="H150" s="187"/>
      <c r="I150" s="187"/>
      <c r="J150" s="187"/>
      <c r="K150" s="187"/>
      <c r="L150" s="187"/>
      <c r="M150" s="183"/>
      <c r="N150" s="169" t="b">
        <f t="shared" si="480"/>
        <v>0</v>
      </c>
      <c r="O150" s="158"/>
      <c r="P150" s="169" t="b">
        <f t="shared" si="481"/>
        <v>0</v>
      </c>
      <c r="Q150" s="158"/>
      <c r="R150" s="169" t="b">
        <f t="shared" si="482"/>
        <v>0</v>
      </c>
      <c r="S150" s="158"/>
      <c r="T150" s="169" t="b">
        <f t="shared" si="483"/>
        <v>0</v>
      </c>
      <c r="U150" s="158"/>
      <c r="V150" s="169" t="b">
        <f t="shared" si="484"/>
        <v>0</v>
      </c>
      <c r="W150" s="158"/>
      <c r="X150" s="169" t="b">
        <f t="shared" si="485"/>
        <v>0</v>
      </c>
      <c r="Y150" s="158"/>
      <c r="Z150" s="169" t="b">
        <f t="shared" si="486"/>
        <v>0</v>
      </c>
      <c r="AA150" s="116">
        <f t="shared" si="487"/>
        <v>0</v>
      </c>
      <c r="AB150" s="117" t="str">
        <f t="shared" si="488"/>
        <v>Débil</v>
      </c>
      <c r="AC150" s="184"/>
      <c r="AD150" s="170" t="str">
        <f t="shared" si="489"/>
        <v>Débil</v>
      </c>
      <c r="AE150" s="118" t="str">
        <f t="shared" si="490"/>
        <v>0</v>
      </c>
      <c r="AF150" s="546"/>
      <c r="AG150" s="551" t="e">
        <f t="shared" ref="AG150" si="512">(AE150+AE151)/AF150</f>
        <v>#DIV/0!</v>
      </c>
      <c r="AH150" s="529" t="e">
        <f t="shared" ref="AH150" si="513">IF(AG150&lt;50,"Débil",IF(AG150&lt;=99,"Moderado",IF(AG150=100,"Fuerte",IF(AG150="","ERROR"))))</f>
        <v>#DIV/0!</v>
      </c>
      <c r="AI150" s="531"/>
      <c r="AJ150" s="534" t="e">
        <f t="shared" ref="AJ150" si="514">IF(AH150="Débil",0,IF(AND(AH150="Moderado",AI150="Directamente"),1,IF(AND(AH150="Moderado",AI150="No disminuye"),0,IF(AND(AH150="Fuerte",AI150="Directamente"),2,IF(AND(AH150="Fuerte",AI150="No disminuye"),0)))))</f>
        <v>#DIV/0!</v>
      </c>
      <c r="AK150" s="534" t="e">
        <f>('4-VALORACIÓN DEL RIESGO'!H80-AJ150)</f>
        <v>#DIV/0!</v>
      </c>
      <c r="AL150" s="534" t="e">
        <f t="shared" ref="AL150" si="515">IF(AK150=5,"Casi Seguro",IF(AK150=4,"Probable",IF(AK150=3,"Posible",IF(AK150=2,"Improbable",IF(AK150=1,"Rara Vez",IF(AK150=0,"Rara Vez",IF(AK150&lt;0,"Rara Vez")))))))</f>
        <v>#DIV/0!</v>
      </c>
      <c r="AM150" s="531"/>
      <c r="AN150" s="538" t="e">
        <f t="shared" ref="AN150" si="516">IF(AH150="Débil",0,IF(AND(AH150="Moderado",AM150="Directamente"),1,IF(AND(AH150="Moderado",AM150="Indirectamente"),0,IF(AND(AH150="Moderado",AM150="No disminuye"),0,IF(AND(AH150="Fuerte",AM150="Directamente"),2,IF(AND(AH150="Fuerte",AM150="Indirectamente"),1,IF(AND(AH150="Fuerte",AM150="No disminuye"),0)))))))</f>
        <v>#DIV/0!</v>
      </c>
      <c r="AO150" s="538" t="e">
        <f>('4-VALORACIÓN DEL RIESGO'!AD80-AN150)</f>
        <v>#DIV/0!</v>
      </c>
      <c r="AP150" s="535" t="e">
        <f t="shared" ref="AP150" si="517">IF(AO150=5,"Catastrófico",IF(AO150=4,"Mayor",IF(AO150=3,"Moderado",IF(AO150=2,"Moderado",IF(AO150=1,"Moderado")))))</f>
        <v>#DIV/0!</v>
      </c>
      <c r="AQ150" s="532" t="e">
        <f t="shared" ref="AQ150" si="518">IF(OR(AND(AP150="Moderado",AL150="Rara Vez"),AND(AP150="Moderado",AL150="Improbable")),"Moderado",IF(OR(AND(AP150="Mayor",AL150="Improbable"),AND(AP150="Mayor",AL150="Rara Vez"),AND(AP150="Moderado",AL150="Probable"),AND(AP150="Moderado",AL150="Posible")),"Alto",IF(OR(AND(AP150="Moderado",AL150="Casi Seguro"),AND(AP150="Mayor",AL150="Posible"),AND(AP150="Mayor",AL150="Probable"),AND(AP150="Mayor",AL150="Casi Seguro")),"Extremo",IF(AP150="Catastrófico","Extremo"))))</f>
        <v>#DIV/0!</v>
      </c>
      <c r="AR150" s="532"/>
      <c r="AS150" s="533" t="s">
        <v>410</v>
      </c>
    </row>
    <row r="151" spans="2:45" ht="30.75" thickBot="1" x14ac:dyDescent="0.3">
      <c r="B151" s="542"/>
      <c r="C151" s="434"/>
      <c r="D151" s="553"/>
      <c r="E151" s="553"/>
      <c r="F151" s="187"/>
      <c r="G151" s="187"/>
      <c r="H151" s="187"/>
      <c r="I151" s="187"/>
      <c r="J151" s="187"/>
      <c r="K151" s="187"/>
      <c r="L151" s="187"/>
      <c r="M151" s="183"/>
      <c r="N151" s="169" t="b">
        <f t="shared" si="480"/>
        <v>0</v>
      </c>
      <c r="O151" s="158"/>
      <c r="P151" s="169" t="b">
        <f t="shared" si="481"/>
        <v>0</v>
      </c>
      <c r="Q151" s="158"/>
      <c r="R151" s="169" t="b">
        <f t="shared" si="482"/>
        <v>0</v>
      </c>
      <c r="S151" s="158"/>
      <c r="T151" s="169" t="b">
        <f t="shared" si="483"/>
        <v>0</v>
      </c>
      <c r="U151" s="158"/>
      <c r="V151" s="169" t="b">
        <f t="shared" si="484"/>
        <v>0</v>
      </c>
      <c r="W151" s="158"/>
      <c r="X151" s="169" t="b">
        <f t="shared" si="485"/>
        <v>0</v>
      </c>
      <c r="Y151" s="158"/>
      <c r="Z151" s="169" t="b">
        <f t="shared" si="486"/>
        <v>0</v>
      </c>
      <c r="AA151" s="116">
        <f t="shared" si="487"/>
        <v>0</v>
      </c>
      <c r="AB151" s="117" t="str">
        <f t="shared" si="488"/>
        <v>Débil</v>
      </c>
      <c r="AC151" s="184"/>
      <c r="AD151" s="170" t="str">
        <f t="shared" si="489"/>
        <v>Débil</v>
      </c>
      <c r="AE151" s="118" t="str">
        <f t="shared" si="490"/>
        <v>0</v>
      </c>
      <c r="AF151" s="547"/>
      <c r="AG151" s="552"/>
      <c r="AH151" s="530"/>
      <c r="AI151" s="531"/>
      <c r="AJ151" s="534"/>
      <c r="AK151" s="534"/>
      <c r="AL151" s="534"/>
      <c r="AM151" s="531"/>
      <c r="AN151" s="539"/>
      <c r="AO151" s="539"/>
      <c r="AP151" s="535"/>
      <c r="AQ151" s="532"/>
      <c r="AR151" s="532"/>
      <c r="AS151" s="533"/>
    </row>
    <row r="152" spans="2:45" ht="90" customHeight="1" x14ac:dyDescent="0.25">
      <c r="B152" s="540" t="str">
        <f>'3-IDENTIFICACIÓN DEL RIESGO'!B152</f>
        <v>ADMINISTRACIÓN DE BIENES Y SERVICIOS</v>
      </c>
      <c r="C152" s="432" t="str">
        <f>'3-IDENTIFICACIÓN DEL RIESGO'!E152</f>
        <v>1. Subdirección Administrativa y Financiera.
2. Secretaría General.</v>
      </c>
      <c r="D152" s="553" t="str">
        <f>'3-IDENTIFICACIÓN DEL RIESGO'!G152</f>
        <v>Pérdida o uso indebido de bienes devolutivos de la Agencia Nacional de Tierras para beneficio personal o de terceros</v>
      </c>
      <c r="E152" s="553"/>
      <c r="F152" s="187" t="s">
        <v>1051</v>
      </c>
      <c r="G152" s="187" t="s">
        <v>719</v>
      </c>
      <c r="H152" s="187" t="s">
        <v>1052</v>
      </c>
      <c r="I152" s="187" t="s">
        <v>1053</v>
      </c>
      <c r="J152" s="187" t="s">
        <v>1054</v>
      </c>
      <c r="K152" s="187" t="s">
        <v>1055</v>
      </c>
      <c r="L152" s="187" t="s">
        <v>1056</v>
      </c>
      <c r="M152" s="183" t="s">
        <v>172</v>
      </c>
      <c r="N152" s="169">
        <f t="shared" si="480"/>
        <v>15</v>
      </c>
      <c r="O152" s="158" t="s">
        <v>173</v>
      </c>
      <c r="P152" s="169">
        <f t="shared" si="481"/>
        <v>15</v>
      </c>
      <c r="Q152" s="158" t="s">
        <v>174</v>
      </c>
      <c r="R152" s="169">
        <f t="shared" si="482"/>
        <v>15</v>
      </c>
      <c r="S152" s="158" t="s">
        <v>178</v>
      </c>
      <c r="T152" s="169">
        <f t="shared" si="483"/>
        <v>10</v>
      </c>
      <c r="U152" s="158" t="s">
        <v>175</v>
      </c>
      <c r="V152" s="169">
        <f t="shared" si="484"/>
        <v>15</v>
      </c>
      <c r="W152" s="158" t="s">
        <v>176</v>
      </c>
      <c r="X152" s="169">
        <f t="shared" si="485"/>
        <v>15</v>
      </c>
      <c r="Y152" s="158" t="s">
        <v>177</v>
      </c>
      <c r="Z152" s="169">
        <f t="shared" si="486"/>
        <v>10</v>
      </c>
      <c r="AA152" s="116">
        <f t="shared" si="487"/>
        <v>95</v>
      </c>
      <c r="AB152" s="117" t="str">
        <f t="shared" si="488"/>
        <v>Moderado</v>
      </c>
      <c r="AC152" s="184" t="s">
        <v>50</v>
      </c>
      <c r="AD152" s="170" t="str">
        <f t="shared" si="489"/>
        <v>Moderado</v>
      </c>
      <c r="AE152" s="118" t="str">
        <f t="shared" si="490"/>
        <v>50</v>
      </c>
      <c r="AF152" s="546">
        <v>1</v>
      </c>
      <c r="AG152" s="551">
        <f t="shared" ref="AG152" si="519">(AE152+AE153)/AF152</f>
        <v>50</v>
      </c>
      <c r="AH152" s="529" t="str">
        <f t="shared" ref="AH152" si="520">IF(AG152&lt;50,"Débil",IF(AG152&lt;=99,"Moderado",IF(AG152=100,"Fuerte",IF(AG152="","ERROR"))))</f>
        <v>Moderado</v>
      </c>
      <c r="AI152" s="531" t="s">
        <v>78</v>
      </c>
      <c r="AJ152" s="534">
        <f t="shared" ref="AJ152" si="521">IF(AH152="Débil",0,IF(AND(AH152="Moderado",AI152="Directamente"),1,IF(AND(AH152="Moderado",AI152="No disminuye"),0,IF(AND(AH152="Fuerte",AI152="Directamente"),2,IF(AND(AH152="Fuerte",AI152="No disminuye"),0)))))</f>
        <v>1</v>
      </c>
      <c r="AK152" s="534">
        <f>('4-VALORACIÓN DEL RIESGO'!H81-AJ152)</f>
        <v>3</v>
      </c>
      <c r="AL152" s="534" t="str">
        <f t="shared" ref="AL152" si="522">IF(AK152=5,"Casi Seguro",IF(AK152=4,"Probable",IF(AK152=3,"Posible",IF(AK152=2,"Improbable",IF(AK152=1,"Rara Vez",IF(AK152=0,"Rara Vez",IF(AK152&lt;0,"Rara Vez")))))))</f>
        <v>Posible</v>
      </c>
      <c r="AM152" s="531" t="s">
        <v>79</v>
      </c>
      <c r="AN152" s="538">
        <f t="shared" ref="AN152" si="523">IF(AH152="Débil",0,IF(AND(AH152="Moderado",AM152="Directamente"),1,IF(AND(AH152="Moderado",AM152="Indirectamente"),0,IF(AND(AH152="Moderado",AM152="No disminuye"),0,IF(AND(AH152="Fuerte",AM152="Directamente"),2,IF(AND(AH152="Fuerte",AM152="Indirectamente"),1,IF(AND(AH152="Fuerte",AM152="No disminuye"),0)))))))</f>
        <v>0</v>
      </c>
      <c r="AO152" s="538">
        <f>('4-VALORACIÓN DEL RIESGO'!AD81-AN152)</f>
        <v>4</v>
      </c>
      <c r="AP152" s="535" t="str">
        <f t="shared" ref="AP152" si="524">IF(AO152=5,"Catastrófico",IF(AO152=4,"Mayor",IF(AO152=3,"Moderado",IF(AO152=2,"Moderado",IF(AO152=1,"Moderado")))))</f>
        <v>Mayor</v>
      </c>
      <c r="AQ152" s="532" t="str">
        <f t="shared" ref="AQ152" si="525">IF(OR(AND(AP152="Moderado",AL152="Rara Vez"),AND(AP152="Moderado",AL152="Improbable")),"Moderado",IF(OR(AND(AP152="Mayor",AL152="Improbable"),AND(AP152="Mayor",AL152="Rara Vez"),AND(AP152="Moderado",AL152="Probable"),AND(AP152="Moderado",AL152="Posible")),"Alto",IF(OR(AND(AP152="Moderado",AL152="Casi Seguro"),AND(AP152="Mayor",AL152="Posible"),AND(AP152="Mayor",AL152="Probable"),AND(AP152="Mayor",AL152="Casi Seguro")),"Extremo",IF(AP152="Catastrófico","Extremo"))))</f>
        <v>Extremo</v>
      </c>
      <c r="AR152" s="532"/>
      <c r="AS152" s="533" t="s">
        <v>410</v>
      </c>
    </row>
    <row r="153" spans="2:45" ht="30.75" thickBot="1" x14ac:dyDescent="0.3">
      <c r="B153" s="541"/>
      <c r="C153" s="433"/>
      <c r="D153" s="553"/>
      <c r="E153" s="553"/>
      <c r="F153" s="187"/>
      <c r="G153" s="187"/>
      <c r="H153" s="187"/>
      <c r="I153" s="187"/>
      <c r="J153" s="187"/>
      <c r="K153" s="187"/>
      <c r="L153" s="187"/>
      <c r="M153" s="183"/>
      <c r="N153" s="169" t="b">
        <f t="shared" si="480"/>
        <v>0</v>
      </c>
      <c r="O153" s="158"/>
      <c r="P153" s="169" t="b">
        <f t="shared" si="481"/>
        <v>0</v>
      </c>
      <c r="Q153" s="158"/>
      <c r="R153" s="169" t="b">
        <f t="shared" si="482"/>
        <v>0</v>
      </c>
      <c r="S153" s="158"/>
      <c r="T153" s="169" t="b">
        <f t="shared" si="483"/>
        <v>0</v>
      </c>
      <c r="U153" s="158"/>
      <c r="V153" s="169" t="b">
        <f t="shared" si="484"/>
        <v>0</v>
      </c>
      <c r="W153" s="158"/>
      <c r="X153" s="169" t="b">
        <f t="shared" si="485"/>
        <v>0</v>
      </c>
      <c r="Y153" s="158"/>
      <c r="Z153" s="169" t="b">
        <f t="shared" si="486"/>
        <v>0</v>
      </c>
      <c r="AA153" s="116">
        <f t="shared" si="487"/>
        <v>0</v>
      </c>
      <c r="AB153" s="117" t="str">
        <f t="shared" si="488"/>
        <v>Débil</v>
      </c>
      <c r="AC153" s="184"/>
      <c r="AD153" s="170" t="str">
        <f t="shared" si="489"/>
        <v>Débil</v>
      </c>
      <c r="AE153" s="118" t="str">
        <f t="shared" si="490"/>
        <v>0</v>
      </c>
      <c r="AF153" s="547"/>
      <c r="AG153" s="552"/>
      <c r="AH153" s="530"/>
      <c r="AI153" s="531"/>
      <c r="AJ153" s="534"/>
      <c r="AK153" s="534"/>
      <c r="AL153" s="534"/>
      <c r="AM153" s="531"/>
      <c r="AN153" s="539"/>
      <c r="AO153" s="539"/>
      <c r="AP153" s="535"/>
      <c r="AQ153" s="532"/>
      <c r="AR153" s="532"/>
      <c r="AS153" s="533"/>
    </row>
    <row r="154" spans="2:45" ht="87.75" customHeight="1" x14ac:dyDescent="0.25">
      <c r="B154" s="541"/>
      <c r="C154" s="433"/>
      <c r="D154" s="553" t="str">
        <f>'3-IDENTIFICACIÓN DEL RIESGO'!G154</f>
        <v>Pérdida o manipulación de expedientes con información institucional para beneficio particular o de un tercero</v>
      </c>
      <c r="E154" s="553"/>
      <c r="F154" s="187" t="s">
        <v>1057</v>
      </c>
      <c r="G154" s="187" t="s">
        <v>719</v>
      </c>
      <c r="H154" s="187" t="s">
        <v>1058</v>
      </c>
      <c r="I154" s="187" t="s">
        <v>1059</v>
      </c>
      <c r="J154" s="187" t="s">
        <v>1060</v>
      </c>
      <c r="K154" s="187" t="s">
        <v>1061</v>
      </c>
      <c r="L154" s="187" t="s">
        <v>1062</v>
      </c>
      <c r="M154" s="183" t="s">
        <v>172</v>
      </c>
      <c r="N154" s="169">
        <f t="shared" si="480"/>
        <v>15</v>
      </c>
      <c r="O154" s="158" t="s">
        <v>173</v>
      </c>
      <c r="P154" s="169">
        <f t="shared" si="481"/>
        <v>15</v>
      </c>
      <c r="Q154" s="158" t="s">
        <v>174</v>
      </c>
      <c r="R154" s="169">
        <f t="shared" si="482"/>
        <v>15</v>
      </c>
      <c r="S154" s="158" t="s">
        <v>47</v>
      </c>
      <c r="T154" s="169">
        <f t="shared" si="483"/>
        <v>15</v>
      </c>
      <c r="U154" s="158" t="s">
        <v>175</v>
      </c>
      <c r="V154" s="169">
        <f t="shared" si="484"/>
        <v>15</v>
      </c>
      <c r="W154" s="158" t="s">
        <v>176</v>
      </c>
      <c r="X154" s="169">
        <f t="shared" si="485"/>
        <v>15</v>
      </c>
      <c r="Y154" s="158" t="s">
        <v>177</v>
      </c>
      <c r="Z154" s="169">
        <f t="shared" si="486"/>
        <v>10</v>
      </c>
      <c r="AA154" s="116">
        <f t="shared" si="487"/>
        <v>100</v>
      </c>
      <c r="AB154" s="117" t="str">
        <f t="shared" si="488"/>
        <v>Fuerte</v>
      </c>
      <c r="AC154" s="184" t="s">
        <v>50</v>
      </c>
      <c r="AD154" s="170" t="str">
        <f t="shared" si="489"/>
        <v>Fuerte</v>
      </c>
      <c r="AE154" s="118" t="str">
        <f t="shared" si="490"/>
        <v>100</v>
      </c>
      <c r="AF154" s="546">
        <v>1</v>
      </c>
      <c r="AG154" s="551">
        <f t="shared" ref="AG154" si="526">(AE154+AE155)/AF154</f>
        <v>100</v>
      </c>
      <c r="AH154" s="529" t="str">
        <f t="shared" ref="AH154" si="527">IF(AG154&lt;50,"Débil",IF(AG154&lt;=99,"Moderado",IF(AG154=100,"Fuerte",IF(AG154="","ERROR"))))</f>
        <v>Fuerte</v>
      </c>
      <c r="AI154" s="531" t="s">
        <v>78</v>
      </c>
      <c r="AJ154" s="534">
        <f t="shared" ref="AJ154" si="528">IF(AH154="Débil",0,IF(AND(AH154="Moderado",AI154="Directamente"),1,IF(AND(AH154="Moderado",AI154="No disminuye"),0,IF(AND(AH154="Fuerte",AI154="Directamente"),2,IF(AND(AH154="Fuerte",AI154="No disminuye"),0)))))</f>
        <v>2</v>
      </c>
      <c r="AK154" s="534">
        <f>('4-VALORACIÓN DEL RIESGO'!H82-AJ154)</f>
        <v>1</v>
      </c>
      <c r="AL154" s="534" t="str">
        <f t="shared" ref="AL154" si="529">IF(AK154=5,"Casi Seguro",IF(AK154=4,"Probable",IF(AK154=3,"Posible",IF(AK154=2,"Improbable",IF(AK154=1,"Rara Vez",IF(AK154=0,"Rara Vez",IF(AK154&lt;0,"Rara Vez")))))))</f>
        <v>Rara Vez</v>
      </c>
      <c r="AM154" s="531" t="s">
        <v>80</v>
      </c>
      <c r="AN154" s="538">
        <f t="shared" ref="AN154" si="530">IF(AH154="Débil",0,IF(AND(AH154="Moderado",AM154="Directamente"),1,IF(AND(AH154="Moderado",AM154="Indirectamente"),0,IF(AND(AH154="Moderado",AM154="No disminuye"),0,IF(AND(AH154="Fuerte",AM154="Directamente"),2,IF(AND(AH154="Fuerte",AM154="Indirectamente"),1,IF(AND(AH154="Fuerte",AM154="No disminuye"),0)))))))</f>
        <v>0</v>
      </c>
      <c r="AO154" s="538">
        <f>('4-VALORACIÓN DEL RIESGO'!AD82-AN154)</f>
        <v>5</v>
      </c>
      <c r="AP154" s="535" t="str">
        <f t="shared" ref="AP154" si="531">IF(AO154=5,"Catastrófico",IF(AO154=4,"Mayor",IF(AO154=3,"Moderado",IF(AO154=2,"Moderado",IF(AO154=1,"Moderado")))))</f>
        <v>Catastrófico</v>
      </c>
      <c r="AQ154" s="532" t="str">
        <f t="shared" ref="AQ154" si="532">IF(OR(AND(AP154="Moderado",AL154="Rara Vez"),AND(AP154="Moderado",AL154="Improbable")),"Moderado",IF(OR(AND(AP154="Mayor",AL154="Improbable"),AND(AP154="Mayor",AL154="Rara Vez"),AND(AP154="Moderado",AL154="Probable"),AND(AP154="Moderado",AL154="Posible")),"Alto",IF(OR(AND(AP154="Moderado",AL154="Casi Seguro"),AND(AP154="Mayor",AL154="Posible"),AND(AP154="Mayor",AL154="Probable"),AND(AP154="Mayor",AL154="Casi Seguro")),"Extremo",IF(AP154="Catastrófico","Extremo"))))</f>
        <v>Extremo</v>
      </c>
      <c r="AR154" s="532"/>
      <c r="AS154" s="533" t="s">
        <v>410</v>
      </c>
    </row>
    <row r="155" spans="2:45" ht="30.75" thickBot="1" x14ac:dyDescent="0.3">
      <c r="B155" s="541"/>
      <c r="C155" s="433"/>
      <c r="D155" s="553"/>
      <c r="E155" s="553"/>
      <c r="F155" s="187"/>
      <c r="G155" s="187"/>
      <c r="H155" s="187"/>
      <c r="I155" s="187"/>
      <c r="J155" s="187"/>
      <c r="K155" s="187"/>
      <c r="L155" s="187"/>
      <c r="M155" s="183"/>
      <c r="N155" s="169" t="b">
        <f t="shared" si="480"/>
        <v>0</v>
      </c>
      <c r="O155" s="158"/>
      <c r="P155" s="169" t="b">
        <f t="shared" si="481"/>
        <v>0</v>
      </c>
      <c r="Q155" s="158"/>
      <c r="R155" s="169" t="b">
        <f t="shared" si="482"/>
        <v>0</v>
      </c>
      <c r="S155" s="158"/>
      <c r="T155" s="169" t="b">
        <f t="shared" si="483"/>
        <v>0</v>
      </c>
      <c r="U155" s="158"/>
      <c r="V155" s="169" t="b">
        <f t="shared" si="484"/>
        <v>0</v>
      </c>
      <c r="W155" s="158"/>
      <c r="X155" s="169" t="b">
        <f t="shared" si="485"/>
        <v>0</v>
      </c>
      <c r="Y155" s="158"/>
      <c r="Z155" s="169" t="b">
        <f t="shared" si="486"/>
        <v>0</v>
      </c>
      <c r="AA155" s="116">
        <f t="shared" si="487"/>
        <v>0</v>
      </c>
      <c r="AB155" s="117" t="str">
        <f t="shared" si="488"/>
        <v>Débil</v>
      </c>
      <c r="AC155" s="184"/>
      <c r="AD155" s="170" t="str">
        <f t="shared" si="489"/>
        <v>Débil</v>
      </c>
      <c r="AE155" s="118" t="str">
        <f t="shared" si="490"/>
        <v>0</v>
      </c>
      <c r="AF155" s="547"/>
      <c r="AG155" s="552"/>
      <c r="AH155" s="530"/>
      <c r="AI155" s="531"/>
      <c r="AJ155" s="534"/>
      <c r="AK155" s="534"/>
      <c r="AL155" s="534"/>
      <c r="AM155" s="531"/>
      <c r="AN155" s="539"/>
      <c r="AO155" s="539"/>
      <c r="AP155" s="535"/>
      <c r="AQ155" s="532"/>
      <c r="AR155" s="532"/>
      <c r="AS155" s="533"/>
    </row>
    <row r="156" spans="2:45" ht="30" x14ac:dyDescent="0.25">
      <c r="B156" s="541"/>
      <c r="C156" s="433"/>
      <c r="D156" s="553" t="str">
        <f>'3-IDENTIFICACIÓN DEL RIESGO'!G156</f>
        <v>Riesgo 3</v>
      </c>
      <c r="E156" s="553"/>
      <c r="F156" s="187"/>
      <c r="G156" s="187"/>
      <c r="H156" s="187"/>
      <c r="I156" s="187"/>
      <c r="J156" s="187"/>
      <c r="K156" s="187"/>
      <c r="L156" s="187"/>
      <c r="M156" s="183"/>
      <c r="N156" s="169" t="b">
        <f t="shared" si="480"/>
        <v>0</v>
      </c>
      <c r="O156" s="158"/>
      <c r="P156" s="169" t="b">
        <f t="shared" si="481"/>
        <v>0</v>
      </c>
      <c r="Q156" s="158"/>
      <c r="R156" s="169" t="b">
        <f t="shared" si="482"/>
        <v>0</v>
      </c>
      <c r="S156" s="158"/>
      <c r="T156" s="169" t="b">
        <f t="shared" si="483"/>
        <v>0</v>
      </c>
      <c r="U156" s="158"/>
      <c r="V156" s="169" t="b">
        <f t="shared" si="484"/>
        <v>0</v>
      </c>
      <c r="W156" s="158"/>
      <c r="X156" s="169" t="b">
        <f t="shared" si="485"/>
        <v>0</v>
      </c>
      <c r="Y156" s="158"/>
      <c r="Z156" s="169" t="b">
        <f t="shared" si="486"/>
        <v>0</v>
      </c>
      <c r="AA156" s="116">
        <f t="shared" si="487"/>
        <v>0</v>
      </c>
      <c r="AB156" s="117" t="str">
        <f t="shared" si="488"/>
        <v>Débil</v>
      </c>
      <c r="AC156" s="184"/>
      <c r="AD156" s="170" t="str">
        <f t="shared" si="489"/>
        <v>Débil</v>
      </c>
      <c r="AE156" s="118" t="str">
        <f t="shared" si="490"/>
        <v>0</v>
      </c>
      <c r="AF156" s="546"/>
      <c r="AG156" s="551" t="e">
        <f t="shared" ref="AG156" si="533">(AE156+AE157)/AF156</f>
        <v>#DIV/0!</v>
      </c>
      <c r="AH156" s="529" t="e">
        <f t="shared" ref="AH156" si="534">IF(AG156&lt;50,"Débil",IF(AG156&lt;=99,"Moderado",IF(AG156=100,"Fuerte",IF(AG156="","ERROR"))))</f>
        <v>#DIV/0!</v>
      </c>
      <c r="AI156" s="531"/>
      <c r="AJ156" s="534" t="e">
        <f t="shared" ref="AJ156" si="535">IF(AH156="Débil",0,IF(AND(AH156="Moderado",AI156="Directamente"),1,IF(AND(AH156="Moderado",AI156="No disminuye"),0,IF(AND(AH156="Fuerte",AI156="Directamente"),2,IF(AND(AH156="Fuerte",AI156="No disminuye"),0)))))</f>
        <v>#DIV/0!</v>
      </c>
      <c r="AK156" s="534" t="e">
        <f>('4-VALORACIÓN DEL RIESGO'!H83-AJ156)</f>
        <v>#DIV/0!</v>
      </c>
      <c r="AL156" s="534" t="e">
        <f t="shared" ref="AL156" si="536">IF(AK156=5,"Casi Seguro",IF(AK156=4,"Probable",IF(AK156=3,"Posible",IF(AK156=2,"Improbable",IF(AK156=1,"Rara Vez",IF(AK156=0,"Rara Vez",IF(AK156&lt;0,"Rara Vez")))))))</f>
        <v>#DIV/0!</v>
      </c>
      <c r="AM156" s="531"/>
      <c r="AN156" s="538" t="e">
        <f t="shared" ref="AN156" si="537">IF(AH156="Débil",0,IF(AND(AH156="Moderado",AM156="Directamente"),1,IF(AND(AH156="Moderado",AM156="Indirectamente"),0,IF(AND(AH156="Moderado",AM156="No disminuye"),0,IF(AND(AH156="Fuerte",AM156="Directamente"),2,IF(AND(AH156="Fuerte",AM156="Indirectamente"),1,IF(AND(AH156="Fuerte",AM156="No disminuye"),0)))))))</f>
        <v>#DIV/0!</v>
      </c>
      <c r="AO156" s="538" t="e">
        <f>('4-VALORACIÓN DEL RIESGO'!AD83-AN156)</f>
        <v>#DIV/0!</v>
      </c>
      <c r="AP156" s="535" t="e">
        <f t="shared" ref="AP156" si="538">IF(AO156=5,"Catastrófico",IF(AO156=4,"Mayor",IF(AO156=3,"Moderado",IF(AO156=2,"Moderado",IF(AO156=1,"Moderado")))))</f>
        <v>#DIV/0!</v>
      </c>
      <c r="AQ156" s="532" t="e">
        <f t="shared" ref="AQ156" si="539">IF(OR(AND(AP156="Moderado",AL156="Rara Vez"),AND(AP156="Moderado",AL156="Improbable")),"Moderado",IF(OR(AND(AP156="Mayor",AL156="Improbable"),AND(AP156="Mayor",AL156="Rara Vez"),AND(AP156="Moderado",AL156="Probable"),AND(AP156="Moderado",AL156="Posible")),"Alto",IF(OR(AND(AP156="Moderado",AL156="Casi Seguro"),AND(AP156="Mayor",AL156="Posible"),AND(AP156="Mayor",AL156="Probable"),AND(AP156="Mayor",AL156="Casi Seguro")),"Extremo",IF(AP156="Catastrófico","Extremo"))))</f>
        <v>#DIV/0!</v>
      </c>
      <c r="AR156" s="532"/>
      <c r="AS156" s="533" t="s">
        <v>410</v>
      </c>
    </row>
    <row r="157" spans="2:45" ht="30.75" thickBot="1" x14ac:dyDescent="0.3">
      <c r="B157" s="541"/>
      <c r="C157" s="433"/>
      <c r="D157" s="553"/>
      <c r="E157" s="553"/>
      <c r="F157" s="187"/>
      <c r="G157" s="187"/>
      <c r="H157" s="187"/>
      <c r="I157" s="187"/>
      <c r="J157" s="187"/>
      <c r="K157" s="187"/>
      <c r="L157" s="187"/>
      <c r="M157" s="183"/>
      <c r="N157" s="169" t="b">
        <f t="shared" si="480"/>
        <v>0</v>
      </c>
      <c r="O157" s="158"/>
      <c r="P157" s="169" t="b">
        <f t="shared" si="481"/>
        <v>0</v>
      </c>
      <c r="Q157" s="158"/>
      <c r="R157" s="169" t="b">
        <f t="shared" si="482"/>
        <v>0</v>
      </c>
      <c r="S157" s="158"/>
      <c r="T157" s="169" t="b">
        <f t="shared" si="483"/>
        <v>0</v>
      </c>
      <c r="U157" s="158"/>
      <c r="V157" s="169" t="b">
        <f t="shared" si="484"/>
        <v>0</v>
      </c>
      <c r="W157" s="158"/>
      <c r="X157" s="169" t="b">
        <f t="shared" si="485"/>
        <v>0</v>
      </c>
      <c r="Y157" s="158"/>
      <c r="Z157" s="169" t="b">
        <f t="shared" si="486"/>
        <v>0</v>
      </c>
      <c r="AA157" s="116">
        <f t="shared" si="487"/>
        <v>0</v>
      </c>
      <c r="AB157" s="117" t="str">
        <f t="shared" si="488"/>
        <v>Débil</v>
      </c>
      <c r="AC157" s="184"/>
      <c r="AD157" s="170" t="str">
        <f t="shared" si="489"/>
        <v>Débil</v>
      </c>
      <c r="AE157" s="118" t="str">
        <f t="shared" si="490"/>
        <v>0</v>
      </c>
      <c r="AF157" s="547"/>
      <c r="AG157" s="552"/>
      <c r="AH157" s="530"/>
      <c r="AI157" s="531"/>
      <c r="AJ157" s="534"/>
      <c r="AK157" s="534"/>
      <c r="AL157" s="534"/>
      <c r="AM157" s="531"/>
      <c r="AN157" s="539"/>
      <c r="AO157" s="539"/>
      <c r="AP157" s="535"/>
      <c r="AQ157" s="532"/>
      <c r="AR157" s="532"/>
      <c r="AS157" s="533"/>
    </row>
    <row r="158" spans="2:45" ht="30" x14ac:dyDescent="0.25">
      <c r="B158" s="541"/>
      <c r="C158" s="433"/>
      <c r="D158" s="553" t="str">
        <f>'3-IDENTIFICACIÓN DEL RIESGO'!G158</f>
        <v>Riesgo 4</v>
      </c>
      <c r="E158" s="553"/>
      <c r="F158" s="187"/>
      <c r="G158" s="187"/>
      <c r="H158" s="187"/>
      <c r="I158" s="187"/>
      <c r="J158" s="187"/>
      <c r="K158" s="187"/>
      <c r="L158" s="187"/>
      <c r="M158" s="183"/>
      <c r="N158" s="169" t="b">
        <f t="shared" si="480"/>
        <v>0</v>
      </c>
      <c r="O158" s="158"/>
      <c r="P158" s="169" t="b">
        <f t="shared" si="481"/>
        <v>0</v>
      </c>
      <c r="Q158" s="158"/>
      <c r="R158" s="169" t="b">
        <f t="shared" si="482"/>
        <v>0</v>
      </c>
      <c r="S158" s="158"/>
      <c r="T158" s="169" t="b">
        <f t="shared" si="483"/>
        <v>0</v>
      </c>
      <c r="U158" s="158"/>
      <c r="V158" s="169" t="b">
        <f t="shared" si="484"/>
        <v>0</v>
      </c>
      <c r="W158" s="158"/>
      <c r="X158" s="169" t="b">
        <f t="shared" si="485"/>
        <v>0</v>
      </c>
      <c r="Y158" s="158"/>
      <c r="Z158" s="169" t="b">
        <f t="shared" si="486"/>
        <v>0</v>
      </c>
      <c r="AA158" s="116">
        <f t="shared" si="487"/>
        <v>0</v>
      </c>
      <c r="AB158" s="117" t="str">
        <f t="shared" si="488"/>
        <v>Débil</v>
      </c>
      <c r="AC158" s="184"/>
      <c r="AD158" s="170" t="str">
        <f t="shared" si="489"/>
        <v>Débil</v>
      </c>
      <c r="AE158" s="118" t="str">
        <f t="shared" si="490"/>
        <v>0</v>
      </c>
      <c r="AF158" s="546"/>
      <c r="AG158" s="551" t="e">
        <f t="shared" ref="AG158" si="540">(AE158+AE159)/AF158</f>
        <v>#DIV/0!</v>
      </c>
      <c r="AH158" s="529" t="e">
        <f t="shared" ref="AH158" si="541">IF(AG158&lt;50,"Débil",IF(AG158&lt;=99,"Moderado",IF(AG158=100,"Fuerte",IF(AG158="","ERROR"))))</f>
        <v>#DIV/0!</v>
      </c>
      <c r="AI158" s="531"/>
      <c r="AJ158" s="534" t="e">
        <f t="shared" ref="AJ158" si="542">IF(AH158="Débil",0,IF(AND(AH158="Moderado",AI158="Directamente"),1,IF(AND(AH158="Moderado",AI158="No disminuye"),0,IF(AND(AH158="Fuerte",AI158="Directamente"),2,IF(AND(AH158="Fuerte",AI158="No disminuye"),0)))))</f>
        <v>#DIV/0!</v>
      </c>
      <c r="AK158" s="534" t="e">
        <f>('4-VALORACIÓN DEL RIESGO'!H84-AJ158)</f>
        <v>#DIV/0!</v>
      </c>
      <c r="AL158" s="534" t="e">
        <f t="shared" ref="AL158" si="543">IF(AK158=5,"Casi Seguro",IF(AK158=4,"Probable",IF(AK158=3,"Posible",IF(AK158=2,"Improbable",IF(AK158=1,"Rara Vez",IF(AK158=0,"Rara Vez",IF(AK158&lt;0,"Rara Vez")))))))</f>
        <v>#DIV/0!</v>
      </c>
      <c r="AM158" s="531"/>
      <c r="AN158" s="538" t="e">
        <f t="shared" ref="AN158" si="544">IF(AH158="Débil",0,IF(AND(AH158="Moderado",AM158="Directamente"),1,IF(AND(AH158="Moderado",AM158="Indirectamente"),0,IF(AND(AH158="Moderado",AM158="No disminuye"),0,IF(AND(AH158="Fuerte",AM158="Directamente"),2,IF(AND(AH158="Fuerte",AM158="Indirectamente"),1,IF(AND(AH158="Fuerte",AM158="No disminuye"),0)))))))</f>
        <v>#DIV/0!</v>
      </c>
      <c r="AO158" s="538" t="e">
        <f>('4-VALORACIÓN DEL RIESGO'!AD84-AN158)</f>
        <v>#DIV/0!</v>
      </c>
      <c r="AP158" s="535" t="e">
        <f t="shared" ref="AP158" si="545">IF(AO158=5,"Catastrófico",IF(AO158=4,"Mayor",IF(AO158=3,"Moderado",IF(AO158=2,"Moderado",IF(AO158=1,"Moderado")))))</f>
        <v>#DIV/0!</v>
      </c>
      <c r="AQ158" s="532" t="e">
        <f t="shared" ref="AQ158" si="546">IF(OR(AND(AP158="Moderado",AL158="Rara Vez"),AND(AP158="Moderado",AL158="Improbable")),"Moderado",IF(OR(AND(AP158="Mayor",AL158="Improbable"),AND(AP158="Mayor",AL158="Rara Vez"),AND(AP158="Moderado",AL158="Probable"),AND(AP158="Moderado",AL158="Posible")),"Alto",IF(OR(AND(AP158="Moderado",AL158="Casi Seguro"),AND(AP158="Mayor",AL158="Posible"),AND(AP158="Mayor",AL158="Probable"),AND(AP158="Mayor",AL158="Casi Seguro")),"Extremo",IF(AP158="Catastrófico","Extremo"))))</f>
        <v>#DIV/0!</v>
      </c>
      <c r="AR158" s="532"/>
      <c r="AS158" s="533" t="s">
        <v>410</v>
      </c>
    </row>
    <row r="159" spans="2:45" ht="30.75" thickBot="1" x14ac:dyDescent="0.3">
      <c r="B159" s="541"/>
      <c r="C159" s="433"/>
      <c r="D159" s="553"/>
      <c r="E159" s="553"/>
      <c r="F159" s="187"/>
      <c r="G159" s="187"/>
      <c r="H159" s="187"/>
      <c r="I159" s="187"/>
      <c r="J159" s="187"/>
      <c r="K159" s="187"/>
      <c r="L159" s="187"/>
      <c r="M159" s="183"/>
      <c r="N159" s="169" t="b">
        <f t="shared" si="480"/>
        <v>0</v>
      </c>
      <c r="O159" s="158"/>
      <c r="P159" s="169" t="b">
        <f t="shared" si="481"/>
        <v>0</v>
      </c>
      <c r="Q159" s="158"/>
      <c r="R159" s="169" t="b">
        <f t="shared" si="482"/>
        <v>0</v>
      </c>
      <c r="S159" s="158"/>
      <c r="T159" s="169" t="b">
        <f t="shared" si="483"/>
        <v>0</v>
      </c>
      <c r="U159" s="158"/>
      <c r="V159" s="169" t="b">
        <f t="shared" si="484"/>
        <v>0</v>
      </c>
      <c r="W159" s="158"/>
      <c r="X159" s="169" t="b">
        <f t="shared" si="485"/>
        <v>0</v>
      </c>
      <c r="Y159" s="158"/>
      <c r="Z159" s="169" t="b">
        <f t="shared" si="486"/>
        <v>0</v>
      </c>
      <c r="AA159" s="116">
        <f t="shared" si="487"/>
        <v>0</v>
      </c>
      <c r="AB159" s="117" t="str">
        <f t="shared" si="488"/>
        <v>Débil</v>
      </c>
      <c r="AC159" s="184"/>
      <c r="AD159" s="170" t="str">
        <f t="shared" si="489"/>
        <v>Débil</v>
      </c>
      <c r="AE159" s="118" t="str">
        <f t="shared" si="490"/>
        <v>0</v>
      </c>
      <c r="AF159" s="547"/>
      <c r="AG159" s="552"/>
      <c r="AH159" s="530"/>
      <c r="AI159" s="531"/>
      <c r="AJ159" s="534"/>
      <c r="AK159" s="534"/>
      <c r="AL159" s="534"/>
      <c r="AM159" s="531"/>
      <c r="AN159" s="539"/>
      <c r="AO159" s="539"/>
      <c r="AP159" s="535"/>
      <c r="AQ159" s="532"/>
      <c r="AR159" s="532"/>
      <c r="AS159" s="533"/>
    </row>
    <row r="160" spans="2:45" ht="30" x14ac:dyDescent="0.25">
      <c r="B160" s="541"/>
      <c r="C160" s="433"/>
      <c r="D160" s="553" t="str">
        <f>'3-IDENTIFICACIÓN DEL RIESGO'!G160</f>
        <v>Riesgo 5</v>
      </c>
      <c r="E160" s="553"/>
      <c r="F160" s="187"/>
      <c r="G160" s="187"/>
      <c r="H160" s="187"/>
      <c r="I160" s="187"/>
      <c r="J160" s="187"/>
      <c r="K160" s="187"/>
      <c r="L160" s="187"/>
      <c r="M160" s="183"/>
      <c r="N160" s="169" t="b">
        <f t="shared" si="480"/>
        <v>0</v>
      </c>
      <c r="O160" s="158"/>
      <c r="P160" s="169" t="b">
        <f t="shared" si="481"/>
        <v>0</v>
      </c>
      <c r="Q160" s="158"/>
      <c r="R160" s="169" t="b">
        <f t="shared" si="482"/>
        <v>0</v>
      </c>
      <c r="S160" s="158"/>
      <c r="T160" s="169" t="b">
        <f t="shared" si="483"/>
        <v>0</v>
      </c>
      <c r="U160" s="158"/>
      <c r="V160" s="169" t="b">
        <f t="shared" si="484"/>
        <v>0</v>
      </c>
      <c r="W160" s="158"/>
      <c r="X160" s="169" t="b">
        <f t="shared" si="485"/>
        <v>0</v>
      </c>
      <c r="Y160" s="158"/>
      <c r="Z160" s="169" t="b">
        <f t="shared" si="486"/>
        <v>0</v>
      </c>
      <c r="AA160" s="116">
        <f t="shared" si="487"/>
        <v>0</v>
      </c>
      <c r="AB160" s="117" t="str">
        <f t="shared" si="488"/>
        <v>Débil</v>
      </c>
      <c r="AC160" s="184"/>
      <c r="AD160" s="170" t="str">
        <f t="shared" si="489"/>
        <v>Débil</v>
      </c>
      <c r="AE160" s="118" t="str">
        <f t="shared" si="490"/>
        <v>0</v>
      </c>
      <c r="AF160" s="546"/>
      <c r="AG160" s="551" t="e">
        <f t="shared" ref="AG160" si="547">(AE160+AE161)/AF160</f>
        <v>#DIV/0!</v>
      </c>
      <c r="AH160" s="529" t="e">
        <f t="shared" ref="AH160" si="548">IF(AG160&lt;50,"Débil",IF(AG160&lt;=99,"Moderado",IF(AG160=100,"Fuerte",IF(AG160="","ERROR"))))</f>
        <v>#DIV/0!</v>
      </c>
      <c r="AI160" s="531"/>
      <c r="AJ160" s="534" t="e">
        <f t="shared" ref="AJ160" si="549">IF(AH160="Débil",0,IF(AND(AH160="Moderado",AI160="Directamente"),1,IF(AND(AH160="Moderado",AI160="No disminuye"),0,IF(AND(AH160="Fuerte",AI160="Directamente"),2,IF(AND(AH160="Fuerte",AI160="No disminuye"),0)))))</f>
        <v>#DIV/0!</v>
      </c>
      <c r="AK160" s="534" t="e">
        <f>('4-VALORACIÓN DEL RIESGO'!H85-AJ160)</f>
        <v>#DIV/0!</v>
      </c>
      <c r="AL160" s="534" t="e">
        <f t="shared" ref="AL160" si="550">IF(AK160=5,"Casi Seguro",IF(AK160=4,"Probable",IF(AK160=3,"Posible",IF(AK160=2,"Improbable",IF(AK160=1,"Rara Vez",IF(AK160=0,"Rara Vez",IF(AK160&lt;0,"Rara Vez")))))))</f>
        <v>#DIV/0!</v>
      </c>
      <c r="AM160" s="531"/>
      <c r="AN160" s="538" t="e">
        <f t="shared" ref="AN160" si="551">IF(AH160="Débil",0,IF(AND(AH160="Moderado",AM160="Directamente"),1,IF(AND(AH160="Moderado",AM160="Indirectamente"),0,IF(AND(AH160="Moderado",AM160="No disminuye"),0,IF(AND(AH160="Fuerte",AM160="Directamente"),2,IF(AND(AH160="Fuerte",AM160="Indirectamente"),1,IF(AND(AH160="Fuerte",AM160="No disminuye"),0)))))))</f>
        <v>#DIV/0!</v>
      </c>
      <c r="AO160" s="538" t="e">
        <f>('4-VALORACIÓN DEL RIESGO'!AD85-AN160)</f>
        <v>#DIV/0!</v>
      </c>
      <c r="AP160" s="535" t="e">
        <f t="shared" ref="AP160" si="552">IF(AO160=5,"Catastrófico",IF(AO160=4,"Mayor",IF(AO160=3,"Moderado",IF(AO160=2,"Moderado",IF(AO160=1,"Moderado")))))</f>
        <v>#DIV/0!</v>
      </c>
      <c r="AQ160" s="532" t="e">
        <f t="shared" ref="AQ160" si="553">IF(OR(AND(AP160="Moderado",AL160="Rara Vez"),AND(AP160="Moderado",AL160="Improbable")),"Moderado",IF(OR(AND(AP160="Mayor",AL160="Improbable"),AND(AP160="Mayor",AL160="Rara Vez"),AND(AP160="Moderado",AL160="Probable"),AND(AP160="Moderado",AL160="Posible")),"Alto",IF(OR(AND(AP160="Moderado",AL160="Casi Seguro"),AND(AP160="Mayor",AL160="Posible"),AND(AP160="Mayor",AL160="Probable"),AND(AP160="Mayor",AL160="Casi Seguro")),"Extremo",IF(AP160="Catastrófico","Extremo"))))</f>
        <v>#DIV/0!</v>
      </c>
      <c r="AR160" s="532"/>
      <c r="AS160" s="533" t="s">
        <v>410</v>
      </c>
    </row>
    <row r="161" spans="2:45" ht="30.75" thickBot="1" x14ac:dyDescent="0.3">
      <c r="B161" s="542"/>
      <c r="C161" s="434"/>
      <c r="D161" s="553"/>
      <c r="E161" s="553"/>
      <c r="F161" s="187"/>
      <c r="G161" s="187"/>
      <c r="H161" s="187"/>
      <c r="I161" s="187"/>
      <c r="J161" s="187"/>
      <c r="K161" s="187"/>
      <c r="L161" s="187"/>
      <c r="M161" s="183"/>
      <c r="N161" s="169" t="b">
        <f t="shared" si="480"/>
        <v>0</v>
      </c>
      <c r="O161" s="158"/>
      <c r="P161" s="169" t="b">
        <f t="shared" si="481"/>
        <v>0</v>
      </c>
      <c r="Q161" s="158"/>
      <c r="R161" s="169" t="b">
        <f t="shared" si="482"/>
        <v>0</v>
      </c>
      <c r="S161" s="158"/>
      <c r="T161" s="169" t="b">
        <f t="shared" si="483"/>
        <v>0</v>
      </c>
      <c r="U161" s="158"/>
      <c r="V161" s="169" t="b">
        <f t="shared" si="484"/>
        <v>0</v>
      </c>
      <c r="W161" s="158"/>
      <c r="X161" s="169" t="b">
        <f t="shared" si="485"/>
        <v>0</v>
      </c>
      <c r="Y161" s="158"/>
      <c r="Z161" s="169" t="b">
        <f t="shared" si="486"/>
        <v>0</v>
      </c>
      <c r="AA161" s="116">
        <f t="shared" si="487"/>
        <v>0</v>
      </c>
      <c r="AB161" s="117" t="str">
        <f t="shared" si="488"/>
        <v>Débil</v>
      </c>
      <c r="AC161" s="184"/>
      <c r="AD161" s="170" t="str">
        <f t="shared" si="489"/>
        <v>Débil</v>
      </c>
      <c r="AE161" s="118" t="str">
        <f t="shared" si="490"/>
        <v>0</v>
      </c>
      <c r="AF161" s="547"/>
      <c r="AG161" s="552"/>
      <c r="AH161" s="530"/>
      <c r="AI161" s="531"/>
      <c r="AJ161" s="534"/>
      <c r="AK161" s="534"/>
      <c r="AL161" s="534"/>
      <c r="AM161" s="531"/>
      <c r="AN161" s="539"/>
      <c r="AO161" s="539"/>
      <c r="AP161" s="535"/>
      <c r="AQ161" s="532"/>
      <c r="AR161" s="532"/>
      <c r="AS161" s="533"/>
    </row>
    <row r="162" spans="2:45" ht="86.25" customHeight="1" x14ac:dyDescent="0.25">
      <c r="B162" s="424" t="str">
        <f>'3-IDENTIFICACIÓN DEL RIESGO'!B162</f>
        <v>GESTIÓN FINANCIERA</v>
      </c>
      <c r="C162" s="425" t="str">
        <f>'3-IDENTIFICACIÓN DEL RIESGO'!E162</f>
        <v xml:space="preserve">1. Secretaría General.
2. Subdirección Administrativa y Financiera.
3. Subdirección de Administracion de Tierras de la Nación.
4. Oficina de Planeación </v>
      </c>
      <c r="D162" s="553" t="str">
        <f>'3-IDENTIFICACIÓN DEL RIESGO'!G162</f>
        <v>Constitución de obligaciones y/o pagos realizados por la Agencia Nacional de Tierras, sin el cumplimiento de requisitos legales, presupuestales y contables, en beneficio de un particular.</v>
      </c>
      <c r="E162" s="553"/>
      <c r="F162" s="187" t="s">
        <v>965</v>
      </c>
      <c r="G162" s="187" t="s">
        <v>576</v>
      </c>
      <c r="H162" s="187" t="s">
        <v>966</v>
      </c>
      <c r="I162" s="187" t="s">
        <v>967</v>
      </c>
      <c r="J162" s="187" t="s">
        <v>968</v>
      </c>
      <c r="K162" s="187" t="s">
        <v>969</v>
      </c>
      <c r="L162" s="187" t="s">
        <v>970</v>
      </c>
      <c r="M162" s="183" t="s">
        <v>172</v>
      </c>
      <c r="N162" s="169">
        <f t="shared" si="480"/>
        <v>15</v>
      </c>
      <c r="O162" s="158" t="s">
        <v>173</v>
      </c>
      <c r="P162" s="169">
        <f t="shared" si="481"/>
        <v>15</v>
      </c>
      <c r="Q162" s="158" t="s">
        <v>174</v>
      </c>
      <c r="R162" s="169">
        <f t="shared" si="482"/>
        <v>15</v>
      </c>
      <c r="S162" s="158" t="s">
        <v>178</v>
      </c>
      <c r="T162" s="169">
        <f t="shared" si="483"/>
        <v>10</v>
      </c>
      <c r="U162" s="158" t="s">
        <v>175</v>
      </c>
      <c r="V162" s="169">
        <f t="shared" si="484"/>
        <v>15</v>
      </c>
      <c r="W162" s="158" t="s">
        <v>176</v>
      </c>
      <c r="X162" s="169">
        <f t="shared" si="485"/>
        <v>15</v>
      </c>
      <c r="Y162" s="158" t="s">
        <v>177</v>
      </c>
      <c r="Z162" s="169">
        <f t="shared" si="486"/>
        <v>10</v>
      </c>
      <c r="AA162" s="116">
        <f t="shared" si="487"/>
        <v>95</v>
      </c>
      <c r="AB162" s="117" t="str">
        <f t="shared" si="488"/>
        <v>Moderado</v>
      </c>
      <c r="AC162" s="184" t="s">
        <v>50</v>
      </c>
      <c r="AD162" s="170" t="str">
        <f t="shared" si="489"/>
        <v>Moderado</v>
      </c>
      <c r="AE162" s="118" t="str">
        <f t="shared" si="490"/>
        <v>50</v>
      </c>
      <c r="AF162" s="546">
        <v>1</v>
      </c>
      <c r="AG162" s="551">
        <f t="shared" ref="AG162" si="554">(AE162+AE163)/AF162</f>
        <v>50</v>
      </c>
      <c r="AH162" s="529" t="str">
        <f t="shared" ref="AH162" si="555">IF(AG162&lt;50,"Débil",IF(AG162&lt;=99,"Moderado",IF(AG162=100,"Fuerte",IF(AG162="","ERROR"))))</f>
        <v>Moderado</v>
      </c>
      <c r="AI162" s="531" t="s">
        <v>78</v>
      </c>
      <c r="AJ162" s="534">
        <f t="shared" ref="AJ162" si="556">IF(AH162="Débil",0,IF(AND(AH162="Moderado",AI162="Directamente"),1,IF(AND(AH162="Moderado",AI162="No disminuye"),0,IF(AND(AH162="Fuerte",AI162="Directamente"),2,IF(AND(AH162="Fuerte",AI162="No disminuye"),0)))))</f>
        <v>1</v>
      </c>
      <c r="AK162" s="534">
        <f>('4-VALORACIÓN DEL RIESGO'!H86-AJ162)</f>
        <v>0</v>
      </c>
      <c r="AL162" s="534" t="str">
        <f t="shared" ref="AL162" si="557">IF(AK162=5,"Casi Seguro",IF(AK162=4,"Probable",IF(AK162=3,"Posible",IF(AK162=2,"Improbable",IF(AK162=1,"Rara Vez",IF(AK162=0,"Rara Vez",IF(AK162&lt;0,"Rara Vez")))))))</f>
        <v>Rara Vez</v>
      </c>
      <c r="AM162" s="531" t="s">
        <v>79</v>
      </c>
      <c r="AN162" s="538">
        <f t="shared" ref="AN162" si="558">IF(AH162="Débil",0,IF(AND(AH162="Moderado",AM162="Directamente"),1,IF(AND(AH162="Moderado",AM162="Indirectamente"),0,IF(AND(AH162="Moderado",AM162="No disminuye"),0,IF(AND(AH162="Fuerte",AM162="Directamente"),2,IF(AND(AH162="Fuerte",AM162="Indirectamente"),1,IF(AND(AH162="Fuerte",AM162="No disminuye"),0)))))))</f>
        <v>0</v>
      </c>
      <c r="AO162" s="538">
        <f>('4-VALORACIÓN DEL RIESGO'!AD86-AN162)</f>
        <v>5</v>
      </c>
      <c r="AP162" s="535" t="str">
        <f t="shared" ref="AP162" si="559">IF(AO162=5,"Catastrófico",IF(AO162=4,"Mayor",IF(AO162=3,"Moderado",IF(AO162=2,"Moderado",IF(AO162=1,"Moderado")))))</f>
        <v>Catastrófico</v>
      </c>
      <c r="AQ162" s="532" t="str">
        <f t="shared" ref="AQ162" si="560">IF(OR(AND(AP162="Moderado",AL162="Rara Vez"),AND(AP162="Moderado",AL162="Improbable")),"Moderado",IF(OR(AND(AP162="Mayor",AL162="Improbable"),AND(AP162="Mayor",AL162="Rara Vez"),AND(AP162="Moderado",AL162="Probable"),AND(AP162="Moderado",AL162="Posible")),"Alto",IF(OR(AND(AP162="Moderado",AL162="Casi Seguro"),AND(AP162="Mayor",AL162="Posible"),AND(AP162="Mayor",AL162="Probable"),AND(AP162="Mayor",AL162="Casi Seguro")),"Extremo",IF(AP162="Catastrófico","Extremo"))))</f>
        <v>Extremo</v>
      </c>
      <c r="AR162" s="532"/>
      <c r="AS162" s="533" t="s">
        <v>410</v>
      </c>
    </row>
    <row r="163" spans="2:45" ht="30.75" thickBot="1" x14ac:dyDescent="0.3">
      <c r="B163" s="424"/>
      <c r="C163" s="425"/>
      <c r="D163" s="553"/>
      <c r="E163" s="553"/>
      <c r="F163" s="187"/>
      <c r="G163" s="187"/>
      <c r="H163" s="187"/>
      <c r="I163" s="187"/>
      <c r="J163" s="187"/>
      <c r="K163" s="187"/>
      <c r="L163" s="187"/>
      <c r="M163" s="183"/>
      <c r="N163" s="169" t="b">
        <f t="shared" si="480"/>
        <v>0</v>
      </c>
      <c r="O163" s="158"/>
      <c r="P163" s="169" t="b">
        <f t="shared" si="481"/>
        <v>0</v>
      </c>
      <c r="Q163" s="158"/>
      <c r="R163" s="169" t="b">
        <f t="shared" si="482"/>
        <v>0</v>
      </c>
      <c r="S163" s="158"/>
      <c r="T163" s="169" t="b">
        <f t="shared" si="483"/>
        <v>0</v>
      </c>
      <c r="U163" s="158"/>
      <c r="V163" s="169" t="b">
        <f t="shared" si="484"/>
        <v>0</v>
      </c>
      <c r="W163" s="158"/>
      <c r="X163" s="169" t="b">
        <f t="shared" si="485"/>
        <v>0</v>
      </c>
      <c r="Y163" s="158"/>
      <c r="Z163" s="169" t="b">
        <f t="shared" si="486"/>
        <v>0</v>
      </c>
      <c r="AA163" s="116">
        <f t="shared" si="487"/>
        <v>0</v>
      </c>
      <c r="AB163" s="117" t="str">
        <f t="shared" si="488"/>
        <v>Débil</v>
      </c>
      <c r="AC163" s="184"/>
      <c r="AD163" s="170" t="str">
        <f t="shared" si="489"/>
        <v>Débil</v>
      </c>
      <c r="AE163" s="118" t="str">
        <f t="shared" si="490"/>
        <v>0</v>
      </c>
      <c r="AF163" s="547"/>
      <c r="AG163" s="552"/>
      <c r="AH163" s="530"/>
      <c r="AI163" s="531"/>
      <c r="AJ163" s="534"/>
      <c r="AK163" s="534"/>
      <c r="AL163" s="534"/>
      <c r="AM163" s="531"/>
      <c r="AN163" s="539"/>
      <c r="AO163" s="539"/>
      <c r="AP163" s="535"/>
      <c r="AQ163" s="532"/>
      <c r="AR163" s="532"/>
      <c r="AS163" s="533"/>
    </row>
    <row r="164" spans="2:45" ht="30" x14ac:dyDescent="0.25">
      <c r="B164" s="424"/>
      <c r="C164" s="425"/>
      <c r="D164" s="553" t="str">
        <f>'3-IDENTIFICACIÓN DEL RIESGO'!G164</f>
        <v>Riesgo 2</v>
      </c>
      <c r="E164" s="553"/>
      <c r="F164" s="187"/>
      <c r="G164" s="187"/>
      <c r="H164" s="187"/>
      <c r="I164" s="187"/>
      <c r="J164" s="187"/>
      <c r="K164" s="187"/>
      <c r="L164" s="187"/>
      <c r="M164" s="183"/>
      <c r="N164" s="169" t="b">
        <f t="shared" si="480"/>
        <v>0</v>
      </c>
      <c r="O164" s="158"/>
      <c r="P164" s="169" t="b">
        <f t="shared" si="481"/>
        <v>0</v>
      </c>
      <c r="Q164" s="158"/>
      <c r="R164" s="169" t="b">
        <f t="shared" si="482"/>
        <v>0</v>
      </c>
      <c r="S164" s="158"/>
      <c r="T164" s="169" t="b">
        <f t="shared" si="483"/>
        <v>0</v>
      </c>
      <c r="U164" s="158"/>
      <c r="V164" s="169" t="b">
        <f t="shared" si="484"/>
        <v>0</v>
      </c>
      <c r="W164" s="158"/>
      <c r="X164" s="169" t="b">
        <f t="shared" si="485"/>
        <v>0</v>
      </c>
      <c r="Y164" s="158"/>
      <c r="Z164" s="169" t="b">
        <f t="shared" si="486"/>
        <v>0</v>
      </c>
      <c r="AA164" s="116">
        <f t="shared" si="487"/>
        <v>0</v>
      </c>
      <c r="AB164" s="117" t="str">
        <f t="shared" si="488"/>
        <v>Débil</v>
      </c>
      <c r="AC164" s="184"/>
      <c r="AD164" s="170" t="str">
        <f t="shared" si="489"/>
        <v>Débil</v>
      </c>
      <c r="AE164" s="118" t="str">
        <f t="shared" si="490"/>
        <v>0</v>
      </c>
      <c r="AF164" s="546"/>
      <c r="AG164" s="551" t="e">
        <f t="shared" ref="AG164" si="561">(AE164+AE165)/AF164</f>
        <v>#DIV/0!</v>
      </c>
      <c r="AH164" s="529" t="e">
        <f t="shared" ref="AH164" si="562">IF(AG164&lt;50,"Débil",IF(AG164&lt;=99,"Moderado",IF(AG164=100,"Fuerte",IF(AG164="","ERROR"))))</f>
        <v>#DIV/0!</v>
      </c>
      <c r="AI164" s="531"/>
      <c r="AJ164" s="534" t="e">
        <f t="shared" ref="AJ164" si="563">IF(AH164="Débil",0,IF(AND(AH164="Moderado",AI164="Directamente"),1,IF(AND(AH164="Moderado",AI164="No disminuye"),0,IF(AND(AH164="Fuerte",AI164="Directamente"),2,IF(AND(AH164="Fuerte",AI164="No disminuye"),0)))))</f>
        <v>#DIV/0!</v>
      </c>
      <c r="AK164" s="534" t="e">
        <f>('4-VALORACIÓN DEL RIESGO'!H87-AJ164)</f>
        <v>#DIV/0!</v>
      </c>
      <c r="AL164" s="534" t="e">
        <f t="shared" ref="AL164" si="564">IF(AK164=5,"Casi Seguro",IF(AK164=4,"Probable",IF(AK164=3,"Posible",IF(AK164=2,"Improbable",IF(AK164=1,"Rara Vez",IF(AK164=0,"Rara Vez",IF(AK164&lt;0,"Rara Vez")))))))</f>
        <v>#DIV/0!</v>
      </c>
      <c r="AM164" s="531"/>
      <c r="AN164" s="538" t="e">
        <f t="shared" ref="AN164" si="565">IF(AH164="Débil",0,IF(AND(AH164="Moderado",AM164="Directamente"),1,IF(AND(AH164="Moderado",AM164="Indirectamente"),0,IF(AND(AH164="Moderado",AM164="No disminuye"),0,IF(AND(AH164="Fuerte",AM164="Directamente"),2,IF(AND(AH164="Fuerte",AM164="Indirectamente"),1,IF(AND(AH164="Fuerte",AM164="No disminuye"),0)))))))</f>
        <v>#DIV/0!</v>
      </c>
      <c r="AO164" s="538" t="e">
        <f>('4-VALORACIÓN DEL RIESGO'!AD87-AN164)</f>
        <v>#DIV/0!</v>
      </c>
      <c r="AP164" s="535" t="e">
        <f t="shared" ref="AP164" si="566">IF(AO164=5,"Catastrófico",IF(AO164=4,"Mayor",IF(AO164=3,"Moderado",IF(AO164=2,"Moderado",IF(AO164=1,"Moderado")))))</f>
        <v>#DIV/0!</v>
      </c>
      <c r="AQ164" s="532" t="e">
        <f t="shared" ref="AQ164" si="567">IF(OR(AND(AP164="Moderado",AL164="Rara Vez"),AND(AP164="Moderado",AL164="Improbable")),"Moderado",IF(OR(AND(AP164="Mayor",AL164="Improbable"),AND(AP164="Mayor",AL164="Rara Vez"),AND(AP164="Moderado",AL164="Probable"),AND(AP164="Moderado",AL164="Posible")),"Alto",IF(OR(AND(AP164="Moderado",AL164="Casi Seguro"),AND(AP164="Mayor",AL164="Posible"),AND(AP164="Mayor",AL164="Probable"),AND(AP164="Mayor",AL164="Casi Seguro")),"Extremo",IF(AP164="Catastrófico","Extremo"))))</f>
        <v>#DIV/0!</v>
      </c>
      <c r="AR164" s="532"/>
      <c r="AS164" s="533" t="s">
        <v>410</v>
      </c>
    </row>
    <row r="165" spans="2:45" ht="30.75" thickBot="1" x14ac:dyDescent="0.3">
      <c r="B165" s="424"/>
      <c r="C165" s="425"/>
      <c r="D165" s="553"/>
      <c r="E165" s="553"/>
      <c r="F165" s="187"/>
      <c r="G165" s="187"/>
      <c r="H165" s="187"/>
      <c r="I165" s="187"/>
      <c r="J165" s="187"/>
      <c r="K165" s="187"/>
      <c r="L165" s="187"/>
      <c r="M165" s="183"/>
      <c r="N165" s="169" t="b">
        <f t="shared" si="480"/>
        <v>0</v>
      </c>
      <c r="O165" s="158"/>
      <c r="P165" s="169" t="b">
        <f t="shared" si="481"/>
        <v>0</v>
      </c>
      <c r="Q165" s="158"/>
      <c r="R165" s="169" t="b">
        <f t="shared" si="482"/>
        <v>0</v>
      </c>
      <c r="S165" s="158"/>
      <c r="T165" s="169" t="b">
        <f t="shared" si="483"/>
        <v>0</v>
      </c>
      <c r="U165" s="158"/>
      <c r="V165" s="169" t="b">
        <f t="shared" si="484"/>
        <v>0</v>
      </c>
      <c r="W165" s="158"/>
      <c r="X165" s="169" t="b">
        <f t="shared" si="485"/>
        <v>0</v>
      </c>
      <c r="Y165" s="158"/>
      <c r="Z165" s="169" t="b">
        <f t="shared" si="486"/>
        <v>0</v>
      </c>
      <c r="AA165" s="116">
        <f t="shared" si="487"/>
        <v>0</v>
      </c>
      <c r="AB165" s="117" t="str">
        <f t="shared" si="488"/>
        <v>Débil</v>
      </c>
      <c r="AC165" s="184"/>
      <c r="AD165" s="170" t="str">
        <f t="shared" si="489"/>
        <v>Débil</v>
      </c>
      <c r="AE165" s="118" t="str">
        <f t="shared" si="490"/>
        <v>0</v>
      </c>
      <c r="AF165" s="547"/>
      <c r="AG165" s="552"/>
      <c r="AH165" s="530"/>
      <c r="AI165" s="531"/>
      <c r="AJ165" s="534"/>
      <c r="AK165" s="534"/>
      <c r="AL165" s="534"/>
      <c r="AM165" s="531"/>
      <c r="AN165" s="539"/>
      <c r="AO165" s="539"/>
      <c r="AP165" s="535"/>
      <c r="AQ165" s="532"/>
      <c r="AR165" s="532"/>
      <c r="AS165" s="533"/>
    </row>
    <row r="166" spans="2:45" ht="30" x14ac:dyDescent="0.25">
      <c r="B166" s="424"/>
      <c r="C166" s="425"/>
      <c r="D166" s="553" t="str">
        <f>'3-IDENTIFICACIÓN DEL RIESGO'!G166</f>
        <v>Riesgo 3</v>
      </c>
      <c r="E166" s="553"/>
      <c r="F166" s="187"/>
      <c r="G166" s="187"/>
      <c r="H166" s="187"/>
      <c r="I166" s="187"/>
      <c r="J166" s="187"/>
      <c r="K166" s="187"/>
      <c r="L166" s="187"/>
      <c r="M166" s="183"/>
      <c r="N166" s="169" t="b">
        <f t="shared" si="480"/>
        <v>0</v>
      </c>
      <c r="O166" s="158"/>
      <c r="P166" s="169" t="b">
        <f t="shared" si="481"/>
        <v>0</v>
      </c>
      <c r="Q166" s="158"/>
      <c r="R166" s="169" t="b">
        <f t="shared" si="482"/>
        <v>0</v>
      </c>
      <c r="S166" s="158"/>
      <c r="T166" s="169" t="b">
        <f t="shared" si="483"/>
        <v>0</v>
      </c>
      <c r="U166" s="158"/>
      <c r="V166" s="169" t="b">
        <f t="shared" si="484"/>
        <v>0</v>
      </c>
      <c r="W166" s="158"/>
      <c r="X166" s="169" t="b">
        <f t="shared" si="485"/>
        <v>0</v>
      </c>
      <c r="Y166" s="158"/>
      <c r="Z166" s="169" t="b">
        <f t="shared" si="486"/>
        <v>0</v>
      </c>
      <c r="AA166" s="116">
        <f t="shared" si="487"/>
        <v>0</v>
      </c>
      <c r="AB166" s="117" t="str">
        <f t="shared" si="488"/>
        <v>Débil</v>
      </c>
      <c r="AC166" s="184"/>
      <c r="AD166" s="170" t="str">
        <f t="shared" si="489"/>
        <v>Débil</v>
      </c>
      <c r="AE166" s="118" t="str">
        <f t="shared" si="490"/>
        <v>0</v>
      </c>
      <c r="AF166" s="546"/>
      <c r="AG166" s="551" t="e">
        <f t="shared" ref="AG166" si="568">(AE166+AE167)/AF166</f>
        <v>#DIV/0!</v>
      </c>
      <c r="AH166" s="529" t="e">
        <f t="shared" ref="AH166" si="569">IF(AG166&lt;50,"Débil",IF(AG166&lt;=99,"Moderado",IF(AG166=100,"Fuerte",IF(AG166="","ERROR"))))</f>
        <v>#DIV/0!</v>
      </c>
      <c r="AI166" s="531"/>
      <c r="AJ166" s="534" t="e">
        <f t="shared" ref="AJ166" si="570">IF(AH166="Débil",0,IF(AND(AH166="Moderado",AI166="Directamente"),1,IF(AND(AH166="Moderado",AI166="No disminuye"),0,IF(AND(AH166="Fuerte",AI166="Directamente"),2,IF(AND(AH166="Fuerte",AI166="No disminuye"),0)))))</f>
        <v>#DIV/0!</v>
      </c>
      <c r="AK166" s="534" t="e">
        <f>('4-VALORACIÓN DEL RIESGO'!H88-AJ166)</f>
        <v>#DIV/0!</v>
      </c>
      <c r="AL166" s="534" t="e">
        <f t="shared" ref="AL166" si="571">IF(AK166=5,"Casi Seguro",IF(AK166=4,"Probable",IF(AK166=3,"Posible",IF(AK166=2,"Improbable",IF(AK166=1,"Rara Vez",IF(AK166=0,"Rara Vez",IF(AK166&lt;0,"Rara Vez")))))))</f>
        <v>#DIV/0!</v>
      </c>
      <c r="AM166" s="531"/>
      <c r="AN166" s="538" t="e">
        <f t="shared" ref="AN166" si="572">IF(AH166="Débil",0,IF(AND(AH166="Moderado",AM166="Directamente"),1,IF(AND(AH166="Moderado",AM166="Indirectamente"),0,IF(AND(AH166="Moderado",AM166="No disminuye"),0,IF(AND(AH166="Fuerte",AM166="Directamente"),2,IF(AND(AH166="Fuerte",AM166="Indirectamente"),1,IF(AND(AH166="Fuerte",AM166="No disminuye"),0)))))))</f>
        <v>#DIV/0!</v>
      </c>
      <c r="AO166" s="538" t="e">
        <f>('4-VALORACIÓN DEL RIESGO'!AD88-AN166)</f>
        <v>#DIV/0!</v>
      </c>
      <c r="AP166" s="535" t="e">
        <f t="shared" ref="AP166" si="573">IF(AO166=5,"Catastrófico",IF(AO166=4,"Mayor",IF(AO166=3,"Moderado",IF(AO166=2,"Moderado",IF(AO166=1,"Moderado")))))</f>
        <v>#DIV/0!</v>
      </c>
      <c r="AQ166" s="532" t="e">
        <f t="shared" ref="AQ166" si="574">IF(OR(AND(AP166="Moderado",AL166="Rara Vez"),AND(AP166="Moderado",AL166="Improbable")),"Moderado",IF(OR(AND(AP166="Mayor",AL166="Improbable"),AND(AP166="Mayor",AL166="Rara Vez"),AND(AP166="Moderado",AL166="Probable"),AND(AP166="Moderado",AL166="Posible")),"Alto",IF(OR(AND(AP166="Moderado",AL166="Casi Seguro"),AND(AP166="Mayor",AL166="Posible"),AND(AP166="Mayor",AL166="Probable"),AND(AP166="Mayor",AL166="Casi Seguro")),"Extremo",IF(AP166="Catastrófico","Extremo"))))</f>
        <v>#DIV/0!</v>
      </c>
      <c r="AR166" s="532"/>
      <c r="AS166" s="533" t="s">
        <v>410</v>
      </c>
    </row>
    <row r="167" spans="2:45" ht="30.75" thickBot="1" x14ac:dyDescent="0.3">
      <c r="B167" s="424"/>
      <c r="C167" s="425"/>
      <c r="D167" s="553"/>
      <c r="E167" s="553"/>
      <c r="F167" s="187"/>
      <c r="G167" s="187"/>
      <c r="H167" s="187"/>
      <c r="I167" s="187"/>
      <c r="J167" s="187"/>
      <c r="K167" s="187"/>
      <c r="L167" s="187"/>
      <c r="M167" s="183"/>
      <c r="N167" s="169" t="b">
        <f t="shared" si="480"/>
        <v>0</v>
      </c>
      <c r="O167" s="158"/>
      <c r="P167" s="169" t="b">
        <f t="shared" si="481"/>
        <v>0</v>
      </c>
      <c r="Q167" s="158"/>
      <c r="R167" s="169" t="b">
        <f t="shared" si="482"/>
        <v>0</v>
      </c>
      <c r="S167" s="158"/>
      <c r="T167" s="169" t="b">
        <f t="shared" si="483"/>
        <v>0</v>
      </c>
      <c r="U167" s="158"/>
      <c r="V167" s="169" t="b">
        <f t="shared" si="484"/>
        <v>0</v>
      </c>
      <c r="W167" s="158"/>
      <c r="X167" s="169" t="b">
        <f t="shared" si="485"/>
        <v>0</v>
      </c>
      <c r="Y167" s="158"/>
      <c r="Z167" s="169" t="b">
        <f t="shared" si="486"/>
        <v>0</v>
      </c>
      <c r="AA167" s="116">
        <f t="shared" si="487"/>
        <v>0</v>
      </c>
      <c r="AB167" s="117" t="str">
        <f t="shared" si="488"/>
        <v>Débil</v>
      </c>
      <c r="AC167" s="184"/>
      <c r="AD167" s="170" t="str">
        <f t="shared" si="489"/>
        <v>Débil</v>
      </c>
      <c r="AE167" s="118" t="str">
        <f t="shared" si="490"/>
        <v>0</v>
      </c>
      <c r="AF167" s="547"/>
      <c r="AG167" s="552"/>
      <c r="AH167" s="530"/>
      <c r="AI167" s="531"/>
      <c r="AJ167" s="534"/>
      <c r="AK167" s="534"/>
      <c r="AL167" s="534"/>
      <c r="AM167" s="531"/>
      <c r="AN167" s="539"/>
      <c r="AO167" s="539"/>
      <c r="AP167" s="535"/>
      <c r="AQ167" s="532"/>
      <c r="AR167" s="532"/>
      <c r="AS167" s="533"/>
    </row>
    <row r="168" spans="2:45" ht="30" x14ac:dyDescent="0.25">
      <c r="B168" s="424"/>
      <c r="C168" s="425"/>
      <c r="D168" s="553" t="str">
        <f>'3-IDENTIFICACIÓN DEL RIESGO'!G168</f>
        <v>Riesgo 4</v>
      </c>
      <c r="E168" s="553"/>
      <c r="F168" s="187"/>
      <c r="G168" s="187"/>
      <c r="H168" s="187"/>
      <c r="I168" s="187"/>
      <c r="J168" s="187"/>
      <c r="K168" s="187"/>
      <c r="L168" s="187"/>
      <c r="M168" s="183"/>
      <c r="N168" s="169" t="b">
        <f t="shared" si="480"/>
        <v>0</v>
      </c>
      <c r="O168" s="158"/>
      <c r="P168" s="169" t="b">
        <f t="shared" si="481"/>
        <v>0</v>
      </c>
      <c r="Q168" s="158"/>
      <c r="R168" s="169" t="b">
        <f t="shared" si="482"/>
        <v>0</v>
      </c>
      <c r="S168" s="158"/>
      <c r="T168" s="169" t="b">
        <f t="shared" si="483"/>
        <v>0</v>
      </c>
      <c r="U168" s="158"/>
      <c r="V168" s="169" t="b">
        <f t="shared" si="484"/>
        <v>0</v>
      </c>
      <c r="W168" s="158"/>
      <c r="X168" s="169" t="b">
        <f t="shared" si="485"/>
        <v>0</v>
      </c>
      <c r="Y168" s="158"/>
      <c r="Z168" s="169" t="b">
        <f t="shared" si="486"/>
        <v>0</v>
      </c>
      <c r="AA168" s="116">
        <f t="shared" si="487"/>
        <v>0</v>
      </c>
      <c r="AB168" s="117" t="str">
        <f t="shared" si="488"/>
        <v>Débil</v>
      </c>
      <c r="AC168" s="184"/>
      <c r="AD168" s="170" t="str">
        <f t="shared" si="489"/>
        <v>Débil</v>
      </c>
      <c r="AE168" s="118" t="str">
        <f t="shared" si="490"/>
        <v>0</v>
      </c>
      <c r="AF168" s="546"/>
      <c r="AG168" s="551" t="e">
        <f t="shared" ref="AG168" si="575">(AE168+AE169)/AF168</f>
        <v>#DIV/0!</v>
      </c>
      <c r="AH168" s="529" t="e">
        <f t="shared" ref="AH168" si="576">IF(AG168&lt;50,"Débil",IF(AG168&lt;=99,"Moderado",IF(AG168=100,"Fuerte",IF(AG168="","ERROR"))))</f>
        <v>#DIV/0!</v>
      </c>
      <c r="AI168" s="531"/>
      <c r="AJ168" s="534" t="e">
        <f t="shared" ref="AJ168" si="577">IF(AH168="Débil",0,IF(AND(AH168="Moderado",AI168="Directamente"),1,IF(AND(AH168="Moderado",AI168="No disminuye"),0,IF(AND(AH168="Fuerte",AI168="Directamente"),2,IF(AND(AH168="Fuerte",AI168="No disminuye"),0)))))</f>
        <v>#DIV/0!</v>
      </c>
      <c r="AK168" s="534" t="e">
        <f>('4-VALORACIÓN DEL RIESGO'!H89-AJ168)</f>
        <v>#DIV/0!</v>
      </c>
      <c r="AL168" s="534" t="e">
        <f t="shared" ref="AL168" si="578">IF(AK168=5,"Casi Seguro",IF(AK168=4,"Probable",IF(AK168=3,"Posible",IF(AK168=2,"Improbable",IF(AK168=1,"Rara Vez",IF(AK168=0,"Rara Vez",IF(AK168&lt;0,"Rara Vez")))))))</f>
        <v>#DIV/0!</v>
      </c>
      <c r="AM168" s="531"/>
      <c r="AN168" s="538" t="e">
        <f t="shared" ref="AN168" si="579">IF(AH168="Débil",0,IF(AND(AH168="Moderado",AM168="Directamente"),1,IF(AND(AH168="Moderado",AM168="Indirectamente"),0,IF(AND(AH168="Moderado",AM168="No disminuye"),0,IF(AND(AH168="Fuerte",AM168="Directamente"),2,IF(AND(AH168="Fuerte",AM168="Indirectamente"),1,IF(AND(AH168="Fuerte",AM168="No disminuye"),0)))))))</f>
        <v>#DIV/0!</v>
      </c>
      <c r="AO168" s="538" t="e">
        <f>('4-VALORACIÓN DEL RIESGO'!AD89-AN168)</f>
        <v>#DIV/0!</v>
      </c>
      <c r="AP168" s="535" t="e">
        <f t="shared" ref="AP168" si="580">IF(AO168=5,"Catastrófico",IF(AO168=4,"Mayor",IF(AO168=3,"Moderado",IF(AO168=2,"Moderado",IF(AO168=1,"Moderado")))))</f>
        <v>#DIV/0!</v>
      </c>
      <c r="AQ168" s="532" t="e">
        <f t="shared" ref="AQ168" si="581">IF(OR(AND(AP168="Moderado",AL168="Rara Vez"),AND(AP168="Moderado",AL168="Improbable")),"Moderado",IF(OR(AND(AP168="Mayor",AL168="Improbable"),AND(AP168="Mayor",AL168="Rara Vez"),AND(AP168="Moderado",AL168="Probable"),AND(AP168="Moderado",AL168="Posible")),"Alto",IF(OR(AND(AP168="Moderado",AL168="Casi Seguro"),AND(AP168="Mayor",AL168="Posible"),AND(AP168="Mayor",AL168="Probable"),AND(AP168="Mayor",AL168="Casi Seguro")),"Extremo",IF(AP168="Catastrófico","Extremo"))))</f>
        <v>#DIV/0!</v>
      </c>
      <c r="AR168" s="532"/>
      <c r="AS168" s="533" t="s">
        <v>410</v>
      </c>
    </row>
    <row r="169" spans="2:45" ht="30.75" thickBot="1" x14ac:dyDescent="0.3">
      <c r="B169" s="424"/>
      <c r="C169" s="425"/>
      <c r="D169" s="553"/>
      <c r="E169" s="553"/>
      <c r="F169" s="187"/>
      <c r="G169" s="187"/>
      <c r="H169" s="187"/>
      <c r="I169" s="187"/>
      <c r="J169" s="187"/>
      <c r="K169" s="187"/>
      <c r="L169" s="187"/>
      <c r="M169" s="183"/>
      <c r="N169" s="169" t="b">
        <f t="shared" si="480"/>
        <v>0</v>
      </c>
      <c r="O169" s="158"/>
      <c r="P169" s="169" t="b">
        <f t="shared" si="481"/>
        <v>0</v>
      </c>
      <c r="Q169" s="158"/>
      <c r="R169" s="169" t="b">
        <f t="shared" si="482"/>
        <v>0</v>
      </c>
      <c r="S169" s="158"/>
      <c r="T169" s="169" t="b">
        <f t="shared" si="483"/>
        <v>0</v>
      </c>
      <c r="U169" s="158"/>
      <c r="V169" s="169" t="b">
        <f t="shared" si="484"/>
        <v>0</v>
      </c>
      <c r="W169" s="158"/>
      <c r="X169" s="169" t="b">
        <f t="shared" si="485"/>
        <v>0</v>
      </c>
      <c r="Y169" s="158"/>
      <c r="Z169" s="169" t="b">
        <f t="shared" si="486"/>
        <v>0</v>
      </c>
      <c r="AA169" s="116">
        <f t="shared" si="487"/>
        <v>0</v>
      </c>
      <c r="AB169" s="117" t="str">
        <f t="shared" si="488"/>
        <v>Débil</v>
      </c>
      <c r="AC169" s="184"/>
      <c r="AD169" s="170" t="str">
        <f t="shared" si="489"/>
        <v>Débil</v>
      </c>
      <c r="AE169" s="118" t="str">
        <f t="shared" si="490"/>
        <v>0</v>
      </c>
      <c r="AF169" s="547"/>
      <c r="AG169" s="552"/>
      <c r="AH169" s="530"/>
      <c r="AI169" s="531"/>
      <c r="AJ169" s="534"/>
      <c r="AK169" s="534"/>
      <c r="AL169" s="534"/>
      <c r="AM169" s="531"/>
      <c r="AN169" s="539"/>
      <c r="AO169" s="539"/>
      <c r="AP169" s="535"/>
      <c r="AQ169" s="532"/>
      <c r="AR169" s="532"/>
      <c r="AS169" s="533"/>
    </row>
    <row r="170" spans="2:45" ht="30" x14ac:dyDescent="0.25">
      <c r="B170" s="424"/>
      <c r="C170" s="425"/>
      <c r="D170" s="553" t="str">
        <f>'3-IDENTIFICACIÓN DEL RIESGO'!G170</f>
        <v>Riesgo 5</v>
      </c>
      <c r="E170" s="553"/>
      <c r="F170" s="187"/>
      <c r="G170" s="187"/>
      <c r="H170" s="187"/>
      <c r="I170" s="187"/>
      <c r="J170" s="187"/>
      <c r="K170" s="187"/>
      <c r="L170" s="187"/>
      <c r="M170" s="183"/>
      <c r="N170" s="169" t="b">
        <f t="shared" si="480"/>
        <v>0</v>
      </c>
      <c r="O170" s="158"/>
      <c r="P170" s="169" t="b">
        <f t="shared" si="481"/>
        <v>0</v>
      </c>
      <c r="Q170" s="158"/>
      <c r="R170" s="169" t="b">
        <f t="shared" si="482"/>
        <v>0</v>
      </c>
      <c r="S170" s="158"/>
      <c r="T170" s="169" t="b">
        <f t="shared" si="483"/>
        <v>0</v>
      </c>
      <c r="U170" s="158"/>
      <c r="V170" s="169" t="b">
        <f t="shared" si="484"/>
        <v>0</v>
      </c>
      <c r="W170" s="158"/>
      <c r="X170" s="169" t="b">
        <f t="shared" si="485"/>
        <v>0</v>
      </c>
      <c r="Y170" s="158"/>
      <c r="Z170" s="169" t="b">
        <f t="shared" si="486"/>
        <v>0</v>
      </c>
      <c r="AA170" s="116">
        <f t="shared" si="487"/>
        <v>0</v>
      </c>
      <c r="AB170" s="117" t="str">
        <f t="shared" si="488"/>
        <v>Débil</v>
      </c>
      <c r="AC170" s="184"/>
      <c r="AD170" s="170" t="str">
        <f t="shared" si="489"/>
        <v>Débil</v>
      </c>
      <c r="AE170" s="118" t="str">
        <f t="shared" si="490"/>
        <v>0</v>
      </c>
      <c r="AF170" s="546"/>
      <c r="AG170" s="551" t="e">
        <f t="shared" ref="AG170" si="582">(AE170+AE171)/AF170</f>
        <v>#DIV/0!</v>
      </c>
      <c r="AH170" s="529" t="e">
        <f t="shared" ref="AH170" si="583">IF(AG170&lt;50,"Débil",IF(AG170&lt;=99,"Moderado",IF(AG170=100,"Fuerte",IF(AG170="","ERROR"))))</f>
        <v>#DIV/0!</v>
      </c>
      <c r="AI170" s="531"/>
      <c r="AJ170" s="534" t="e">
        <f t="shared" ref="AJ170" si="584">IF(AH170="Débil",0,IF(AND(AH170="Moderado",AI170="Directamente"),1,IF(AND(AH170="Moderado",AI170="No disminuye"),0,IF(AND(AH170="Fuerte",AI170="Directamente"),2,IF(AND(AH170="Fuerte",AI170="No disminuye"),0)))))</f>
        <v>#DIV/0!</v>
      </c>
      <c r="AK170" s="534" t="e">
        <f>('4-VALORACIÓN DEL RIESGO'!H90-AJ170)</f>
        <v>#DIV/0!</v>
      </c>
      <c r="AL170" s="534" t="e">
        <f t="shared" ref="AL170" si="585">IF(AK170=5,"Casi Seguro",IF(AK170=4,"Probable",IF(AK170=3,"Posible",IF(AK170=2,"Improbable",IF(AK170=1,"Rara Vez",IF(AK170=0,"Rara Vez",IF(AK170&lt;0,"Rara Vez")))))))</f>
        <v>#DIV/0!</v>
      </c>
      <c r="AM170" s="531"/>
      <c r="AN170" s="538" t="e">
        <f t="shared" ref="AN170" si="586">IF(AH170="Débil",0,IF(AND(AH170="Moderado",AM170="Directamente"),1,IF(AND(AH170="Moderado",AM170="Indirectamente"),0,IF(AND(AH170="Moderado",AM170="No disminuye"),0,IF(AND(AH170="Fuerte",AM170="Directamente"),2,IF(AND(AH170="Fuerte",AM170="Indirectamente"),1,IF(AND(AH170="Fuerte",AM170="No disminuye"),0)))))))</f>
        <v>#DIV/0!</v>
      </c>
      <c r="AO170" s="538" t="e">
        <f>('4-VALORACIÓN DEL RIESGO'!AD90-AN170)</f>
        <v>#DIV/0!</v>
      </c>
      <c r="AP170" s="535" t="e">
        <f t="shared" ref="AP170" si="587">IF(AO170=5,"Catastrófico",IF(AO170=4,"Mayor",IF(AO170=3,"Moderado",IF(AO170=2,"Moderado",IF(AO170=1,"Moderado")))))</f>
        <v>#DIV/0!</v>
      </c>
      <c r="AQ170" s="532" t="e">
        <f t="shared" ref="AQ170" si="588">IF(OR(AND(AP170="Moderado",AL170="Rara Vez"),AND(AP170="Moderado",AL170="Improbable")),"Moderado",IF(OR(AND(AP170="Mayor",AL170="Improbable"),AND(AP170="Mayor",AL170="Rara Vez"),AND(AP170="Moderado",AL170="Probable"),AND(AP170="Moderado",AL170="Posible")),"Alto",IF(OR(AND(AP170="Moderado",AL170="Casi Seguro"),AND(AP170="Mayor",AL170="Posible"),AND(AP170="Mayor",AL170="Probable"),AND(AP170="Mayor",AL170="Casi Seguro")),"Extremo",IF(AP170="Catastrófico","Extremo"))))</f>
        <v>#DIV/0!</v>
      </c>
      <c r="AR170" s="532"/>
      <c r="AS170" s="533" t="s">
        <v>410</v>
      </c>
    </row>
    <row r="171" spans="2:45" ht="30.75" thickBot="1" x14ac:dyDescent="0.3">
      <c r="B171" s="424"/>
      <c r="C171" s="425"/>
      <c r="D171" s="553"/>
      <c r="E171" s="553"/>
      <c r="F171" s="187"/>
      <c r="G171" s="187"/>
      <c r="H171" s="187"/>
      <c r="I171" s="187"/>
      <c r="J171" s="187"/>
      <c r="K171" s="187"/>
      <c r="L171" s="187"/>
      <c r="M171" s="183"/>
      <c r="N171" s="169" t="b">
        <f t="shared" si="480"/>
        <v>0</v>
      </c>
      <c r="O171" s="158"/>
      <c r="P171" s="169" t="b">
        <f t="shared" si="481"/>
        <v>0</v>
      </c>
      <c r="Q171" s="158"/>
      <c r="R171" s="169" t="b">
        <f>IF(Q171="Oportuna",15,IF(Q171="Inoportuna",0))</f>
        <v>0</v>
      </c>
      <c r="S171" s="158"/>
      <c r="T171" s="169" t="b">
        <f t="shared" si="483"/>
        <v>0</v>
      </c>
      <c r="U171" s="158"/>
      <c r="V171" s="169" t="b">
        <f t="shared" si="484"/>
        <v>0</v>
      </c>
      <c r="W171" s="158"/>
      <c r="X171" s="169" t="b">
        <f t="shared" si="485"/>
        <v>0</v>
      </c>
      <c r="Y171" s="158"/>
      <c r="Z171" s="169" t="b">
        <f t="shared" si="486"/>
        <v>0</v>
      </c>
      <c r="AA171" s="116">
        <f t="shared" si="487"/>
        <v>0</v>
      </c>
      <c r="AB171" s="117" t="str">
        <f t="shared" si="488"/>
        <v>Débil</v>
      </c>
      <c r="AC171" s="184"/>
      <c r="AD171" s="170" t="str">
        <f t="shared" si="489"/>
        <v>Débil</v>
      </c>
      <c r="AE171" s="118" t="str">
        <f t="shared" si="490"/>
        <v>0</v>
      </c>
      <c r="AF171" s="547"/>
      <c r="AG171" s="552"/>
      <c r="AH171" s="530"/>
      <c r="AI171" s="531"/>
      <c r="AJ171" s="534"/>
      <c r="AK171" s="534"/>
      <c r="AL171" s="534"/>
      <c r="AM171" s="531"/>
      <c r="AN171" s="539"/>
      <c r="AO171" s="539"/>
      <c r="AP171" s="535"/>
      <c r="AQ171" s="532"/>
      <c r="AR171" s="532"/>
      <c r="AS171" s="533"/>
    </row>
    <row r="172" spans="2:45" ht="48" customHeight="1" x14ac:dyDescent="0.25">
      <c r="B172" s="424" t="str">
        <f>'3-IDENTIFICACIÓN DEL RIESGO'!B172</f>
        <v>SEGUIMIENTO, EVALUACIÓN Y MEJORA</v>
      </c>
      <c r="C172" s="425" t="str">
        <f>'3-IDENTIFICACIÓN DEL RIESGO'!E172</f>
        <v xml:space="preserve">1. Oficina de Control Interno.
2. Oficina de Planeación.
3. Oficina del Inspector de Gestión de Tierras.
4. Secretaría General
</v>
      </c>
      <c r="D172" s="553" t="str">
        <f>'3-IDENTIFICACIÓN DEL RIESGO'!G172</f>
        <v>Posibilidad de recibir o solicitar cualquier dádiva o beneficio  con el fin de   manipular  la Informacion evidenciada en el proceso auditor para  favorecer un tercero</v>
      </c>
      <c r="E172" s="553"/>
      <c r="F172" s="187" t="s">
        <v>457</v>
      </c>
      <c r="G172" s="187" t="s">
        <v>458</v>
      </c>
      <c r="H172" s="187" t="s">
        <v>459</v>
      </c>
      <c r="I172" s="187" t="s">
        <v>460</v>
      </c>
      <c r="J172" s="187" t="s">
        <v>461</v>
      </c>
      <c r="K172" s="187" t="s">
        <v>462</v>
      </c>
      <c r="L172" s="187" t="s">
        <v>463</v>
      </c>
      <c r="M172" s="183" t="s">
        <v>172</v>
      </c>
      <c r="N172" s="169">
        <f t="shared" ref="N172:N181" si="589">IF(M172="Asignado",15,IF(M172="NO asignado",0))</f>
        <v>15</v>
      </c>
      <c r="O172" s="158" t="s">
        <v>173</v>
      </c>
      <c r="P172" s="169">
        <f t="shared" ref="P172:P181" si="590">IF(O172="Adecuado",15,IF(O172="Inadecuado",0))</f>
        <v>15</v>
      </c>
      <c r="Q172" s="158" t="s">
        <v>174</v>
      </c>
      <c r="R172" s="169">
        <f t="shared" ref="R172:R180" si="591">IF(Q172="Oportuna",15,IF(Q172="Inoportuna",0))</f>
        <v>15</v>
      </c>
      <c r="S172" s="158" t="s">
        <v>47</v>
      </c>
      <c r="T172" s="169">
        <f t="shared" ref="T172:T181" si="592">IF(S172="Prevenir",15,IF(S172="Detectar",10,IF(S172="No es un control",0)))</f>
        <v>15</v>
      </c>
      <c r="U172" s="158" t="s">
        <v>175</v>
      </c>
      <c r="V172" s="169">
        <f t="shared" ref="V172:V181" si="593">IF(U172="Confiable",15,IF(U172="No confiable",0))</f>
        <v>15</v>
      </c>
      <c r="W172" s="158" t="s">
        <v>176</v>
      </c>
      <c r="X172" s="169">
        <f t="shared" ref="X172:X181" si="594">IF(W172="Se investigan oportunamente",15,IF(W172="No se investigan oportunamente",0))</f>
        <v>15</v>
      </c>
      <c r="Y172" s="158" t="s">
        <v>177</v>
      </c>
      <c r="Z172" s="169">
        <f t="shared" ref="Z172:Z181" si="595">IF(Y172="Completa",10,IF(Y172="Incompleta",5,IF(Y172="No existe",0)))</f>
        <v>10</v>
      </c>
      <c r="AA172" s="116">
        <f t="shared" ref="AA172:AA181" si="596">N172+P172+R172+T172+V172+X172+Z172</f>
        <v>100</v>
      </c>
      <c r="AB172" s="117" t="str">
        <f t="shared" ref="AB172:AB181" si="597">IF(AA172&lt;86,"Débil",(IF(AA172&lt;96,"Moderado","Fuerte")))</f>
        <v>Fuerte</v>
      </c>
      <c r="AC172" s="184" t="s">
        <v>50</v>
      </c>
      <c r="AD172" s="170" t="str">
        <f t="shared" ref="AD172:AD181" si="598">IF(OR(AND(AB172="Fuerte",AC172="Moderado"),AND(AB172="Moderado",AC172="Fuerte"),AND(AB172="Moderado",AC172="Moderado")),"Moderado",IF(OR(AND(AB172="Fuerte",AC172="Débil"),AND(AB172="Moderado",AC172="Débil"),AND(AB172="Débil")),"Débil",IF(AND(AB172="Fuerte",AC172="Fuerte"),"Fuerte")))</f>
        <v>Fuerte</v>
      </c>
      <c r="AE172" s="118" t="str">
        <f t="shared" ref="AE172:AE181" si="599">IF(AD172="Fuerte","100",IF(AD172="Moderado","50",IF(AD172="Débil","0")))</f>
        <v>100</v>
      </c>
      <c r="AF172" s="546">
        <v>1</v>
      </c>
      <c r="AG172" s="551">
        <f t="shared" ref="AG172" si="600">(AE172+AE173)/AF172</f>
        <v>100</v>
      </c>
      <c r="AH172" s="529" t="str">
        <f t="shared" ref="AH172" si="601">IF(AG172&lt;50,"Débil",IF(AG172&lt;=99,"Moderado",IF(AG172=100,"Fuerte",IF(AG172="","ERROR"))))</f>
        <v>Fuerte</v>
      </c>
      <c r="AI172" s="531" t="s">
        <v>78</v>
      </c>
      <c r="AJ172" s="534">
        <f t="shared" ref="AJ172" si="602">IF(AH172="Débil",0,IF(AND(AH172="Moderado",AI172="Directamente"),1,IF(AND(AH172="Moderado",AI172="No disminuye"),0,IF(AND(AH172="Fuerte",AI172="Directamente"),2,IF(AND(AH172="Fuerte",AI172="No disminuye"),0)))))</f>
        <v>2</v>
      </c>
      <c r="AK172" s="534">
        <f>('4-VALORACIÓN DEL RIESGO'!H91-AJ172)</f>
        <v>-1</v>
      </c>
      <c r="AL172" s="534" t="str">
        <f t="shared" ref="AL172" si="603">IF(AK172=5,"Casi Seguro",IF(AK172=4,"Probable",IF(AK172=3,"Posible",IF(AK172=2,"Improbable",IF(AK172=1,"Rara Vez",IF(AK172=0,"Rara Vez",IF(AK172&lt;0,"Rara Vez")))))))</f>
        <v>Rara Vez</v>
      </c>
      <c r="AM172" s="531" t="s">
        <v>80</v>
      </c>
      <c r="AN172" s="538">
        <f t="shared" ref="AN172" si="604">IF(AH172="Débil",0,IF(AND(AH172="Moderado",AM172="Directamente"),1,IF(AND(AH172="Moderado",AM172="Indirectamente"),0,IF(AND(AH172="Moderado",AM172="No disminuye"),0,IF(AND(AH172="Fuerte",AM172="Directamente"),2,IF(AND(AH172="Fuerte",AM172="Indirectamente"),1,IF(AND(AH172="Fuerte",AM172="No disminuye"),0)))))))</f>
        <v>0</v>
      </c>
      <c r="AO172" s="538">
        <f>('4-VALORACIÓN DEL RIESGO'!AD91-AN172)</f>
        <v>4</v>
      </c>
      <c r="AP172" s="535" t="str">
        <f t="shared" ref="AP172" si="605">IF(AO172=5,"Catastrófico",IF(AO172=4,"Mayor",IF(AO172=3,"Moderado",IF(AO172=2,"Moderado",IF(AO172=1,"Moderado")))))</f>
        <v>Mayor</v>
      </c>
      <c r="AQ172" s="532" t="str">
        <f t="shared" ref="AQ172" si="606">IF(OR(AND(AP172="Moderado",AL172="Rara Vez"),AND(AP172="Moderado",AL172="Improbable")),"Moderado",IF(OR(AND(AP172="Mayor",AL172="Improbable"),AND(AP172="Mayor",AL172="Rara Vez"),AND(AP172="Moderado",AL172="Probable"),AND(AP172="Moderado",AL172="Posible")),"Alto",IF(OR(AND(AP172="Moderado",AL172="Casi Seguro"),AND(AP172="Mayor",AL172="Posible"),AND(AP172="Mayor",AL172="Probable"),AND(AP172="Mayor",AL172="Casi Seguro")),"Extremo",IF(AP172="Catastrófico","Extremo"))))</f>
        <v>Alto</v>
      </c>
      <c r="AR172" s="532"/>
      <c r="AS172" s="533" t="s">
        <v>410</v>
      </c>
    </row>
    <row r="173" spans="2:45" ht="30.75" thickBot="1" x14ac:dyDescent="0.3">
      <c r="B173" s="424"/>
      <c r="C173" s="425"/>
      <c r="D173" s="553"/>
      <c r="E173" s="553"/>
      <c r="F173" s="187"/>
      <c r="G173" s="187"/>
      <c r="H173" s="187"/>
      <c r="I173" s="187"/>
      <c r="J173" s="187"/>
      <c r="K173" s="187"/>
      <c r="L173" s="187"/>
      <c r="M173" s="183"/>
      <c r="N173" s="169" t="b">
        <f t="shared" si="589"/>
        <v>0</v>
      </c>
      <c r="O173" s="158"/>
      <c r="P173" s="169" t="b">
        <f t="shared" si="590"/>
        <v>0</v>
      </c>
      <c r="Q173" s="158"/>
      <c r="R173" s="169" t="b">
        <f t="shared" si="591"/>
        <v>0</v>
      </c>
      <c r="S173" s="158"/>
      <c r="T173" s="169" t="b">
        <f t="shared" si="592"/>
        <v>0</v>
      </c>
      <c r="U173" s="158"/>
      <c r="V173" s="169" t="b">
        <f t="shared" si="593"/>
        <v>0</v>
      </c>
      <c r="W173" s="158"/>
      <c r="X173" s="169" t="b">
        <f t="shared" si="594"/>
        <v>0</v>
      </c>
      <c r="Y173" s="158"/>
      <c r="Z173" s="169" t="b">
        <f t="shared" si="595"/>
        <v>0</v>
      </c>
      <c r="AA173" s="116">
        <f t="shared" si="596"/>
        <v>0</v>
      </c>
      <c r="AB173" s="117" t="str">
        <f t="shared" si="597"/>
        <v>Débil</v>
      </c>
      <c r="AC173" s="184"/>
      <c r="AD173" s="170" t="str">
        <f t="shared" si="598"/>
        <v>Débil</v>
      </c>
      <c r="AE173" s="118" t="str">
        <f t="shared" si="599"/>
        <v>0</v>
      </c>
      <c r="AF173" s="547"/>
      <c r="AG173" s="552"/>
      <c r="AH173" s="530"/>
      <c r="AI173" s="531"/>
      <c r="AJ173" s="534"/>
      <c r="AK173" s="534"/>
      <c r="AL173" s="534"/>
      <c r="AM173" s="531"/>
      <c r="AN173" s="539"/>
      <c r="AO173" s="539"/>
      <c r="AP173" s="535"/>
      <c r="AQ173" s="532"/>
      <c r="AR173" s="532"/>
      <c r="AS173" s="533"/>
    </row>
    <row r="174" spans="2:45" ht="57.75" customHeight="1" x14ac:dyDescent="0.25">
      <c r="B174" s="424"/>
      <c r="C174" s="425"/>
      <c r="D174" s="553" t="str">
        <f>'3-IDENTIFICACIÓN DEL RIESGO'!G174</f>
        <v>Divulgación de información de ejercicios de auditoría y seguimientos a través de medios no autorizados para favorecer a terceros</v>
      </c>
      <c r="E174" s="553"/>
      <c r="F174" s="187" t="s">
        <v>457</v>
      </c>
      <c r="G174" s="187" t="s">
        <v>458</v>
      </c>
      <c r="H174" s="187" t="s">
        <v>464</v>
      </c>
      <c r="I174" s="187" t="s">
        <v>466</v>
      </c>
      <c r="J174" s="187" t="s">
        <v>461</v>
      </c>
      <c r="K174" s="187" t="s">
        <v>468</v>
      </c>
      <c r="L174" s="187" t="s">
        <v>470</v>
      </c>
      <c r="M174" s="183" t="s">
        <v>172</v>
      </c>
      <c r="N174" s="169">
        <f t="shared" si="589"/>
        <v>15</v>
      </c>
      <c r="O174" s="158" t="s">
        <v>173</v>
      </c>
      <c r="P174" s="169">
        <f t="shared" si="590"/>
        <v>15</v>
      </c>
      <c r="Q174" s="158" t="s">
        <v>174</v>
      </c>
      <c r="R174" s="169">
        <f t="shared" si="591"/>
        <v>15</v>
      </c>
      <c r="S174" s="158" t="s">
        <v>47</v>
      </c>
      <c r="T174" s="169">
        <f t="shared" si="592"/>
        <v>15</v>
      </c>
      <c r="U174" s="158" t="s">
        <v>175</v>
      </c>
      <c r="V174" s="169">
        <f t="shared" si="593"/>
        <v>15</v>
      </c>
      <c r="W174" s="158" t="s">
        <v>176</v>
      </c>
      <c r="X174" s="169">
        <f t="shared" si="594"/>
        <v>15</v>
      </c>
      <c r="Y174" s="158" t="s">
        <v>177</v>
      </c>
      <c r="Z174" s="169">
        <f t="shared" si="595"/>
        <v>10</v>
      </c>
      <c r="AA174" s="116">
        <f t="shared" si="596"/>
        <v>100</v>
      </c>
      <c r="AB174" s="117" t="str">
        <f t="shared" si="597"/>
        <v>Fuerte</v>
      </c>
      <c r="AC174" s="184" t="s">
        <v>50</v>
      </c>
      <c r="AD174" s="170" t="str">
        <f t="shared" si="598"/>
        <v>Fuerte</v>
      </c>
      <c r="AE174" s="118" t="str">
        <f t="shared" si="599"/>
        <v>100</v>
      </c>
      <c r="AF174" s="546">
        <v>2</v>
      </c>
      <c r="AG174" s="551">
        <f t="shared" ref="AG174" si="607">(AE174+AE175)/AF174</f>
        <v>100</v>
      </c>
      <c r="AH174" s="529" t="str">
        <f t="shared" ref="AH174" si="608">IF(AG174&lt;50,"Débil",IF(AG174&lt;=99,"Moderado",IF(AG174=100,"Fuerte",IF(AG174="","ERROR"))))</f>
        <v>Fuerte</v>
      </c>
      <c r="AI174" s="531" t="s">
        <v>78</v>
      </c>
      <c r="AJ174" s="534">
        <f t="shared" ref="AJ174" si="609">IF(AH174="Débil",0,IF(AND(AH174="Moderado",AI174="Directamente"),1,IF(AND(AH174="Moderado",AI174="No disminuye"),0,IF(AND(AH174="Fuerte",AI174="Directamente"),2,IF(AND(AH174="Fuerte",AI174="No disminuye"),0)))))</f>
        <v>2</v>
      </c>
      <c r="AK174" s="534">
        <f>('4-VALORACIÓN DEL RIESGO'!H92-AJ174)</f>
        <v>-1</v>
      </c>
      <c r="AL174" s="534" t="str">
        <f t="shared" ref="AL174" si="610">IF(AK174=5,"Casi Seguro",IF(AK174=4,"Probable",IF(AK174=3,"Posible",IF(AK174=2,"Improbable",IF(AK174=1,"Rara Vez",IF(AK174=0,"Rara Vez",IF(AK174&lt;0,"Rara Vez")))))))</f>
        <v>Rara Vez</v>
      </c>
      <c r="AM174" s="531" t="s">
        <v>80</v>
      </c>
      <c r="AN174" s="538">
        <f t="shared" ref="AN174" si="611">IF(AH174="Débil",0,IF(AND(AH174="Moderado",AM174="Directamente"),1,IF(AND(AH174="Moderado",AM174="Indirectamente"),0,IF(AND(AH174="Moderado",AM174="No disminuye"),0,IF(AND(AH174="Fuerte",AM174="Directamente"),2,IF(AND(AH174="Fuerte",AM174="Indirectamente"),1,IF(AND(AH174="Fuerte",AM174="No disminuye"),0)))))))</f>
        <v>0</v>
      </c>
      <c r="AO174" s="538">
        <f>('4-VALORACIÓN DEL RIESGO'!AD92-AN174)</f>
        <v>4</v>
      </c>
      <c r="AP174" s="535" t="str">
        <f>IF(AO174=5,"Catastrófico",IF(AO174=4,"Mayor",IF(AO174=3,"Moderado",IF(AO174=2,"Moderado",IF(AO174=1,"Moderado")))))</f>
        <v>Mayor</v>
      </c>
      <c r="AQ174" s="532" t="str">
        <f t="shared" ref="AQ174" si="612">IF(OR(AND(AP174="Moderado",AL174="Rara Vez"),AND(AP174="Moderado",AL174="Improbable")),"Moderado",IF(OR(AND(AP174="Mayor",AL174="Improbable"),AND(AP174="Mayor",AL174="Rara Vez"),AND(AP174="Moderado",AL174="Probable"),AND(AP174="Moderado",AL174="Posible")),"Alto",IF(OR(AND(AP174="Moderado",AL174="Casi Seguro"),AND(AP174="Mayor",AL174="Posible"),AND(AP174="Mayor",AL174="Probable"),AND(AP174="Mayor",AL174="Casi Seguro")),"Extremo",IF(AP174="Catastrófico","Extremo"))))</f>
        <v>Alto</v>
      </c>
      <c r="AR174" s="532"/>
      <c r="AS174" s="533" t="s">
        <v>410</v>
      </c>
    </row>
    <row r="175" spans="2:45" ht="41.25" thickBot="1" x14ac:dyDescent="0.3">
      <c r="B175" s="424"/>
      <c r="C175" s="425"/>
      <c r="D175" s="553"/>
      <c r="E175" s="553"/>
      <c r="F175" s="187" t="s">
        <v>457</v>
      </c>
      <c r="G175" s="187" t="s">
        <v>458</v>
      </c>
      <c r="H175" s="187" t="s">
        <v>465</v>
      </c>
      <c r="I175" s="187" t="s">
        <v>467</v>
      </c>
      <c r="J175" s="187" t="s">
        <v>461</v>
      </c>
      <c r="K175" s="187" t="s">
        <v>469</v>
      </c>
      <c r="L175" s="187" t="s">
        <v>471</v>
      </c>
      <c r="M175" s="183" t="s">
        <v>172</v>
      </c>
      <c r="N175" s="169">
        <f t="shared" si="589"/>
        <v>15</v>
      </c>
      <c r="O175" s="158" t="s">
        <v>173</v>
      </c>
      <c r="P175" s="169">
        <f t="shared" si="590"/>
        <v>15</v>
      </c>
      <c r="Q175" s="158" t="s">
        <v>174</v>
      </c>
      <c r="R175" s="169">
        <f t="shared" si="591"/>
        <v>15</v>
      </c>
      <c r="S175" s="158" t="s">
        <v>47</v>
      </c>
      <c r="T175" s="169">
        <f t="shared" si="592"/>
        <v>15</v>
      </c>
      <c r="U175" s="158" t="s">
        <v>175</v>
      </c>
      <c r="V175" s="169">
        <f t="shared" si="593"/>
        <v>15</v>
      </c>
      <c r="W175" s="158" t="s">
        <v>176</v>
      </c>
      <c r="X175" s="169">
        <f t="shared" si="594"/>
        <v>15</v>
      </c>
      <c r="Y175" s="158" t="s">
        <v>177</v>
      </c>
      <c r="Z175" s="169">
        <f t="shared" si="595"/>
        <v>10</v>
      </c>
      <c r="AA175" s="116">
        <f t="shared" si="596"/>
        <v>100</v>
      </c>
      <c r="AB175" s="117" t="str">
        <f t="shared" si="597"/>
        <v>Fuerte</v>
      </c>
      <c r="AC175" s="184" t="s">
        <v>50</v>
      </c>
      <c r="AD175" s="170" t="str">
        <f t="shared" si="598"/>
        <v>Fuerte</v>
      </c>
      <c r="AE175" s="118" t="str">
        <f t="shared" si="599"/>
        <v>100</v>
      </c>
      <c r="AF175" s="547"/>
      <c r="AG175" s="552"/>
      <c r="AH175" s="530"/>
      <c r="AI175" s="531"/>
      <c r="AJ175" s="534"/>
      <c r="AK175" s="534"/>
      <c r="AL175" s="534"/>
      <c r="AM175" s="531"/>
      <c r="AN175" s="539"/>
      <c r="AO175" s="539"/>
      <c r="AP175" s="535"/>
      <c r="AQ175" s="532"/>
      <c r="AR175" s="532"/>
      <c r="AS175" s="533"/>
    </row>
    <row r="176" spans="2:45" ht="30" x14ac:dyDescent="0.25">
      <c r="B176" s="424"/>
      <c r="C176" s="425"/>
      <c r="D176" s="553" t="str">
        <f>'3-IDENTIFICACIÓN DEL RIESGO'!G176</f>
        <v>Riesgo 3</v>
      </c>
      <c r="E176" s="553"/>
      <c r="F176" s="187"/>
      <c r="G176" s="187"/>
      <c r="H176" s="187"/>
      <c r="I176" s="187"/>
      <c r="J176" s="187"/>
      <c r="K176" s="187"/>
      <c r="L176" s="187"/>
      <c r="M176" s="183"/>
      <c r="N176" s="169" t="b">
        <f t="shared" si="589"/>
        <v>0</v>
      </c>
      <c r="O176" s="158"/>
      <c r="P176" s="169" t="b">
        <f t="shared" si="590"/>
        <v>0</v>
      </c>
      <c r="Q176" s="158"/>
      <c r="R176" s="169" t="b">
        <f t="shared" si="591"/>
        <v>0</v>
      </c>
      <c r="S176" s="158"/>
      <c r="T176" s="169" t="b">
        <f t="shared" si="592"/>
        <v>0</v>
      </c>
      <c r="U176" s="158"/>
      <c r="V176" s="169" t="b">
        <f t="shared" si="593"/>
        <v>0</v>
      </c>
      <c r="W176" s="158"/>
      <c r="X176" s="169" t="b">
        <f t="shared" si="594"/>
        <v>0</v>
      </c>
      <c r="Y176" s="158"/>
      <c r="Z176" s="169" t="b">
        <f t="shared" si="595"/>
        <v>0</v>
      </c>
      <c r="AA176" s="116">
        <f t="shared" si="596"/>
        <v>0</v>
      </c>
      <c r="AB176" s="117" t="str">
        <f t="shared" si="597"/>
        <v>Débil</v>
      </c>
      <c r="AC176" s="184"/>
      <c r="AD176" s="170" t="str">
        <f t="shared" si="598"/>
        <v>Débil</v>
      </c>
      <c r="AE176" s="118" t="str">
        <f t="shared" si="599"/>
        <v>0</v>
      </c>
      <c r="AF176" s="546"/>
      <c r="AG176" s="551" t="e">
        <f t="shared" ref="AG176" si="613">(AE176+AE177)/AF176</f>
        <v>#DIV/0!</v>
      </c>
      <c r="AH176" s="529" t="e">
        <f t="shared" ref="AH176" si="614">IF(AG176&lt;50,"Débil",IF(AG176&lt;=99,"Moderado",IF(AG176=100,"Fuerte",IF(AG176="","ERROR"))))</f>
        <v>#DIV/0!</v>
      </c>
      <c r="AI176" s="531"/>
      <c r="AJ176" s="534" t="e">
        <f t="shared" ref="AJ176" si="615">IF(AH176="Débil",0,IF(AND(AH176="Moderado",AI176="Directamente"),1,IF(AND(AH176="Moderado",AI176="No disminuye"),0,IF(AND(AH176="Fuerte",AI176="Directamente"),2,IF(AND(AH176="Fuerte",AI176="No disminuye"),0)))))</f>
        <v>#DIV/0!</v>
      </c>
      <c r="AK176" s="534" t="e">
        <f>('4-VALORACIÓN DEL RIESGO'!H93-AJ176)</f>
        <v>#DIV/0!</v>
      </c>
      <c r="AL176" s="534" t="e">
        <f t="shared" ref="AL176" si="616">IF(AK176=5,"Casi Seguro",IF(AK176=4,"Probable",IF(AK176=3,"Posible",IF(AK176=2,"Improbable",IF(AK176=1,"Rara Vez",IF(AK176=0,"Rara Vez",IF(AK176&lt;0,"Rara Vez")))))))</f>
        <v>#DIV/0!</v>
      </c>
      <c r="AM176" s="531"/>
      <c r="AN176" s="538" t="e">
        <f t="shared" ref="AN176" si="617">IF(AH176="Débil",0,IF(AND(AH176="Moderado",AM176="Directamente"),1,IF(AND(AH176="Moderado",AM176="Indirectamente"),0,IF(AND(AH176="Moderado",AM176="No disminuye"),0,IF(AND(AH176="Fuerte",AM176="Directamente"),2,IF(AND(AH176="Fuerte",AM176="Indirectamente"),1,IF(AND(AH176="Fuerte",AM176="No disminuye"),0)))))))</f>
        <v>#DIV/0!</v>
      </c>
      <c r="AO176" s="538" t="e">
        <f>('4-VALORACIÓN DEL RIESGO'!AD93-AN176)</f>
        <v>#DIV/0!</v>
      </c>
      <c r="AP176" s="535" t="e">
        <f t="shared" ref="AP176" si="618">IF(AO176=5,"Catastrófico",IF(AO176=4,"Mayor",IF(AO176=3,"Moderado",IF(AO176=2,"Moderado",IF(AO176=1,"Moderado")))))</f>
        <v>#DIV/0!</v>
      </c>
      <c r="AQ176" s="532" t="e">
        <f t="shared" ref="AQ176" si="619">IF(OR(AND(AP176="Moderado",AL176="Rara Vez"),AND(AP176="Moderado",AL176="Improbable")),"Moderado",IF(OR(AND(AP176="Mayor",AL176="Improbable"),AND(AP176="Mayor",AL176="Rara Vez"),AND(AP176="Moderado",AL176="Probable"),AND(AP176="Moderado",AL176="Posible")),"Alto",IF(OR(AND(AP176="Moderado",AL176="Casi Seguro"),AND(AP176="Mayor",AL176="Posible"),AND(AP176="Mayor",AL176="Probable"),AND(AP176="Mayor",AL176="Casi Seguro")),"Extremo",IF(AP176="Catastrófico","Extremo"))))</f>
        <v>#DIV/0!</v>
      </c>
      <c r="AR176" s="532"/>
      <c r="AS176" s="533" t="s">
        <v>410</v>
      </c>
    </row>
    <row r="177" spans="2:45" ht="30.75" thickBot="1" x14ac:dyDescent="0.3">
      <c r="B177" s="424"/>
      <c r="C177" s="425"/>
      <c r="D177" s="553"/>
      <c r="E177" s="553"/>
      <c r="F177" s="187"/>
      <c r="G177" s="187"/>
      <c r="H177" s="187"/>
      <c r="I177" s="187"/>
      <c r="J177" s="187"/>
      <c r="K177" s="187"/>
      <c r="L177" s="187"/>
      <c r="M177" s="183"/>
      <c r="N177" s="169" t="b">
        <f t="shared" si="589"/>
        <v>0</v>
      </c>
      <c r="O177" s="158"/>
      <c r="P177" s="169" t="b">
        <f t="shared" si="590"/>
        <v>0</v>
      </c>
      <c r="Q177" s="158"/>
      <c r="R177" s="169" t="b">
        <f t="shared" si="591"/>
        <v>0</v>
      </c>
      <c r="S177" s="158"/>
      <c r="T177" s="169" t="b">
        <f t="shared" si="592"/>
        <v>0</v>
      </c>
      <c r="U177" s="158"/>
      <c r="V177" s="169" t="b">
        <f t="shared" si="593"/>
        <v>0</v>
      </c>
      <c r="W177" s="158"/>
      <c r="X177" s="169" t="b">
        <f t="shared" si="594"/>
        <v>0</v>
      </c>
      <c r="Y177" s="158"/>
      <c r="Z177" s="169" t="b">
        <f t="shared" si="595"/>
        <v>0</v>
      </c>
      <c r="AA177" s="116">
        <f t="shared" si="596"/>
        <v>0</v>
      </c>
      <c r="AB177" s="117" t="str">
        <f t="shared" si="597"/>
        <v>Débil</v>
      </c>
      <c r="AC177" s="184"/>
      <c r="AD177" s="170" t="str">
        <f t="shared" si="598"/>
        <v>Débil</v>
      </c>
      <c r="AE177" s="118" t="str">
        <f t="shared" si="599"/>
        <v>0</v>
      </c>
      <c r="AF177" s="547"/>
      <c r="AG177" s="552"/>
      <c r="AH177" s="530"/>
      <c r="AI177" s="531"/>
      <c r="AJ177" s="534"/>
      <c r="AK177" s="534"/>
      <c r="AL177" s="534"/>
      <c r="AM177" s="531"/>
      <c r="AN177" s="539"/>
      <c r="AO177" s="539"/>
      <c r="AP177" s="535"/>
      <c r="AQ177" s="532"/>
      <c r="AR177" s="532"/>
      <c r="AS177" s="533"/>
    </row>
    <row r="178" spans="2:45" ht="30" x14ac:dyDescent="0.25">
      <c r="B178" s="424"/>
      <c r="C178" s="425"/>
      <c r="D178" s="553" t="str">
        <f>'3-IDENTIFICACIÓN DEL RIESGO'!G178</f>
        <v>Riesgo 4</v>
      </c>
      <c r="E178" s="553"/>
      <c r="F178" s="187"/>
      <c r="G178" s="187"/>
      <c r="H178" s="187"/>
      <c r="I178" s="187"/>
      <c r="J178" s="187"/>
      <c r="K178" s="187"/>
      <c r="L178" s="187"/>
      <c r="M178" s="183"/>
      <c r="N178" s="169" t="b">
        <f t="shared" si="589"/>
        <v>0</v>
      </c>
      <c r="O178" s="158"/>
      <c r="P178" s="169" t="b">
        <f t="shared" si="590"/>
        <v>0</v>
      </c>
      <c r="Q178" s="158"/>
      <c r="R178" s="169" t="b">
        <f t="shared" si="591"/>
        <v>0</v>
      </c>
      <c r="S178" s="158"/>
      <c r="T178" s="169" t="b">
        <f t="shared" si="592"/>
        <v>0</v>
      </c>
      <c r="U178" s="158"/>
      <c r="V178" s="169" t="b">
        <f t="shared" si="593"/>
        <v>0</v>
      </c>
      <c r="W178" s="158"/>
      <c r="X178" s="169" t="b">
        <f t="shared" si="594"/>
        <v>0</v>
      </c>
      <c r="Y178" s="158"/>
      <c r="Z178" s="169" t="b">
        <f t="shared" si="595"/>
        <v>0</v>
      </c>
      <c r="AA178" s="116">
        <f t="shared" si="596"/>
        <v>0</v>
      </c>
      <c r="AB178" s="117" t="str">
        <f t="shared" si="597"/>
        <v>Débil</v>
      </c>
      <c r="AC178" s="184"/>
      <c r="AD178" s="170" t="str">
        <f t="shared" si="598"/>
        <v>Débil</v>
      </c>
      <c r="AE178" s="118" t="str">
        <f t="shared" si="599"/>
        <v>0</v>
      </c>
      <c r="AF178" s="546"/>
      <c r="AG178" s="551" t="e">
        <f t="shared" ref="AG178" si="620">(AE178+AE179)/AF178</f>
        <v>#DIV/0!</v>
      </c>
      <c r="AH178" s="529" t="e">
        <f t="shared" ref="AH178" si="621">IF(AG178&lt;50,"Débil",IF(AG178&lt;=99,"Moderado",IF(AG178=100,"Fuerte",IF(AG178="","ERROR"))))</f>
        <v>#DIV/0!</v>
      </c>
      <c r="AI178" s="531"/>
      <c r="AJ178" s="534" t="e">
        <f t="shared" ref="AJ178" si="622">IF(AH178="Débil",0,IF(AND(AH178="Moderado",AI178="Directamente"),1,IF(AND(AH178="Moderado",AI178="No disminuye"),0,IF(AND(AH178="Fuerte",AI178="Directamente"),2,IF(AND(AH178="Fuerte",AI178="No disminuye"),0)))))</f>
        <v>#DIV/0!</v>
      </c>
      <c r="AK178" s="534" t="e">
        <f>('4-VALORACIÓN DEL RIESGO'!H94-AJ178)</f>
        <v>#DIV/0!</v>
      </c>
      <c r="AL178" s="534" t="e">
        <f t="shared" ref="AL178" si="623">IF(AK178=5,"Casi Seguro",IF(AK178=4,"Probable",IF(AK178=3,"Posible",IF(AK178=2,"Improbable",IF(AK178=1,"Rara Vez",IF(AK178=0,"Rara Vez",IF(AK178&lt;0,"Rara Vez")))))))</f>
        <v>#DIV/0!</v>
      </c>
      <c r="AM178" s="531"/>
      <c r="AN178" s="538" t="e">
        <f t="shared" ref="AN178" si="624">IF(AH178="Débil",0,IF(AND(AH178="Moderado",AM178="Directamente"),1,IF(AND(AH178="Moderado",AM178="Indirectamente"),0,IF(AND(AH178="Moderado",AM178="No disminuye"),0,IF(AND(AH178="Fuerte",AM178="Directamente"),2,IF(AND(AH178="Fuerte",AM178="Indirectamente"),1,IF(AND(AH178="Fuerte",AM178="No disminuye"),0)))))))</f>
        <v>#DIV/0!</v>
      </c>
      <c r="AO178" s="538" t="e">
        <f>('4-VALORACIÓN DEL RIESGO'!AD94-AN178)</f>
        <v>#DIV/0!</v>
      </c>
      <c r="AP178" s="535" t="e">
        <f t="shared" ref="AP178" si="625">IF(AO178=5,"Catastrófico",IF(AO178=4,"Mayor",IF(AO178=3,"Moderado",IF(AO178=2,"Moderado",IF(AO178=1,"Moderado")))))</f>
        <v>#DIV/0!</v>
      </c>
      <c r="AQ178" s="532" t="e">
        <f t="shared" ref="AQ178" si="626">IF(OR(AND(AP178="Moderado",AL178="Rara Vez"),AND(AP178="Moderado",AL178="Improbable")),"Moderado",IF(OR(AND(AP178="Mayor",AL178="Improbable"),AND(AP178="Mayor",AL178="Rara Vez"),AND(AP178="Moderado",AL178="Probable"),AND(AP178="Moderado",AL178="Posible")),"Alto",IF(OR(AND(AP178="Moderado",AL178="Casi Seguro"),AND(AP178="Mayor",AL178="Posible"),AND(AP178="Mayor",AL178="Probable"),AND(AP178="Mayor",AL178="Casi Seguro")),"Extremo",IF(AP178="Catastrófico","Extremo"))))</f>
        <v>#DIV/0!</v>
      </c>
      <c r="AR178" s="532"/>
      <c r="AS178" s="533" t="s">
        <v>410</v>
      </c>
    </row>
    <row r="179" spans="2:45" ht="30.75" thickBot="1" x14ac:dyDescent="0.3">
      <c r="B179" s="424"/>
      <c r="C179" s="425"/>
      <c r="D179" s="553"/>
      <c r="E179" s="553"/>
      <c r="F179" s="187"/>
      <c r="G179" s="187"/>
      <c r="H179" s="187"/>
      <c r="I179" s="187"/>
      <c r="J179" s="187"/>
      <c r="K179" s="187"/>
      <c r="L179" s="187"/>
      <c r="M179" s="183"/>
      <c r="N179" s="169" t="b">
        <f t="shared" si="589"/>
        <v>0</v>
      </c>
      <c r="O179" s="158"/>
      <c r="P179" s="169" t="b">
        <f t="shared" si="590"/>
        <v>0</v>
      </c>
      <c r="Q179" s="158"/>
      <c r="R179" s="169" t="b">
        <f t="shared" si="591"/>
        <v>0</v>
      </c>
      <c r="S179" s="158"/>
      <c r="T179" s="169" t="b">
        <f t="shared" si="592"/>
        <v>0</v>
      </c>
      <c r="U179" s="158"/>
      <c r="V179" s="169" t="b">
        <f t="shared" si="593"/>
        <v>0</v>
      </c>
      <c r="W179" s="158"/>
      <c r="X179" s="169" t="b">
        <f t="shared" si="594"/>
        <v>0</v>
      </c>
      <c r="Y179" s="158"/>
      <c r="Z179" s="169" t="b">
        <f t="shared" si="595"/>
        <v>0</v>
      </c>
      <c r="AA179" s="116">
        <f t="shared" si="596"/>
        <v>0</v>
      </c>
      <c r="AB179" s="117" t="str">
        <f t="shared" si="597"/>
        <v>Débil</v>
      </c>
      <c r="AC179" s="184"/>
      <c r="AD179" s="170" t="str">
        <f t="shared" si="598"/>
        <v>Débil</v>
      </c>
      <c r="AE179" s="118" t="str">
        <f t="shared" si="599"/>
        <v>0</v>
      </c>
      <c r="AF179" s="547"/>
      <c r="AG179" s="552"/>
      <c r="AH179" s="530"/>
      <c r="AI179" s="531"/>
      <c r="AJ179" s="534"/>
      <c r="AK179" s="534"/>
      <c r="AL179" s="534"/>
      <c r="AM179" s="531"/>
      <c r="AN179" s="539"/>
      <c r="AO179" s="539"/>
      <c r="AP179" s="535"/>
      <c r="AQ179" s="532"/>
      <c r="AR179" s="532"/>
      <c r="AS179" s="533"/>
    </row>
    <row r="180" spans="2:45" ht="30" x14ac:dyDescent="0.25">
      <c r="B180" s="424"/>
      <c r="C180" s="425"/>
      <c r="D180" s="553" t="str">
        <f>'3-IDENTIFICACIÓN DEL RIESGO'!G180</f>
        <v>Riesgo 5</v>
      </c>
      <c r="E180" s="553"/>
      <c r="F180" s="187"/>
      <c r="G180" s="187"/>
      <c r="H180" s="187"/>
      <c r="I180" s="187"/>
      <c r="J180" s="187"/>
      <c r="K180" s="187"/>
      <c r="L180" s="187"/>
      <c r="M180" s="183"/>
      <c r="N180" s="169" t="b">
        <f t="shared" si="589"/>
        <v>0</v>
      </c>
      <c r="O180" s="158"/>
      <c r="P180" s="169" t="b">
        <f t="shared" si="590"/>
        <v>0</v>
      </c>
      <c r="Q180" s="158"/>
      <c r="R180" s="169" t="b">
        <f t="shared" si="591"/>
        <v>0</v>
      </c>
      <c r="S180" s="158"/>
      <c r="T180" s="169" t="b">
        <f t="shared" si="592"/>
        <v>0</v>
      </c>
      <c r="U180" s="158"/>
      <c r="V180" s="169" t="b">
        <f t="shared" si="593"/>
        <v>0</v>
      </c>
      <c r="W180" s="158"/>
      <c r="X180" s="169" t="b">
        <f t="shared" si="594"/>
        <v>0</v>
      </c>
      <c r="Y180" s="158"/>
      <c r="Z180" s="169" t="b">
        <f t="shared" si="595"/>
        <v>0</v>
      </c>
      <c r="AA180" s="116">
        <f t="shared" si="596"/>
        <v>0</v>
      </c>
      <c r="AB180" s="117" t="str">
        <f t="shared" si="597"/>
        <v>Débil</v>
      </c>
      <c r="AC180" s="184"/>
      <c r="AD180" s="170" t="str">
        <f t="shared" si="598"/>
        <v>Débil</v>
      </c>
      <c r="AE180" s="118" t="str">
        <f t="shared" si="599"/>
        <v>0</v>
      </c>
      <c r="AF180" s="546"/>
      <c r="AG180" s="551" t="e">
        <f t="shared" ref="AG180" si="627">(AE180+AE181)/AF180</f>
        <v>#DIV/0!</v>
      </c>
      <c r="AH180" s="529" t="e">
        <f t="shared" ref="AH180" si="628">IF(AG180&lt;50,"Débil",IF(AG180&lt;=99,"Moderado",IF(AG180=100,"Fuerte",IF(AG180="","ERROR"))))</f>
        <v>#DIV/0!</v>
      </c>
      <c r="AI180" s="531"/>
      <c r="AJ180" s="534" t="e">
        <f t="shared" ref="AJ180" si="629">IF(AH180="Débil",0,IF(AND(AH180="Moderado",AI180="Directamente"),1,IF(AND(AH180="Moderado",AI180="No disminuye"),0,IF(AND(AH180="Fuerte",AI180="Directamente"),2,IF(AND(AH180="Fuerte",AI180="No disminuye"),0)))))</f>
        <v>#DIV/0!</v>
      </c>
      <c r="AK180" s="534" t="e">
        <f>('4-VALORACIÓN DEL RIESGO'!H95-AJ180)</f>
        <v>#DIV/0!</v>
      </c>
      <c r="AL180" s="534" t="e">
        <f t="shared" ref="AL180" si="630">IF(AK180=5,"Casi Seguro",IF(AK180=4,"Probable",IF(AK180=3,"Posible",IF(AK180=2,"Improbable",IF(AK180=1,"Rara Vez",IF(AK180=0,"Rara Vez",IF(AK180&lt;0,"Rara Vez")))))))</f>
        <v>#DIV/0!</v>
      </c>
      <c r="AM180" s="531"/>
      <c r="AN180" s="538" t="e">
        <f t="shared" ref="AN180" si="631">IF(AH180="Débil",0,IF(AND(AH180="Moderado",AM180="Directamente"),1,IF(AND(AH180="Moderado",AM180="Indirectamente"),0,IF(AND(AH180="Moderado",AM180="No disminuye"),0,IF(AND(AH180="Fuerte",AM180="Directamente"),2,IF(AND(AH180="Fuerte",AM180="Indirectamente"),1,IF(AND(AH180="Fuerte",AM180="No disminuye"),0)))))))</f>
        <v>#DIV/0!</v>
      </c>
      <c r="AO180" s="538" t="e">
        <f>('4-VALORACIÓN DEL RIESGO'!AD95-AN180)</f>
        <v>#DIV/0!</v>
      </c>
      <c r="AP180" s="535" t="e">
        <f t="shared" ref="AP180" si="632">IF(AO180=5,"Catastrófico",IF(AO180=4,"Mayor",IF(AO180=3,"Moderado",IF(AO180=2,"Moderado",IF(AO180=1,"Moderado")))))</f>
        <v>#DIV/0!</v>
      </c>
      <c r="AQ180" s="532" t="e">
        <f t="shared" ref="AQ180" si="633">IF(OR(AND(AP180="Moderado",AL180="Rara Vez"),AND(AP180="Moderado",AL180="Improbable")),"Moderado",IF(OR(AND(AP180="Mayor",AL180="Improbable"),AND(AP180="Mayor",AL180="Rara Vez"),AND(AP180="Moderado",AL180="Probable"),AND(AP180="Moderado",AL180="Posible")),"Alto",IF(OR(AND(AP180="Moderado",AL180="Casi Seguro"),AND(AP180="Mayor",AL180="Posible"),AND(AP180="Mayor",AL180="Probable"),AND(AP180="Mayor",AL180="Casi Seguro")),"Extremo",IF(AP180="Catastrófico","Extremo"))))</f>
        <v>#DIV/0!</v>
      </c>
      <c r="AR180" s="532"/>
      <c r="AS180" s="533" t="s">
        <v>410</v>
      </c>
    </row>
    <row r="181" spans="2:45" ht="30" x14ac:dyDescent="0.25">
      <c r="B181" s="424"/>
      <c r="C181" s="425"/>
      <c r="D181" s="553"/>
      <c r="E181" s="553"/>
      <c r="F181" s="187"/>
      <c r="G181" s="187"/>
      <c r="H181" s="187"/>
      <c r="I181" s="187"/>
      <c r="J181" s="187"/>
      <c r="K181" s="187"/>
      <c r="L181" s="187"/>
      <c r="M181" s="183"/>
      <c r="N181" s="169" t="b">
        <f t="shared" si="589"/>
        <v>0</v>
      </c>
      <c r="O181" s="158"/>
      <c r="P181" s="169" t="b">
        <f t="shared" si="590"/>
        <v>0</v>
      </c>
      <c r="Q181" s="158"/>
      <c r="R181" s="169" t="b">
        <f>IF(Q181="Oportuna",15,IF(Q181="Inoportuna",0))</f>
        <v>0</v>
      </c>
      <c r="S181" s="158"/>
      <c r="T181" s="169" t="b">
        <f t="shared" si="592"/>
        <v>0</v>
      </c>
      <c r="U181" s="158"/>
      <c r="V181" s="169" t="b">
        <f t="shared" si="593"/>
        <v>0</v>
      </c>
      <c r="W181" s="158"/>
      <c r="X181" s="169" t="b">
        <f t="shared" si="594"/>
        <v>0</v>
      </c>
      <c r="Y181" s="158"/>
      <c r="Z181" s="169" t="b">
        <f t="shared" si="595"/>
        <v>0</v>
      </c>
      <c r="AA181" s="116">
        <f t="shared" si="596"/>
        <v>0</v>
      </c>
      <c r="AB181" s="117" t="str">
        <f t="shared" si="597"/>
        <v>Débil</v>
      </c>
      <c r="AC181" s="184"/>
      <c r="AD181" s="170" t="str">
        <f t="shared" si="598"/>
        <v>Débil</v>
      </c>
      <c r="AE181" s="118" t="str">
        <f t="shared" si="599"/>
        <v>0</v>
      </c>
      <c r="AF181" s="547"/>
      <c r="AG181" s="552"/>
      <c r="AH181" s="530"/>
      <c r="AI181" s="531"/>
      <c r="AJ181" s="534"/>
      <c r="AK181" s="534"/>
      <c r="AL181" s="534"/>
      <c r="AM181" s="531"/>
      <c r="AN181" s="539"/>
      <c r="AO181" s="539"/>
      <c r="AP181" s="535"/>
      <c r="AQ181" s="532"/>
      <c r="AR181" s="532"/>
      <c r="AS181" s="533"/>
    </row>
    <row r="182" spans="2:45" ht="18.75" x14ac:dyDescent="0.3">
      <c r="B182" s="87"/>
      <c r="C182" s="79"/>
      <c r="D182" s="79"/>
      <c r="E182" s="74"/>
      <c r="F182" s="74"/>
      <c r="G182" s="74"/>
      <c r="H182" s="74"/>
      <c r="I182" s="74"/>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5"/>
      <c r="AH182" s="75"/>
      <c r="AI182" s="74"/>
      <c r="AJ182" s="74"/>
      <c r="AK182" s="74"/>
      <c r="AL182" s="74"/>
      <c r="AM182" s="74"/>
      <c r="AN182" s="74"/>
      <c r="AO182" s="74"/>
      <c r="AP182" s="74"/>
      <c r="AQ182" s="4"/>
      <c r="AR182" s="4"/>
      <c r="AS182" s="88"/>
    </row>
    <row r="183" spans="2:45" ht="66.75" customHeight="1" x14ac:dyDescent="0.25">
      <c r="B183" s="87"/>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119"/>
      <c r="AH183" s="119"/>
      <c r="AI183" s="4"/>
      <c r="AJ183" s="4"/>
      <c r="AK183" s="4"/>
      <c r="AL183" s="4"/>
      <c r="AM183" s="4"/>
      <c r="AN183" s="4"/>
      <c r="AO183" s="4"/>
      <c r="AP183" s="4"/>
      <c r="AQ183" s="4"/>
      <c r="AR183" s="4"/>
      <c r="AS183" s="88"/>
    </row>
    <row r="184" spans="2:45" ht="42.75" customHeight="1" thickBot="1" x14ac:dyDescent="0.3">
      <c r="B184" s="92"/>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20"/>
      <c r="AH184" s="120"/>
      <c r="AI184" s="93"/>
      <c r="AJ184" s="93"/>
      <c r="AK184" s="93"/>
      <c r="AL184" s="93"/>
      <c r="AM184" s="93"/>
      <c r="AN184" s="93"/>
      <c r="AO184" s="93"/>
      <c r="AP184" s="93"/>
      <c r="AQ184" s="93"/>
      <c r="AR184" s="93"/>
      <c r="AS184" s="94"/>
    </row>
    <row r="185" spans="2:45" ht="15.75" thickTop="1" x14ac:dyDescent="0.25"/>
  </sheetData>
  <sheetProtection algorithmName="SHA-512" hashValue="2BC0vsS86gSMU8tGUDVEVfbgjJ1xfxpViWm7vEpytbdmPDqdycDEe3aGP36PrCPyEg7nia5O2uicoaf+dj0P7Q==" saltValue="MYKzZ7Bn3QLGbQIOMlzlPQ==" spinCount="100000" sheet="1" objects="1" scenarios="1" formatCells="0" formatColumns="0" formatRows="0"/>
  <dataConsolidate/>
  <mergeCells count="1274">
    <mergeCell ref="B52:B63"/>
    <mergeCell ref="C52:C63"/>
    <mergeCell ref="D62:E63"/>
    <mergeCell ref="AG62:AG63"/>
    <mergeCell ref="AF62:AF63"/>
    <mergeCell ref="AH62:AH63"/>
    <mergeCell ref="AI62:AI63"/>
    <mergeCell ref="AL62:AL63"/>
    <mergeCell ref="AM62:AM63"/>
    <mergeCell ref="AP62:AP63"/>
    <mergeCell ref="AQ62:AR63"/>
    <mergeCell ref="AJ62:AJ63"/>
    <mergeCell ref="AK62:AK63"/>
    <mergeCell ref="AN62:AN63"/>
    <mergeCell ref="AO62:AO63"/>
    <mergeCell ref="D180:E181"/>
    <mergeCell ref="AF180:AF181"/>
    <mergeCell ref="AG180:AG181"/>
    <mergeCell ref="AH180:AH181"/>
    <mergeCell ref="AI180:AI181"/>
    <mergeCell ref="AJ180:AJ181"/>
    <mergeCell ref="AK180:AK181"/>
    <mergeCell ref="AL180:AL181"/>
    <mergeCell ref="AM180:AM181"/>
    <mergeCell ref="AN180:AN181"/>
    <mergeCell ref="AO180:AO181"/>
    <mergeCell ref="AP180:AP181"/>
    <mergeCell ref="AQ180:AR181"/>
    <mergeCell ref="B172:B181"/>
    <mergeCell ref="C172:C181"/>
    <mergeCell ref="D172:E173"/>
    <mergeCell ref="AF172:AF173"/>
    <mergeCell ref="AS180:AS181"/>
    <mergeCell ref="AG176:AG177"/>
    <mergeCell ref="AH176:AH177"/>
    <mergeCell ref="AI176:AI177"/>
    <mergeCell ref="AJ176:AJ177"/>
    <mergeCell ref="AK176:AK177"/>
    <mergeCell ref="AL176:AL177"/>
    <mergeCell ref="AM176:AM177"/>
    <mergeCell ref="AN176:AN177"/>
    <mergeCell ref="AO176:AO177"/>
    <mergeCell ref="AP176:AP177"/>
    <mergeCell ref="AQ176:AR177"/>
    <mergeCell ref="AS176:AS177"/>
    <mergeCell ref="D178:E179"/>
    <mergeCell ref="AF178:AF179"/>
    <mergeCell ref="AG178:AG179"/>
    <mergeCell ref="AH178:AH179"/>
    <mergeCell ref="AI178:AI179"/>
    <mergeCell ref="AJ178:AJ179"/>
    <mergeCell ref="AK178:AK179"/>
    <mergeCell ref="AL178:AL179"/>
    <mergeCell ref="AM178:AM179"/>
    <mergeCell ref="AN178:AN179"/>
    <mergeCell ref="AO178:AO179"/>
    <mergeCell ref="AP178:AP179"/>
    <mergeCell ref="AQ178:AR179"/>
    <mergeCell ref="AS178:AS179"/>
    <mergeCell ref="D176:E177"/>
    <mergeCell ref="AF176:AF177"/>
    <mergeCell ref="AG172:AG173"/>
    <mergeCell ref="AH172:AH173"/>
    <mergeCell ref="AI172:AI173"/>
    <mergeCell ref="AJ172:AJ173"/>
    <mergeCell ref="AK172:AK173"/>
    <mergeCell ref="AL172:AL173"/>
    <mergeCell ref="AM172:AM173"/>
    <mergeCell ref="AN172:AN173"/>
    <mergeCell ref="AO172:AO173"/>
    <mergeCell ref="AP172:AP173"/>
    <mergeCell ref="AQ172:AR173"/>
    <mergeCell ref="AS172:AS173"/>
    <mergeCell ref="D174:E175"/>
    <mergeCell ref="AF174:AF175"/>
    <mergeCell ref="AG174:AG175"/>
    <mergeCell ref="AH174:AH175"/>
    <mergeCell ref="AI174:AI175"/>
    <mergeCell ref="AJ174:AJ175"/>
    <mergeCell ref="AK174:AK175"/>
    <mergeCell ref="AL174:AL175"/>
    <mergeCell ref="AM174:AM175"/>
    <mergeCell ref="AN174:AN175"/>
    <mergeCell ref="AO174:AO175"/>
    <mergeCell ref="AP174:AP175"/>
    <mergeCell ref="AQ174:AR175"/>
    <mergeCell ref="AS174:AS175"/>
    <mergeCell ref="AN168:AN169"/>
    <mergeCell ref="AO168:AO169"/>
    <mergeCell ref="AN170:AN171"/>
    <mergeCell ref="AN134:AN135"/>
    <mergeCell ref="AN136:AN137"/>
    <mergeCell ref="AO136:AO137"/>
    <mergeCell ref="AN138:AN139"/>
    <mergeCell ref="AO138:AO139"/>
    <mergeCell ref="AN140:AN141"/>
    <mergeCell ref="AO140:AO141"/>
    <mergeCell ref="AN142:AN143"/>
    <mergeCell ref="AO142:AO143"/>
    <mergeCell ref="AN164:AN165"/>
    <mergeCell ref="AN166:AN167"/>
    <mergeCell ref="AO166:AO167"/>
    <mergeCell ref="AJ168:AJ169"/>
    <mergeCell ref="AK168:AK169"/>
    <mergeCell ref="AL168:AL169"/>
    <mergeCell ref="AM168:AM169"/>
    <mergeCell ref="AJ152:AJ153"/>
    <mergeCell ref="AK152:AK153"/>
    <mergeCell ref="AL152:AL153"/>
    <mergeCell ref="AM152:AM153"/>
    <mergeCell ref="AJ144:AJ145"/>
    <mergeCell ref="AK144:AK145"/>
    <mergeCell ref="AL144:AL145"/>
    <mergeCell ref="AM144:AM145"/>
    <mergeCell ref="AJ134:AJ135"/>
    <mergeCell ref="AK134:AK135"/>
    <mergeCell ref="AL134:AL135"/>
    <mergeCell ref="AM134:AM135"/>
    <mergeCell ref="AJ164:AJ165"/>
    <mergeCell ref="AP168:AP169"/>
    <mergeCell ref="AQ168:AR169"/>
    <mergeCell ref="AS168:AS169"/>
    <mergeCell ref="AJ170:AJ171"/>
    <mergeCell ref="AK170:AK171"/>
    <mergeCell ref="AN114:AN115"/>
    <mergeCell ref="AO114:AO115"/>
    <mergeCell ref="AN116:AN117"/>
    <mergeCell ref="AO116:AO117"/>
    <mergeCell ref="AN118:AN119"/>
    <mergeCell ref="AN158:AN159"/>
    <mergeCell ref="AO158:AO159"/>
    <mergeCell ref="AN74:AN75"/>
    <mergeCell ref="AO74:AO75"/>
    <mergeCell ref="AN76:AN77"/>
    <mergeCell ref="AO76:AO77"/>
    <mergeCell ref="AN38:AN39"/>
    <mergeCell ref="AO38:AO39"/>
    <mergeCell ref="AN40:AN41"/>
    <mergeCell ref="AO40:AO41"/>
    <mergeCell ref="AN42:AN43"/>
    <mergeCell ref="AO42:AO43"/>
    <mergeCell ref="AN44:AN45"/>
    <mergeCell ref="AO44:AO45"/>
    <mergeCell ref="AN46:AN47"/>
    <mergeCell ref="AO46:AO47"/>
    <mergeCell ref="AL170:AL171"/>
    <mergeCell ref="AM170:AM171"/>
    <mergeCell ref="AP170:AP171"/>
    <mergeCell ref="AO170:AO171"/>
    <mergeCell ref="AQ170:AR171"/>
    <mergeCell ref="AS170:AS171"/>
    <mergeCell ref="AJ166:AJ167"/>
    <mergeCell ref="AK164:AK165"/>
    <mergeCell ref="AK166:AK167"/>
    <mergeCell ref="AL164:AL165"/>
    <mergeCell ref="AL166:AL167"/>
    <mergeCell ref="AM164:AM165"/>
    <mergeCell ref="AM166:AM167"/>
    <mergeCell ref="AP164:AP165"/>
    <mergeCell ref="AP166:AP167"/>
    <mergeCell ref="AO164:AO165"/>
    <mergeCell ref="AQ164:AR165"/>
    <mergeCell ref="AQ166:AR167"/>
    <mergeCell ref="AS164:AS165"/>
    <mergeCell ref="AS166:AS167"/>
    <mergeCell ref="AN160:AN161"/>
    <mergeCell ref="AO160:AO161"/>
    <mergeCell ref="AN162:AN163"/>
    <mergeCell ref="AO162:AO163"/>
    <mergeCell ref="AJ160:AJ161"/>
    <mergeCell ref="AK160:AK161"/>
    <mergeCell ref="AJ162:AJ163"/>
    <mergeCell ref="AK162:AK163"/>
    <mergeCell ref="AL160:AL161"/>
    <mergeCell ref="AL162:AL163"/>
    <mergeCell ref="AM160:AM161"/>
    <mergeCell ref="AM162:AM163"/>
    <mergeCell ref="AP160:AP161"/>
    <mergeCell ref="AP162:AP163"/>
    <mergeCell ref="AQ162:AR163"/>
    <mergeCell ref="AS162:AS163"/>
    <mergeCell ref="AJ156:AJ157"/>
    <mergeCell ref="AK156:AK157"/>
    <mergeCell ref="AL156:AL157"/>
    <mergeCell ref="AM156:AM157"/>
    <mergeCell ref="AP156:AP157"/>
    <mergeCell ref="AQ156:AR157"/>
    <mergeCell ref="AS156:AS157"/>
    <mergeCell ref="AJ158:AJ159"/>
    <mergeCell ref="AK158:AK159"/>
    <mergeCell ref="AL158:AL159"/>
    <mergeCell ref="AM158:AM159"/>
    <mergeCell ref="AP158:AP159"/>
    <mergeCell ref="AQ158:AR159"/>
    <mergeCell ref="AS158:AS159"/>
    <mergeCell ref="AN156:AN157"/>
    <mergeCell ref="AO156:AO157"/>
    <mergeCell ref="AQ160:AR161"/>
    <mergeCell ref="AS160:AS161"/>
    <mergeCell ref="AP152:AP153"/>
    <mergeCell ref="AQ152:AR153"/>
    <mergeCell ref="AS152:AS153"/>
    <mergeCell ref="AJ154:AJ155"/>
    <mergeCell ref="AK154:AK155"/>
    <mergeCell ref="AL154:AL155"/>
    <mergeCell ref="AM154:AM155"/>
    <mergeCell ref="AP154:AP155"/>
    <mergeCell ref="AQ154:AR155"/>
    <mergeCell ref="AS154:AS155"/>
    <mergeCell ref="AN152:AN153"/>
    <mergeCell ref="AO152:AO153"/>
    <mergeCell ref="AN154:AN155"/>
    <mergeCell ref="AO154:AO155"/>
    <mergeCell ref="AJ148:AJ149"/>
    <mergeCell ref="AK148:AK149"/>
    <mergeCell ref="AL148:AL149"/>
    <mergeCell ref="AM148:AM149"/>
    <mergeCell ref="AP148:AP149"/>
    <mergeCell ref="AQ148:AR149"/>
    <mergeCell ref="AS148:AS149"/>
    <mergeCell ref="AJ150:AJ151"/>
    <mergeCell ref="AK150:AK151"/>
    <mergeCell ref="AL150:AL151"/>
    <mergeCell ref="AM150:AM151"/>
    <mergeCell ref="AP150:AP151"/>
    <mergeCell ref="AQ150:AR151"/>
    <mergeCell ref="AS150:AS151"/>
    <mergeCell ref="AN148:AN149"/>
    <mergeCell ref="AO148:AO149"/>
    <mergeCell ref="AN150:AN151"/>
    <mergeCell ref="AO150:AO151"/>
    <mergeCell ref="AP144:AP145"/>
    <mergeCell ref="AQ144:AR145"/>
    <mergeCell ref="AS144:AS145"/>
    <mergeCell ref="AJ146:AJ147"/>
    <mergeCell ref="AK146:AK147"/>
    <mergeCell ref="AL146:AL147"/>
    <mergeCell ref="AM146:AM147"/>
    <mergeCell ref="AP146:AP147"/>
    <mergeCell ref="AQ146:AR147"/>
    <mergeCell ref="AS146:AS147"/>
    <mergeCell ref="AN144:AN145"/>
    <mergeCell ref="AO144:AO145"/>
    <mergeCell ref="AN146:AN147"/>
    <mergeCell ref="AO146:AO147"/>
    <mergeCell ref="AJ140:AJ141"/>
    <mergeCell ref="AK140:AK141"/>
    <mergeCell ref="AL140:AL141"/>
    <mergeCell ref="AM140:AM141"/>
    <mergeCell ref="AP140:AP141"/>
    <mergeCell ref="AQ140:AR141"/>
    <mergeCell ref="AS140:AS141"/>
    <mergeCell ref="AJ142:AJ143"/>
    <mergeCell ref="AK142:AK143"/>
    <mergeCell ref="AL142:AL143"/>
    <mergeCell ref="AM142:AM143"/>
    <mergeCell ref="AP142:AP143"/>
    <mergeCell ref="AQ142:AR143"/>
    <mergeCell ref="AS142:AS143"/>
    <mergeCell ref="AP134:AP135"/>
    <mergeCell ref="AO134:AO135"/>
    <mergeCell ref="AQ134:AR135"/>
    <mergeCell ref="AS134:AS135"/>
    <mergeCell ref="AJ136:AJ137"/>
    <mergeCell ref="AK136:AK137"/>
    <mergeCell ref="AL136:AL137"/>
    <mergeCell ref="AM136:AM137"/>
    <mergeCell ref="AP136:AP137"/>
    <mergeCell ref="AQ136:AR137"/>
    <mergeCell ref="AS136:AS137"/>
    <mergeCell ref="AJ138:AJ139"/>
    <mergeCell ref="AK138:AK139"/>
    <mergeCell ref="AL138:AL139"/>
    <mergeCell ref="AM138:AM139"/>
    <mergeCell ref="AP138:AP139"/>
    <mergeCell ref="AQ138:AR139"/>
    <mergeCell ref="AS138:AS139"/>
    <mergeCell ref="AJ130:AJ131"/>
    <mergeCell ref="AK130:AK131"/>
    <mergeCell ref="AL130:AL131"/>
    <mergeCell ref="AM130:AM131"/>
    <mergeCell ref="AP130:AP131"/>
    <mergeCell ref="AQ130:AR131"/>
    <mergeCell ref="AS130:AS131"/>
    <mergeCell ref="AJ132:AJ133"/>
    <mergeCell ref="AK132:AK133"/>
    <mergeCell ref="AL132:AL133"/>
    <mergeCell ref="AM132:AM133"/>
    <mergeCell ref="AP132:AP133"/>
    <mergeCell ref="AQ132:AR133"/>
    <mergeCell ref="AS132:AS133"/>
    <mergeCell ref="AN130:AN131"/>
    <mergeCell ref="AO130:AO131"/>
    <mergeCell ref="AN132:AN133"/>
    <mergeCell ref="AO132:AO133"/>
    <mergeCell ref="AJ126:AJ127"/>
    <mergeCell ref="AK126:AK127"/>
    <mergeCell ref="AL126:AL127"/>
    <mergeCell ref="AM126:AM127"/>
    <mergeCell ref="AP126:AP127"/>
    <mergeCell ref="AQ126:AR127"/>
    <mergeCell ref="AS126:AS127"/>
    <mergeCell ref="AJ128:AJ129"/>
    <mergeCell ref="AK128:AK129"/>
    <mergeCell ref="AL128:AL129"/>
    <mergeCell ref="AM128:AM129"/>
    <mergeCell ref="AP128:AP129"/>
    <mergeCell ref="AQ128:AR129"/>
    <mergeCell ref="AS128:AS129"/>
    <mergeCell ref="AN126:AN127"/>
    <mergeCell ref="AO126:AO127"/>
    <mergeCell ref="AN128:AN129"/>
    <mergeCell ref="AO128:AO129"/>
    <mergeCell ref="AJ122:AJ123"/>
    <mergeCell ref="AK122:AK123"/>
    <mergeCell ref="AL122:AL123"/>
    <mergeCell ref="AM122:AM123"/>
    <mergeCell ref="AP122:AP123"/>
    <mergeCell ref="AQ122:AR123"/>
    <mergeCell ref="AS122:AS123"/>
    <mergeCell ref="AJ124:AJ125"/>
    <mergeCell ref="AK124:AK125"/>
    <mergeCell ref="AL124:AL125"/>
    <mergeCell ref="AM124:AM125"/>
    <mergeCell ref="AP124:AP125"/>
    <mergeCell ref="AQ124:AR125"/>
    <mergeCell ref="AS124:AS125"/>
    <mergeCell ref="AN122:AN123"/>
    <mergeCell ref="AO122:AO123"/>
    <mergeCell ref="AN124:AN125"/>
    <mergeCell ref="AO124:AO125"/>
    <mergeCell ref="AJ118:AJ119"/>
    <mergeCell ref="AK118:AK119"/>
    <mergeCell ref="AL118:AL119"/>
    <mergeCell ref="AM118:AM119"/>
    <mergeCell ref="AP118:AP119"/>
    <mergeCell ref="AO118:AO119"/>
    <mergeCell ref="AQ118:AR119"/>
    <mergeCell ref="AS118:AS119"/>
    <mergeCell ref="AJ120:AJ121"/>
    <mergeCell ref="AK120:AK121"/>
    <mergeCell ref="AL120:AL121"/>
    <mergeCell ref="AM120:AM121"/>
    <mergeCell ref="AP120:AP121"/>
    <mergeCell ref="AO120:AO121"/>
    <mergeCell ref="AQ120:AR121"/>
    <mergeCell ref="AS120:AS121"/>
    <mergeCell ref="AN120:AN121"/>
    <mergeCell ref="AJ114:AJ115"/>
    <mergeCell ref="AK114:AK115"/>
    <mergeCell ref="AL114:AL115"/>
    <mergeCell ref="AM114:AM115"/>
    <mergeCell ref="AP114:AP115"/>
    <mergeCell ref="AQ114:AR115"/>
    <mergeCell ref="AS114:AS115"/>
    <mergeCell ref="AJ116:AJ117"/>
    <mergeCell ref="AK116:AK117"/>
    <mergeCell ref="AL116:AL117"/>
    <mergeCell ref="AM116:AM117"/>
    <mergeCell ref="AP116:AP117"/>
    <mergeCell ref="AQ116:AR117"/>
    <mergeCell ref="AS116:AS117"/>
    <mergeCell ref="AJ108:AJ109"/>
    <mergeCell ref="AK108:AK109"/>
    <mergeCell ref="AL108:AL109"/>
    <mergeCell ref="AM108:AM109"/>
    <mergeCell ref="AP108:AP109"/>
    <mergeCell ref="AQ108:AR109"/>
    <mergeCell ref="AS108:AS109"/>
    <mergeCell ref="AJ110:AJ111"/>
    <mergeCell ref="AK110:AK111"/>
    <mergeCell ref="AL110:AL111"/>
    <mergeCell ref="AM110:AM111"/>
    <mergeCell ref="AP110:AP111"/>
    <mergeCell ref="AQ110:AR111"/>
    <mergeCell ref="AS110:AS111"/>
    <mergeCell ref="AJ112:AJ113"/>
    <mergeCell ref="AK112:AK113"/>
    <mergeCell ref="AL112:AL113"/>
    <mergeCell ref="AM112:AM113"/>
    <mergeCell ref="AP112:AP113"/>
    <mergeCell ref="AQ112:AR113"/>
    <mergeCell ref="AS112:AS113"/>
    <mergeCell ref="AN108:AN109"/>
    <mergeCell ref="AO108:AO109"/>
    <mergeCell ref="AJ104:AJ105"/>
    <mergeCell ref="AK104:AK105"/>
    <mergeCell ref="AL104:AL105"/>
    <mergeCell ref="AM104:AM105"/>
    <mergeCell ref="AP104:AP105"/>
    <mergeCell ref="AQ104:AR105"/>
    <mergeCell ref="AS104:AS105"/>
    <mergeCell ref="AJ106:AJ107"/>
    <mergeCell ref="AK106:AK107"/>
    <mergeCell ref="AL106:AL107"/>
    <mergeCell ref="AM106:AM107"/>
    <mergeCell ref="AP106:AP107"/>
    <mergeCell ref="AQ106:AR107"/>
    <mergeCell ref="AS106:AS107"/>
    <mergeCell ref="AN104:AN105"/>
    <mergeCell ref="AO104:AO105"/>
    <mergeCell ref="AN106:AN107"/>
    <mergeCell ref="AO106:AO107"/>
    <mergeCell ref="AN110:AN111"/>
    <mergeCell ref="AO110:AO111"/>
    <mergeCell ref="AN112:AN113"/>
    <mergeCell ref="AO112:AO113"/>
    <mergeCell ref="AJ100:AJ101"/>
    <mergeCell ref="AK100:AK101"/>
    <mergeCell ref="AJ102:AJ103"/>
    <mergeCell ref="AK102:AK103"/>
    <mergeCell ref="AL102:AL103"/>
    <mergeCell ref="AM102:AM103"/>
    <mergeCell ref="AP102:AP103"/>
    <mergeCell ref="AQ102:AR103"/>
    <mergeCell ref="AS102:AS103"/>
    <mergeCell ref="AN100:AN101"/>
    <mergeCell ref="AO100:AO101"/>
    <mergeCell ref="AN102:AN103"/>
    <mergeCell ref="AO102:AO103"/>
    <mergeCell ref="AJ96:AJ97"/>
    <mergeCell ref="AK96:AK97"/>
    <mergeCell ref="AL96:AL97"/>
    <mergeCell ref="AM96:AM97"/>
    <mergeCell ref="AP96:AP97"/>
    <mergeCell ref="AQ96:AR97"/>
    <mergeCell ref="AS96:AS97"/>
    <mergeCell ref="AJ98:AJ99"/>
    <mergeCell ref="AK98:AK99"/>
    <mergeCell ref="AL98:AL99"/>
    <mergeCell ref="AM98:AM99"/>
    <mergeCell ref="AP98:AP99"/>
    <mergeCell ref="AQ98:AR99"/>
    <mergeCell ref="AS98:AS99"/>
    <mergeCell ref="AN96:AN97"/>
    <mergeCell ref="AO96:AO97"/>
    <mergeCell ref="AN98:AN99"/>
    <mergeCell ref="AO98:AO99"/>
    <mergeCell ref="AP100:AP101"/>
    <mergeCell ref="AJ92:AJ93"/>
    <mergeCell ref="AK92:AK93"/>
    <mergeCell ref="AL92:AL93"/>
    <mergeCell ref="AM92:AM93"/>
    <mergeCell ref="AP92:AP93"/>
    <mergeCell ref="AQ92:AR93"/>
    <mergeCell ref="AS92:AS93"/>
    <mergeCell ref="AJ94:AJ95"/>
    <mergeCell ref="AK94:AK95"/>
    <mergeCell ref="AL94:AL95"/>
    <mergeCell ref="AM94:AM95"/>
    <mergeCell ref="AP94:AP95"/>
    <mergeCell ref="AQ94:AR95"/>
    <mergeCell ref="AS94:AS95"/>
    <mergeCell ref="AN92:AN93"/>
    <mergeCell ref="AO92:AO93"/>
    <mergeCell ref="AN94:AN95"/>
    <mergeCell ref="AO94:AO95"/>
    <mergeCell ref="AJ88:AJ89"/>
    <mergeCell ref="AK88:AK89"/>
    <mergeCell ref="AL88:AL89"/>
    <mergeCell ref="AM88:AM89"/>
    <mergeCell ref="AP88:AP89"/>
    <mergeCell ref="AQ88:AR89"/>
    <mergeCell ref="AS88:AS89"/>
    <mergeCell ref="AJ90:AJ91"/>
    <mergeCell ref="AK90:AK91"/>
    <mergeCell ref="AL90:AL91"/>
    <mergeCell ref="AM90:AM91"/>
    <mergeCell ref="AP90:AP91"/>
    <mergeCell ref="AQ90:AR91"/>
    <mergeCell ref="AS90:AS91"/>
    <mergeCell ref="AN88:AN89"/>
    <mergeCell ref="AO88:AO89"/>
    <mergeCell ref="AN90:AN91"/>
    <mergeCell ref="AO90:AO91"/>
    <mergeCell ref="AJ84:AJ85"/>
    <mergeCell ref="AK84:AK85"/>
    <mergeCell ref="AL84:AL85"/>
    <mergeCell ref="AM84:AM85"/>
    <mergeCell ref="AP84:AP85"/>
    <mergeCell ref="AQ84:AR85"/>
    <mergeCell ref="AS84:AS85"/>
    <mergeCell ref="AJ86:AJ87"/>
    <mergeCell ref="AK86:AK87"/>
    <mergeCell ref="AM86:AM87"/>
    <mergeCell ref="AP86:AP87"/>
    <mergeCell ref="AQ86:AR87"/>
    <mergeCell ref="AS86:AS87"/>
    <mergeCell ref="AN84:AN85"/>
    <mergeCell ref="AO84:AO85"/>
    <mergeCell ref="AN86:AN87"/>
    <mergeCell ref="AO86:AO87"/>
    <mergeCell ref="AJ80:AJ81"/>
    <mergeCell ref="AK80:AK81"/>
    <mergeCell ref="AL80:AL81"/>
    <mergeCell ref="AM80:AM81"/>
    <mergeCell ref="AP80:AP81"/>
    <mergeCell ref="AQ80:AR81"/>
    <mergeCell ref="AS80:AS81"/>
    <mergeCell ref="AJ82:AJ83"/>
    <mergeCell ref="AK82:AK83"/>
    <mergeCell ref="AL82:AL83"/>
    <mergeCell ref="AM82:AM83"/>
    <mergeCell ref="AP82:AP83"/>
    <mergeCell ref="AO82:AO83"/>
    <mergeCell ref="AQ82:AR83"/>
    <mergeCell ref="AS82:AS83"/>
    <mergeCell ref="AN80:AN81"/>
    <mergeCell ref="AO80:AO81"/>
    <mergeCell ref="AN82:AN83"/>
    <mergeCell ref="AJ76:AJ77"/>
    <mergeCell ref="AK76:AK77"/>
    <mergeCell ref="AL76:AL77"/>
    <mergeCell ref="AM76:AM77"/>
    <mergeCell ref="AP76:AP77"/>
    <mergeCell ref="AQ76:AR77"/>
    <mergeCell ref="AS76:AS77"/>
    <mergeCell ref="AJ78:AJ79"/>
    <mergeCell ref="AK78:AK79"/>
    <mergeCell ref="AL78:AL79"/>
    <mergeCell ref="AM78:AM79"/>
    <mergeCell ref="AP78:AP79"/>
    <mergeCell ref="AQ78:AR79"/>
    <mergeCell ref="AS78:AS79"/>
    <mergeCell ref="AN78:AN79"/>
    <mergeCell ref="AO78:AO79"/>
    <mergeCell ref="AJ72:AJ73"/>
    <mergeCell ref="AK72:AK73"/>
    <mergeCell ref="AL72:AL73"/>
    <mergeCell ref="AM72:AM73"/>
    <mergeCell ref="AP72:AP73"/>
    <mergeCell ref="AQ72:AR73"/>
    <mergeCell ref="AS72:AS73"/>
    <mergeCell ref="AJ74:AJ75"/>
    <mergeCell ref="AK74:AK75"/>
    <mergeCell ref="AL74:AL75"/>
    <mergeCell ref="AM74:AM75"/>
    <mergeCell ref="AP74:AP75"/>
    <mergeCell ref="AQ74:AR75"/>
    <mergeCell ref="AS74:AS75"/>
    <mergeCell ref="AN72:AN73"/>
    <mergeCell ref="AO72:AO73"/>
    <mergeCell ref="AJ66:AJ67"/>
    <mergeCell ref="AK66:AK67"/>
    <mergeCell ref="AL66:AL67"/>
    <mergeCell ref="AM66:AM67"/>
    <mergeCell ref="AP66:AP67"/>
    <mergeCell ref="AQ66:AR67"/>
    <mergeCell ref="AS66:AS67"/>
    <mergeCell ref="AJ68:AJ69"/>
    <mergeCell ref="AK68:AK69"/>
    <mergeCell ref="AL68:AL69"/>
    <mergeCell ref="AM68:AM69"/>
    <mergeCell ref="AP68:AP69"/>
    <mergeCell ref="AQ68:AR69"/>
    <mergeCell ref="AS68:AS69"/>
    <mergeCell ref="AJ70:AJ71"/>
    <mergeCell ref="AK70:AK71"/>
    <mergeCell ref="AL70:AL71"/>
    <mergeCell ref="AM70:AM71"/>
    <mergeCell ref="AP70:AP71"/>
    <mergeCell ref="AQ70:AR71"/>
    <mergeCell ref="AS70:AS71"/>
    <mergeCell ref="AN66:AN67"/>
    <mergeCell ref="AO66:AO67"/>
    <mergeCell ref="AN68:AN69"/>
    <mergeCell ref="AO68:AO69"/>
    <mergeCell ref="AN70:AN71"/>
    <mergeCell ref="AO70:AO71"/>
    <mergeCell ref="AK60:AK61"/>
    <mergeCell ref="AL60:AL61"/>
    <mergeCell ref="AM60:AM61"/>
    <mergeCell ref="AP60:AP61"/>
    <mergeCell ref="AQ60:AR61"/>
    <mergeCell ref="AS60:AS61"/>
    <mergeCell ref="AJ64:AJ65"/>
    <mergeCell ref="AK64:AK65"/>
    <mergeCell ref="AL64:AL65"/>
    <mergeCell ref="AM64:AM65"/>
    <mergeCell ref="AP64:AP65"/>
    <mergeCell ref="AQ64:AR65"/>
    <mergeCell ref="AS64:AS65"/>
    <mergeCell ref="AN60:AN61"/>
    <mergeCell ref="AO60:AO61"/>
    <mergeCell ref="AN64:AN65"/>
    <mergeCell ref="AO64:AO65"/>
    <mergeCell ref="AS62:AS63"/>
    <mergeCell ref="AL56:AL57"/>
    <mergeCell ref="AM56:AM57"/>
    <mergeCell ref="AP56:AP57"/>
    <mergeCell ref="AO56:AO57"/>
    <mergeCell ref="AQ56:AR57"/>
    <mergeCell ref="AS56:AS57"/>
    <mergeCell ref="AJ58:AJ59"/>
    <mergeCell ref="AK58:AK59"/>
    <mergeCell ref="AL58:AL59"/>
    <mergeCell ref="AM58:AM59"/>
    <mergeCell ref="AP58:AP59"/>
    <mergeCell ref="AQ58:AR59"/>
    <mergeCell ref="AS58:AS59"/>
    <mergeCell ref="AN56:AN57"/>
    <mergeCell ref="AN58:AN59"/>
    <mergeCell ref="AO58:AO59"/>
    <mergeCell ref="AL52:AL53"/>
    <mergeCell ref="AM52:AM53"/>
    <mergeCell ref="AP52:AP53"/>
    <mergeCell ref="AQ52:AR53"/>
    <mergeCell ref="AS52:AS53"/>
    <mergeCell ref="AJ54:AJ55"/>
    <mergeCell ref="AK54:AK55"/>
    <mergeCell ref="AL54:AL55"/>
    <mergeCell ref="AM54:AM55"/>
    <mergeCell ref="AP54:AP55"/>
    <mergeCell ref="AQ54:AR55"/>
    <mergeCell ref="AS54:AS55"/>
    <mergeCell ref="AN52:AN53"/>
    <mergeCell ref="AO52:AO53"/>
    <mergeCell ref="AN54:AN55"/>
    <mergeCell ref="AO54:AO55"/>
    <mergeCell ref="AL46:AL47"/>
    <mergeCell ref="AM46:AM47"/>
    <mergeCell ref="AP46:AP47"/>
    <mergeCell ref="AQ46:AR47"/>
    <mergeCell ref="AS46:AS47"/>
    <mergeCell ref="AJ48:AJ49"/>
    <mergeCell ref="AK48:AK49"/>
    <mergeCell ref="AJ50:AJ51"/>
    <mergeCell ref="AK50:AK51"/>
    <mergeCell ref="AL48:AL49"/>
    <mergeCell ref="AM48:AM49"/>
    <mergeCell ref="AP48:AP49"/>
    <mergeCell ref="AQ48:AR49"/>
    <mergeCell ref="AS48:AS49"/>
    <mergeCell ref="AL50:AL51"/>
    <mergeCell ref="AM50:AM51"/>
    <mergeCell ref="AP50:AP51"/>
    <mergeCell ref="AQ50:AR51"/>
    <mergeCell ref="AS50:AS51"/>
    <mergeCell ref="AN48:AN49"/>
    <mergeCell ref="AO48:AO49"/>
    <mergeCell ref="AN50:AN51"/>
    <mergeCell ref="AO50:AO51"/>
    <mergeCell ref="AM40:AM41"/>
    <mergeCell ref="AP40:AP41"/>
    <mergeCell ref="AQ40:AR41"/>
    <mergeCell ref="AS40:AS41"/>
    <mergeCell ref="AJ42:AJ43"/>
    <mergeCell ref="AK42:AK43"/>
    <mergeCell ref="AJ44:AJ45"/>
    <mergeCell ref="AK44:AK45"/>
    <mergeCell ref="AL44:AL45"/>
    <mergeCell ref="AM44:AM45"/>
    <mergeCell ref="AP44:AP45"/>
    <mergeCell ref="AQ44:AR45"/>
    <mergeCell ref="AS44:AS45"/>
    <mergeCell ref="AL34:AL35"/>
    <mergeCell ref="AM34:AM35"/>
    <mergeCell ref="AP34:AP35"/>
    <mergeCell ref="AQ34:AR35"/>
    <mergeCell ref="AS34:AS35"/>
    <mergeCell ref="AJ36:AJ37"/>
    <mergeCell ref="AK36:AK37"/>
    <mergeCell ref="AL36:AL37"/>
    <mergeCell ref="AM36:AM37"/>
    <mergeCell ref="AP36:AP37"/>
    <mergeCell ref="AQ36:AR37"/>
    <mergeCell ref="AS36:AS37"/>
    <mergeCell ref="AJ38:AJ39"/>
    <mergeCell ref="AK38:AK39"/>
    <mergeCell ref="AL38:AL39"/>
    <mergeCell ref="AM38:AM39"/>
    <mergeCell ref="AP38:AP39"/>
    <mergeCell ref="AQ38:AR39"/>
    <mergeCell ref="AS38:AS39"/>
    <mergeCell ref="AN34:AN35"/>
    <mergeCell ref="AO34:AO35"/>
    <mergeCell ref="AN36:AN37"/>
    <mergeCell ref="AO36:AO37"/>
    <mergeCell ref="AL32:AL33"/>
    <mergeCell ref="AM32:AM33"/>
    <mergeCell ref="AP32:AP33"/>
    <mergeCell ref="AQ32:AR33"/>
    <mergeCell ref="AS22:AS23"/>
    <mergeCell ref="AS24:AS25"/>
    <mergeCell ref="AS26:AS27"/>
    <mergeCell ref="AS28:AS29"/>
    <mergeCell ref="AS32:AS33"/>
    <mergeCell ref="AO22:AO23"/>
    <mergeCell ref="AN22:AN23"/>
    <mergeCell ref="AN24:AN25"/>
    <mergeCell ref="AN26:AN27"/>
    <mergeCell ref="AO26:AO27"/>
    <mergeCell ref="AN28:AN29"/>
    <mergeCell ref="AO28:AO29"/>
    <mergeCell ref="AN30:AN31"/>
    <mergeCell ref="AO30:AO31"/>
    <mergeCell ref="AN32:AN33"/>
    <mergeCell ref="AO32:AO33"/>
    <mergeCell ref="AL22:AL23"/>
    <mergeCell ref="AL24:AL25"/>
    <mergeCell ref="AL26:AL27"/>
    <mergeCell ref="AK28:AK29"/>
    <mergeCell ref="AL28:AL29"/>
    <mergeCell ref="AM22:AM23"/>
    <mergeCell ref="AP22:AP23"/>
    <mergeCell ref="AQ22:AR23"/>
    <mergeCell ref="AM24:AM25"/>
    <mergeCell ref="AP24:AP25"/>
    <mergeCell ref="AO24:AO25"/>
    <mergeCell ref="AQ24:AR25"/>
    <mergeCell ref="AM26:AM27"/>
    <mergeCell ref="AP26:AP27"/>
    <mergeCell ref="AQ26:AR27"/>
    <mergeCell ref="AM28:AM29"/>
    <mergeCell ref="AP28:AP29"/>
    <mergeCell ref="AQ28:AR29"/>
    <mergeCell ref="AI166:AI167"/>
    <mergeCell ref="AI130:AI131"/>
    <mergeCell ref="AI132:AI133"/>
    <mergeCell ref="AI134:AI135"/>
    <mergeCell ref="AI136:AI137"/>
    <mergeCell ref="AI138:AI139"/>
    <mergeCell ref="AI140:AI141"/>
    <mergeCell ref="AI142:AI143"/>
    <mergeCell ref="AI144:AI145"/>
    <mergeCell ref="AI146:AI147"/>
    <mergeCell ref="AI112:AI113"/>
    <mergeCell ref="AI114:AI115"/>
    <mergeCell ref="AI116:AI117"/>
    <mergeCell ref="AI118:AI119"/>
    <mergeCell ref="AI120:AI121"/>
    <mergeCell ref="AI122:AI123"/>
    <mergeCell ref="AL40:AL41"/>
    <mergeCell ref="AI170:AI171"/>
    <mergeCell ref="AJ22:AJ23"/>
    <mergeCell ref="AK22:AK23"/>
    <mergeCell ref="AJ24:AJ25"/>
    <mergeCell ref="AK24:AK25"/>
    <mergeCell ref="AJ26:AJ27"/>
    <mergeCell ref="AK26:AK27"/>
    <mergeCell ref="AJ30:AJ31"/>
    <mergeCell ref="AK30:AK31"/>
    <mergeCell ref="AJ32:AJ33"/>
    <mergeCell ref="AK32:AK33"/>
    <mergeCell ref="AJ34:AJ35"/>
    <mergeCell ref="AK34:AK35"/>
    <mergeCell ref="AJ40:AJ41"/>
    <mergeCell ref="AK40:AK41"/>
    <mergeCell ref="AJ46:AJ47"/>
    <mergeCell ref="AK46:AK47"/>
    <mergeCell ref="AJ52:AJ53"/>
    <mergeCell ref="AK52:AK53"/>
    <mergeCell ref="AJ56:AJ57"/>
    <mergeCell ref="AK56:AK57"/>
    <mergeCell ref="AJ60:AJ61"/>
    <mergeCell ref="AI148:AI149"/>
    <mergeCell ref="AI150:AI151"/>
    <mergeCell ref="AI152:AI153"/>
    <mergeCell ref="AI154:AI155"/>
    <mergeCell ref="AI156:AI157"/>
    <mergeCell ref="AI158:AI159"/>
    <mergeCell ref="AI160:AI161"/>
    <mergeCell ref="AI162:AI163"/>
    <mergeCell ref="AI164:AI165"/>
    <mergeCell ref="AJ28:AJ29"/>
    <mergeCell ref="AI96:AI97"/>
    <mergeCell ref="AI98:AI99"/>
    <mergeCell ref="AI102:AI103"/>
    <mergeCell ref="AI104:AI105"/>
    <mergeCell ref="AI106:AI107"/>
    <mergeCell ref="AI108:AI109"/>
    <mergeCell ref="AI110:AI111"/>
    <mergeCell ref="AI72:AI73"/>
    <mergeCell ref="AI74:AI75"/>
    <mergeCell ref="AI76:AI77"/>
    <mergeCell ref="AI78:AI79"/>
    <mergeCell ref="AI80:AI81"/>
    <mergeCell ref="AI82:AI83"/>
    <mergeCell ref="AI84:AI85"/>
    <mergeCell ref="AI88:AI89"/>
    <mergeCell ref="AI90:AI91"/>
    <mergeCell ref="AI168:AI169"/>
    <mergeCell ref="AH170:AH171"/>
    <mergeCell ref="AI22:AI23"/>
    <mergeCell ref="AI24:AI25"/>
    <mergeCell ref="AI26:AI27"/>
    <mergeCell ref="AI28:AI29"/>
    <mergeCell ref="AI32:AI33"/>
    <mergeCell ref="AI34:AI35"/>
    <mergeCell ref="AI36:AI37"/>
    <mergeCell ref="AI38:AI39"/>
    <mergeCell ref="AI40:AI41"/>
    <mergeCell ref="AI44:AI45"/>
    <mergeCell ref="AI46:AI47"/>
    <mergeCell ref="AI48:AI49"/>
    <mergeCell ref="AI50:AI51"/>
    <mergeCell ref="AI52:AI53"/>
    <mergeCell ref="AI54:AI55"/>
    <mergeCell ref="AI56:AI57"/>
    <mergeCell ref="AI58:AI59"/>
    <mergeCell ref="AI60:AI61"/>
    <mergeCell ref="AI64:AI65"/>
    <mergeCell ref="AI66:AI67"/>
    <mergeCell ref="AI68:AI69"/>
    <mergeCell ref="AI70:AI71"/>
    <mergeCell ref="AH160:AH161"/>
    <mergeCell ref="AH162:AH163"/>
    <mergeCell ref="AH164:AH165"/>
    <mergeCell ref="AH166:AH167"/>
    <mergeCell ref="AI124:AI125"/>
    <mergeCell ref="AI126:AI127"/>
    <mergeCell ref="AI128:AI129"/>
    <mergeCell ref="AI92:AI93"/>
    <mergeCell ref="AI94:AI95"/>
    <mergeCell ref="AH168:AH169"/>
    <mergeCell ref="AG150:AG151"/>
    <mergeCell ref="AH150:AH151"/>
    <mergeCell ref="AG152:AG153"/>
    <mergeCell ref="AH152:AH153"/>
    <mergeCell ref="AG154:AG155"/>
    <mergeCell ref="AH154:AH155"/>
    <mergeCell ref="AG156:AG157"/>
    <mergeCell ref="AH156:AH157"/>
    <mergeCell ref="AG158:AG159"/>
    <mergeCell ref="AH158:AH159"/>
    <mergeCell ref="AG140:AG141"/>
    <mergeCell ref="AH140:AH141"/>
    <mergeCell ref="AG142:AG143"/>
    <mergeCell ref="AH142:AH143"/>
    <mergeCell ref="AG144:AG145"/>
    <mergeCell ref="AH144:AH145"/>
    <mergeCell ref="AG146:AG147"/>
    <mergeCell ref="AH146:AH147"/>
    <mergeCell ref="AG148:AG149"/>
    <mergeCell ref="AH148:AH149"/>
    <mergeCell ref="AG160:AG161"/>
    <mergeCell ref="AG162:AG163"/>
    <mergeCell ref="AG164:AG165"/>
    <mergeCell ref="AG166:AG167"/>
    <mergeCell ref="AH130:AH131"/>
    <mergeCell ref="AG132:AG133"/>
    <mergeCell ref="AH132:AH133"/>
    <mergeCell ref="AG134:AG135"/>
    <mergeCell ref="AH134:AH135"/>
    <mergeCell ref="AG136:AG137"/>
    <mergeCell ref="AH136:AH137"/>
    <mergeCell ref="AG138:AG139"/>
    <mergeCell ref="AH138:AH139"/>
    <mergeCell ref="AG120:AG121"/>
    <mergeCell ref="AH120:AH121"/>
    <mergeCell ref="AG122:AG123"/>
    <mergeCell ref="AH122:AH123"/>
    <mergeCell ref="AG124:AG125"/>
    <mergeCell ref="AH124:AH125"/>
    <mergeCell ref="AG126:AG127"/>
    <mergeCell ref="AH126:AH127"/>
    <mergeCell ref="AG128:AG129"/>
    <mergeCell ref="AH128:AH129"/>
    <mergeCell ref="AH110:AH111"/>
    <mergeCell ref="AG112:AG113"/>
    <mergeCell ref="AH112:AH113"/>
    <mergeCell ref="AG114:AG115"/>
    <mergeCell ref="AH114:AH115"/>
    <mergeCell ref="AG116:AG117"/>
    <mergeCell ref="AH116:AH117"/>
    <mergeCell ref="AG118:AG119"/>
    <mergeCell ref="AH118:AH119"/>
    <mergeCell ref="AG98:AG99"/>
    <mergeCell ref="AH98:AH99"/>
    <mergeCell ref="AG102:AG103"/>
    <mergeCell ref="AH102:AH103"/>
    <mergeCell ref="AG104:AG105"/>
    <mergeCell ref="AH104:AH105"/>
    <mergeCell ref="AG106:AG107"/>
    <mergeCell ref="AH106:AH107"/>
    <mergeCell ref="AG108:AG109"/>
    <mergeCell ref="AH108:AH109"/>
    <mergeCell ref="AH88:AH89"/>
    <mergeCell ref="AG90:AG91"/>
    <mergeCell ref="AH90:AH91"/>
    <mergeCell ref="AG92:AG93"/>
    <mergeCell ref="AH92:AH93"/>
    <mergeCell ref="AG94:AG95"/>
    <mergeCell ref="AH94:AH95"/>
    <mergeCell ref="AG96:AG97"/>
    <mergeCell ref="AH96:AH97"/>
    <mergeCell ref="AG76:AG77"/>
    <mergeCell ref="AH76:AH77"/>
    <mergeCell ref="AG78:AG79"/>
    <mergeCell ref="AH78:AH79"/>
    <mergeCell ref="AG80:AG81"/>
    <mergeCell ref="AH80:AH81"/>
    <mergeCell ref="AG82:AG83"/>
    <mergeCell ref="AH82:AH83"/>
    <mergeCell ref="AG84:AG85"/>
    <mergeCell ref="AH84:AH85"/>
    <mergeCell ref="AH44:AH45"/>
    <mergeCell ref="AG46:AG47"/>
    <mergeCell ref="AH46:AH47"/>
    <mergeCell ref="AG48:AG49"/>
    <mergeCell ref="AF154:AF155"/>
    <mergeCell ref="AF156:AF157"/>
    <mergeCell ref="AF158:AF159"/>
    <mergeCell ref="AF160:AF161"/>
    <mergeCell ref="AF162:AF163"/>
    <mergeCell ref="AF164:AF165"/>
    <mergeCell ref="AF166:AF167"/>
    <mergeCell ref="AF168:AF169"/>
    <mergeCell ref="AG66:AG67"/>
    <mergeCell ref="AH66:AH67"/>
    <mergeCell ref="AG68:AG69"/>
    <mergeCell ref="AH68:AH69"/>
    <mergeCell ref="AG70:AG71"/>
    <mergeCell ref="AH70:AH71"/>
    <mergeCell ref="AG72:AG73"/>
    <mergeCell ref="AH72:AH73"/>
    <mergeCell ref="AG74:AG75"/>
    <mergeCell ref="AH74:AH75"/>
    <mergeCell ref="AG54:AG55"/>
    <mergeCell ref="AH54:AH55"/>
    <mergeCell ref="AG56:AG57"/>
    <mergeCell ref="AH56:AH57"/>
    <mergeCell ref="AG58:AG59"/>
    <mergeCell ref="AH58:AH59"/>
    <mergeCell ref="AG60:AG61"/>
    <mergeCell ref="AH60:AH61"/>
    <mergeCell ref="AH64:AH65"/>
    <mergeCell ref="AG88:AG89"/>
    <mergeCell ref="AF142:AF143"/>
    <mergeCell ref="AF144:AF145"/>
    <mergeCell ref="AF146:AF147"/>
    <mergeCell ref="AF148:AF149"/>
    <mergeCell ref="AF150:AF151"/>
    <mergeCell ref="AF152:AF153"/>
    <mergeCell ref="AF118:AF119"/>
    <mergeCell ref="AF120:AF121"/>
    <mergeCell ref="AF122:AF123"/>
    <mergeCell ref="AF124:AF125"/>
    <mergeCell ref="AF126:AF127"/>
    <mergeCell ref="AF128:AF129"/>
    <mergeCell ref="AF130:AF131"/>
    <mergeCell ref="AF132:AF133"/>
    <mergeCell ref="AF134:AF135"/>
    <mergeCell ref="AF170:AF171"/>
    <mergeCell ref="AG22:AG23"/>
    <mergeCell ref="AG24:AG25"/>
    <mergeCell ref="AG26:AG27"/>
    <mergeCell ref="AG28:AG29"/>
    <mergeCell ref="AG32:AG33"/>
    <mergeCell ref="AG34:AG35"/>
    <mergeCell ref="AG36:AG37"/>
    <mergeCell ref="AG38:AG39"/>
    <mergeCell ref="AG40:AG41"/>
    <mergeCell ref="AG64:AG65"/>
    <mergeCell ref="AG110:AG111"/>
    <mergeCell ref="AG130:AG131"/>
    <mergeCell ref="AG168:AG169"/>
    <mergeCell ref="AG170:AG171"/>
    <mergeCell ref="AF30:AF31"/>
    <mergeCell ref="AF32:AF33"/>
    <mergeCell ref="B132:B141"/>
    <mergeCell ref="C132:C141"/>
    <mergeCell ref="AF44:AF45"/>
    <mergeCell ref="AF46:AF47"/>
    <mergeCell ref="AF48:AF49"/>
    <mergeCell ref="AF50:AF51"/>
    <mergeCell ref="AF52:AF53"/>
    <mergeCell ref="AF54:AF55"/>
    <mergeCell ref="AF56:AF57"/>
    <mergeCell ref="AF58:AF59"/>
    <mergeCell ref="AF60:AF61"/>
    <mergeCell ref="AF100:AF101"/>
    <mergeCell ref="AF102:AF103"/>
    <mergeCell ref="AF104:AF105"/>
    <mergeCell ref="AF106:AF107"/>
    <mergeCell ref="AF108:AF109"/>
    <mergeCell ref="AF110:AF111"/>
    <mergeCell ref="AF112:AF113"/>
    <mergeCell ref="AF114:AF115"/>
    <mergeCell ref="AF116:AF117"/>
    <mergeCell ref="AF82:AF83"/>
    <mergeCell ref="AF84:AF85"/>
    <mergeCell ref="AF86:AF87"/>
    <mergeCell ref="AF88:AF89"/>
    <mergeCell ref="AF90:AF91"/>
    <mergeCell ref="AF92:AF93"/>
    <mergeCell ref="AF94:AF95"/>
    <mergeCell ref="AF96:AF97"/>
    <mergeCell ref="AF98:AF99"/>
    <mergeCell ref="AF136:AF137"/>
    <mergeCell ref="AF138:AF139"/>
    <mergeCell ref="AF140:AF141"/>
    <mergeCell ref="D100:E101"/>
    <mergeCell ref="B122:B131"/>
    <mergeCell ref="C122:C131"/>
    <mergeCell ref="D126:E127"/>
    <mergeCell ref="D128:E129"/>
    <mergeCell ref="D130:E131"/>
    <mergeCell ref="D150:E151"/>
    <mergeCell ref="D152:E153"/>
    <mergeCell ref="D154:E155"/>
    <mergeCell ref="D156:E157"/>
    <mergeCell ref="D158:E159"/>
    <mergeCell ref="D160:E161"/>
    <mergeCell ref="B162:B171"/>
    <mergeCell ref="C162:C171"/>
    <mergeCell ref="D162:E163"/>
    <mergeCell ref="D164:E165"/>
    <mergeCell ref="D166:E167"/>
    <mergeCell ref="D168:E169"/>
    <mergeCell ref="D170:E171"/>
    <mergeCell ref="D132:E133"/>
    <mergeCell ref="D134:E135"/>
    <mergeCell ref="D136:E137"/>
    <mergeCell ref="D138:E139"/>
    <mergeCell ref="D140:E141"/>
    <mergeCell ref="D142:E143"/>
    <mergeCell ref="D144:E145"/>
    <mergeCell ref="D146:E147"/>
    <mergeCell ref="D148:E149"/>
    <mergeCell ref="B152:B161"/>
    <mergeCell ref="C152:C161"/>
    <mergeCell ref="B142:B151"/>
    <mergeCell ref="C142:C151"/>
    <mergeCell ref="D46:E47"/>
    <mergeCell ref="D52:E53"/>
    <mergeCell ref="D54:E55"/>
    <mergeCell ref="D56:E57"/>
    <mergeCell ref="D58:E59"/>
    <mergeCell ref="D60:E61"/>
    <mergeCell ref="B112:B121"/>
    <mergeCell ref="C112:C121"/>
    <mergeCell ref="D112:E113"/>
    <mergeCell ref="D114:E115"/>
    <mergeCell ref="D116:E117"/>
    <mergeCell ref="D118:E119"/>
    <mergeCell ref="D120:E121"/>
    <mergeCell ref="D122:E123"/>
    <mergeCell ref="D124:E125"/>
    <mergeCell ref="D82:E83"/>
    <mergeCell ref="D84:E85"/>
    <mergeCell ref="D88:E89"/>
    <mergeCell ref="D90:E91"/>
    <mergeCell ref="D92:E93"/>
    <mergeCell ref="D94:E95"/>
    <mergeCell ref="D96:E97"/>
    <mergeCell ref="D98:E99"/>
    <mergeCell ref="B102:B111"/>
    <mergeCell ref="C102:C111"/>
    <mergeCell ref="D102:E103"/>
    <mergeCell ref="D104:E105"/>
    <mergeCell ref="D106:E107"/>
    <mergeCell ref="D108:E109"/>
    <mergeCell ref="D110:E111"/>
    <mergeCell ref="B92:B101"/>
    <mergeCell ref="C92:C101"/>
    <mergeCell ref="B74:B91"/>
    <mergeCell ref="AH30:AH31"/>
    <mergeCell ref="AP30:AP31"/>
    <mergeCell ref="AI42:AI43"/>
    <mergeCell ref="Y10:Z10"/>
    <mergeCell ref="AA10:AA11"/>
    <mergeCell ref="AB10:AB11"/>
    <mergeCell ref="AG30:AG31"/>
    <mergeCell ref="AG42:AG43"/>
    <mergeCell ref="C22:C31"/>
    <mergeCell ref="B64:B73"/>
    <mergeCell ref="C64:C73"/>
    <mergeCell ref="D86:E87"/>
    <mergeCell ref="C74:C91"/>
    <mergeCell ref="AF22:AF23"/>
    <mergeCell ref="AF24:AF25"/>
    <mergeCell ref="AF26:AF27"/>
    <mergeCell ref="AF28:AF29"/>
    <mergeCell ref="AG12:AG13"/>
    <mergeCell ref="AH12:AH13"/>
    <mergeCell ref="D64:E65"/>
    <mergeCell ref="D66:E67"/>
    <mergeCell ref="D68:E69"/>
    <mergeCell ref="D70:E71"/>
    <mergeCell ref="D72:E73"/>
    <mergeCell ref="D74:E75"/>
    <mergeCell ref="D76:E77"/>
    <mergeCell ref="D78:E79"/>
    <mergeCell ref="D80:E81"/>
    <mergeCell ref="D48:E49"/>
    <mergeCell ref="D50:E51"/>
    <mergeCell ref="D44:E45"/>
    <mergeCell ref="AP18:AP19"/>
    <mergeCell ref="AK14:AK15"/>
    <mergeCell ref="AJ16:AJ17"/>
    <mergeCell ref="AK16:AK17"/>
    <mergeCell ref="AJ18:AJ19"/>
    <mergeCell ref="AK18:AK19"/>
    <mergeCell ref="M10:N10"/>
    <mergeCell ref="O10:P10"/>
    <mergeCell ref="W10:X10"/>
    <mergeCell ref="Q10:R10"/>
    <mergeCell ref="S10:T10"/>
    <mergeCell ref="U10:V10"/>
    <mergeCell ref="B32:B41"/>
    <mergeCell ref="C32:C41"/>
    <mergeCell ref="D32:E33"/>
    <mergeCell ref="D34:E35"/>
    <mergeCell ref="D36:E37"/>
    <mergeCell ref="D38:E39"/>
    <mergeCell ref="D40:E41"/>
    <mergeCell ref="D22:E23"/>
    <mergeCell ref="D24:E25"/>
    <mergeCell ref="D26:E27"/>
    <mergeCell ref="D28:E29"/>
    <mergeCell ref="D30:E31"/>
    <mergeCell ref="AH22:AH23"/>
    <mergeCell ref="AH24:AH25"/>
    <mergeCell ref="AH26:AH27"/>
    <mergeCell ref="AH28:AH29"/>
    <mergeCell ref="AH32:AH33"/>
    <mergeCell ref="AH34:AH35"/>
    <mergeCell ref="AH36:AH37"/>
    <mergeCell ref="AH38:AH39"/>
    <mergeCell ref="AF34:AF35"/>
    <mergeCell ref="AF36:AF37"/>
    <mergeCell ref="AF38:AF39"/>
    <mergeCell ref="AF40:AF41"/>
    <mergeCell ref="AF42:AF43"/>
    <mergeCell ref="AL30:AL31"/>
    <mergeCell ref="AM30:AM31"/>
    <mergeCell ref="AG100:AG101"/>
    <mergeCell ref="AH100:AH101"/>
    <mergeCell ref="AI86:AI87"/>
    <mergeCell ref="AL86:AL87"/>
    <mergeCell ref="AG86:AG87"/>
    <mergeCell ref="AH86:AH87"/>
    <mergeCell ref="AH48:AH49"/>
    <mergeCell ref="AG50:AG51"/>
    <mergeCell ref="AH50:AH51"/>
    <mergeCell ref="AG52:AG53"/>
    <mergeCell ref="AH52:AH53"/>
    <mergeCell ref="AI100:AI101"/>
    <mergeCell ref="AL100:AL101"/>
    <mergeCell ref="AM100:AM101"/>
    <mergeCell ref="AF64:AF65"/>
    <mergeCell ref="AF66:AF67"/>
    <mergeCell ref="AF68:AF69"/>
    <mergeCell ref="AF70:AF71"/>
    <mergeCell ref="AF72:AF73"/>
    <mergeCell ref="AF74:AF75"/>
    <mergeCell ref="AF76:AF77"/>
    <mergeCell ref="AF78:AF79"/>
    <mergeCell ref="AF80:AF81"/>
    <mergeCell ref="AH40:AH41"/>
    <mergeCell ref="AG44:AG45"/>
    <mergeCell ref="G10:G11"/>
    <mergeCell ref="AD9:AE10"/>
    <mergeCell ref="AG9:AH10"/>
    <mergeCell ref="AS4:AS5"/>
    <mergeCell ref="D5:E5"/>
    <mergeCell ref="F5:AP5"/>
    <mergeCell ref="B6:AS6"/>
    <mergeCell ref="B7:AS7"/>
    <mergeCell ref="B2:C5"/>
    <mergeCell ref="D2:E2"/>
    <mergeCell ref="F2:AP2"/>
    <mergeCell ref="AQ2:AR2"/>
    <mergeCell ref="D3:E3"/>
    <mergeCell ref="F3:AP3"/>
    <mergeCell ref="AQ3:AR3"/>
    <mergeCell ref="D4:E4"/>
    <mergeCell ref="F4:AP4"/>
    <mergeCell ref="AQ4:AR5"/>
    <mergeCell ref="J10:J11"/>
    <mergeCell ref="K10:K11"/>
    <mergeCell ref="M9:AB9"/>
    <mergeCell ref="AL9:AL11"/>
    <mergeCell ref="AM9:AM11"/>
    <mergeCell ref="AC10:AC11"/>
    <mergeCell ref="B8:AC8"/>
    <mergeCell ref="AD8:AS8"/>
    <mergeCell ref="D42:E43"/>
    <mergeCell ref="B9:B11"/>
    <mergeCell ref="C9:C11"/>
    <mergeCell ref="D9:E11"/>
    <mergeCell ref="F10:F11"/>
    <mergeCell ref="AL42:AL43"/>
    <mergeCell ref="AM42:AM43"/>
    <mergeCell ref="AQ42:AR43"/>
    <mergeCell ref="AP42:AP43"/>
    <mergeCell ref="H10:H11"/>
    <mergeCell ref="I10:I11"/>
    <mergeCell ref="AI9:AI11"/>
    <mergeCell ref="AP9:AP11"/>
    <mergeCell ref="AQ9:AR11"/>
    <mergeCell ref="AH42:AH43"/>
    <mergeCell ref="B42:B51"/>
    <mergeCell ref="C42:C51"/>
    <mergeCell ref="F9:L9"/>
    <mergeCell ref="AQ30:AR31"/>
    <mergeCell ref="L10:L11"/>
    <mergeCell ref="B12:B21"/>
    <mergeCell ref="C12:C21"/>
    <mergeCell ref="D12:E13"/>
    <mergeCell ref="D14:E15"/>
    <mergeCell ref="D16:E17"/>
    <mergeCell ref="D18:E19"/>
    <mergeCell ref="D20:E21"/>
    <mergeCell ref="AG16:AG17"/>
    <mergeCell ref="AH16:AH17"/>
    <mergeCell ref="AG18:AG19"/>
    <mergeCell ref="AH18:AH19"/>
    <mergeCell ref="AG20:AG21"/>
    <mergeCell ref="AQ100:AR101"/>
    <mergeCell ref="AS100:AS101"/>
    <mergeCell ref="B22:B31"/>
    <mergeCell ref="AS42:AS43"/>
    <mergeCell ref="AS30:AS31"/>
    <mergeCell ref="AI30:AI31"/>
    <mergeCell ref="AS16:AS17"/>
    <mergeCell ref="AI18:AI19"/>
    <mergeCell ref="AL18:AL19"/>
    <mergeCell ref="AF9:AF11"/>
    <mergeCell ref="AF12:AF13"/>
    <mergeCell ref="AF14:AF15"/>
    <mergeCell ref="AF16:AF17"/>
    <mergeCell ref="AF18:AF19"/>
    <mergeCell ref="AF20:AF21"/>
    <mergeCell ref="AS9:AS11"/>
    <mergeCell ref="AJ20:AJ21"/>
    <mergeCell ref="AK20:AK21"/>
    <mergeCell ref="AN9:AN11"/>
    <mergeCell ref="AO9:AO11"/>
    <mergeCell ref="AN12:AN13"/>
    <mergeCell ref="AO12:AO13"/>
    <mergeCell ref="AN14:AN15"/>
    <mergeCell ref="AO14:AO15"/>
    <mergeCell ref="AN16:AN17"/>
    <mergeCell ref="AO16:AO17"/>
    <mergeCell ref="AN18:AN19"/>
    <mergeCell ref="AO18:AO19"/>
    <mergeCell ref="AN20:AN21"/>
    <mergeCell ref="AO20:AO21"/>
    <mergeCell ref="AG14:AG15"/>
    <mergeCell ref="AH14:AH15"/>
    <mergeCell ref="AH20:AH21"/>
    <mergeCell ref="AI14:AI15"/>
    <mergeCell ref="AI16:AI17"/>
    <mergeCell ref="AQ18:AR19"/>
    <mergeCell ref="AS18:AS19"/>
    <mergeCell ref="AI20:AI21"/>
    <mergeCell ref="AL20:AL21"/>
    <mergeCell ref="AM20:AM21"/>
    <mergeCell ref="AP20:AP21"/>
    <mergeCell ref="AQ20:AR21"/>
    <mergeCell ref="AS20:AS21"/>
    <mergeCell ref="AJ9:AJ11"/>
    <mergeCell ref="AK9:AK11"/>
    <mergeCell ref="AJ12:AJ13"/>
    <mergeCell ref="AK12:AK13"/>
    <mergeCell ref="AJ14:AJ15"/>
    <mergeCell ref="AQ12:AR13"/>
    <mergeCell ref="AS12:AS13"/>
    <mergeCell ref="AL14:AL15"/>
    <mergeCell ref="AM14:AM15"/>
    <mergeCell ref="AP14:AP15"/>
    <mergeCell ref="AQ14:AR15"/>
    <mergeCell ref="AS14:AS15"/>
    <mergeCell ref="AL16:AL17"/>
    <mergeCell ref="AM16:AM17"/>
    <mergeCell ref="AP16:AP17"/>
    <mergeCell ref="AQ16:AR17"/>
    <mergeCell ref="AI12:AI13"/>
    <mergeCell ref="AL12:AL13"/>
    <mergeCell ref="AM12:AM13"/>
    <mergeCell ref="AP12:AP13"/>
    <mergeCell ref="AM18:AM19"/>
  </mergeCells>
  <conditionalFormatting sqref="AQ12:AR12 AQ14:AR14 AQ16:AR16 AQ18:AR18 AQ20:AR20 AQ22:AR22 AQ24:AR24 AQ26:AR26 AQ28:AR28 AQ30:AR30 AQ32:AR32 AQ34:AR34 AQ36:AR36 AQ38:AR38 AQ40:AR40 AQ42:AR42 AQ44:AR44 AQ46:AR46 AQ48:AR48 AQ50:AR50 AQ52:AR52 AQ54:AR54 AQ56:AR56 AQ58:AR58 AQ60:AR60 AQ64:AR64 AQ66:AR66 AQ68:AR68 AQ70:AR70 AQ72:AR72 AQ74:AR74 AQ76:AR76 AQ78:AR78 AQ80:AR80 AQ82:AR82 AQ84:AR84 AQ86:AR86 AQ88:AR88 AQ90:AR90 AQ92:AR92 AQ94:AR94 AQ96:AR96 AQ98:AR98 AQ100:AR100 AQ102:AR102 AQ104:AR104 AQ106:AR106 AQ108:AR108 AQ110:AR110 AQ112:AR112 AQ114:AR114 AQ116:AR116 AQ118:AR118 AQ120:AR120 AQ122:AR122 AQ124:AR124 AQ126:AR126 AQ128:AR128 AQ130:AR130 AQ132:AR132 AQ134:AR134 AQ136:AR136 AQ138:AR138 AQ140:AR140 AQ142:AR142 AQ144:AR144 AQ146:AR146 AQ148:AR148 AQ150:AR150 AQ152:AR152 AQ154:AR154 AQ156:AR156 AQ158:AR158 AQ160:AR160 AQ162:AR162 AQ164:AR164 AQ166:AR166 AQ168:AR168 AQ170:AR170">
    <cfRule type="containsText" dxfId="20" priority="10" operator="containsText" text="Alto">
      <formula>NOT(ISERROR(SEARCH("Alto",AQ12)))</formula>
    </cfRule>
    <cfRule type="containsText" dxfId="19" priority="11" stopIfTrue="1" operator="containsText" text="Moderado">
      <formula>NOT(ISERROR(SEARCH("Moderado",AQ12)))</formula>
    </cfRule>
    <cfRule type="containsText" dxfId="18" priority="12" operator="containsText" text="Extremo">
      <formula>NOT(ISERROR(SEARCH("Extremo",AQ12)))</formula>
    </cfRule>
  </conditionalFormatting>
  <conditionalFormatting sqref="AQ172:AR172 AQ174:AR174 AQ176:AR176 AQ178:AR178 AQ180:AR180">
    <cfRule type="containsText" dxfId="17" priority="4" operator="containsText" text="Alto">
      <formula>NOT(ISERROR(SEARCH("Alto",AQ172)))</formula>
    </cfRule>
    <cfRule type="containsText" dxfId="16" priority="5" stopIfTrue="1" operator="containsText" text="Moderado">
      <formula>NOT(ISERROR(SEARCH("Moderado",AQ172)))</formula>
    </cfRule>
    <cfRule type="containsText" dxfId="15" priority="6" operator="containsText" text="Extremo">
      <formula>NOT(ISERROR(SEARCH("Extremo",AQ172)))</formula>
    </cfRule>
  </conditionalFormatting>
  <conditionalFormatting sqref="AQ62:AR62">
    <cfRule type="containsText" dxfId="14" priority="1" operator="containsText" text="Alto">
      <formula>NOT(ISERROR(SEARCH("Alto",AQ62)))</formula>
    </cfRule>
    <cfRule type="containsText" dxfId="13" priority="2" stopIfTrue="1" operator="containsText" text="Moderado">
      <formula>NOT(ISERROR(SEARCH("Moderado",AQ62)))</formula>
    </cfRule>
    <cfRule type="containsText" dxfId="12" priority="3" operator="containsText" text="Extremo">
      <formula>NOT(ISERROR(SEARCH("Extremo",AQ62)))</formula>
    </cfRule>
  </conditionalFormatting>
  <dataValidations count="1">
    <dataValidation showInputMessage="1" showErrorMessage="1" sqref="AJ18:AK18 AJ12:AK12 AJ14:AK14 AJ22:AK22 AJ24:AK24 AJ26:AK26 AJ28:AK28 AJ30:AK30 AJ32:AK32 AJ34:AK34 AJ36:AK36 AJ38:AK38 AJ40:AK40 AJ42:AK42 AJ44:AK44 AJ46:AK46 AJ48:AK48 AJ50:AK50 AJ52:AK52 AJ54:AK54 AJ56:AK56 AJ58:AK58 AJ60:AK60 AJ64:AK64 AJ66:AK66 AJ68:AK68 AJ70:AK70 AJ72:AK72 AJ74:AK74 AJ76:AK76 AJ78:AK78 AJ80:AK80 AJ82:AK82 AJ84:AK84 AJ86:AK86 AJ88:AK88 AJ90:AK90 AJ92:AK92 AJ94:AK94 AJ96:AK96 AJ98:AK98 AJ100:AK100 AJ102:AK102 AJ104:AK104 AJ106:AK106 AJ108:AK108 AJ110:AK110 AJ112:AK112 AJ114:AK114 AJ116:AK116 AJ118:AK118 AJ120:AK120 AJ122:AK122 AJ124:AK124 AJ126:AK126 AJ128:AK128 AJ130:AK130 AJ132:AK132 AJ134:AK134 AJ136:AK136 AJ138:AK138 AJ140:AK140 AJ142:AK142 AJ144:AK144 AJ146:AK146 AJ148:AK148 AJ150:AK150 AJ152:AK152 AJ154:AK154 AJ156:AK156 AJ158:AK158 AJ160:AK160 AJ162:AK162 AJ164:AK164 AJ166:AK166 AJ168:AK168 AJ170:AK170 AJ16:AK16 AJ20:AK20 AJ172:AK172 AJ174:AK174 AJ176:AK176 AJ178:AK178 AJ180:AK180 AJ62:AK62" xr:uid="{00000000-0002-0000-0500-000000000000}"/>
  </dataValidations>
  <pageMargins left="0.7" right="0.7" top="0.75" bottom="0.75" header="0.3" footer="0.3"/>
  <pageSetup paperSize="14" orientation="portrait" r:id="rId1"/>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500-000001000000}">
          <x14:formula1>
            <xm:f>'0 - CALOR'!$K$72:$K$73</xm:f>
          </x14:formula1>
          <xm:sqref>M12:M181</xm:sqref>
        </x14:dataValidation>
        <x14:dataValidation type="list" allowBlank="1" showInputMessage="1" showErrorMessage="1" xr:uid="{00000000-0002-0000-0500-000002000000}">
          <x14:formula1>
            <xm:f>'0 - CALOR'!$K$74:$K$75</xm:f>
          </x14:formula1>
          <xm:sqref>O12:O181</xm:sqref>
        </x14:dataValidation>
        <x14:dataValidation type="list" allowBlank="1" showInputMessage="1" showErrorMessage="1" xr:uid="{00000000-0002-0000-0500-000003000000}">
          <x14:formula1>
            <xm:f>'0 - CALOR'!$K$76:$K$77</xm:f>
          </x14:formula1>
          <xm:sqref>Q12:Q181</xm:sqref>
        </x14:dataValidation>
        <x14:dataValidation type="list" allowBlank="1" showInputMessage="1" showErrorMessage="1" xr:uid="{00000000-0002-0000-0500-000004000000}">
          <x14:formula1>
            <xm:f>'0 - CALOR'!$K$78:$K$80</xm:f>
          </x14:formula1>
          <xm:sqref>S12:S181</xm:sqref>
        </x14:dataValidation>
        <x14:dataValidation type="list" allowBlank="1" showInputMessage="1" showErrorMessage="1" xr:uid="{00000000-0002-0000-0500-000005000000}">
          <x14:formula1>
            <xm:f>'0 - CALOR'!$K$81:$K$82</xm:f>
          </x14:formula1>
          <xm:sqref>U12:U181</xm:sqref>
        </x14:dataValidation>
        <x14:dataValidation type="list" allowBlank="1" showInputMessage="1" showErrorMessage="1" xr:uid="{00000000-0002-0000-0500-000006000000}">
          <x14:formula1>
            <xm:f>'0 - CALOR'!$K$83:$K$84</xm:f>
          </x14:formula1>
          <xm:sqref>W12:W181</xm:sqref>
        </x14:dataValidation>
        <x14:dataValidation type="list" allowBlank="1" showInputMessage="1" showErrorMessage="1" xr:uid="{00000000-0002-0000-0500-000007000000}">
          <x14:formula1>
            <xm:f>'0 - CALOR'!$K$85:$K$87</xm:f>
          </x14:formula1>
          <xm:sqref>Y12:Y181</xm:sqref>
        </x14:dataValidation>
        <x14:dataValidation type="list" allowBlank="1" showInputMessage="1" showErrorMessage="1" xr:uid="{00000000-0002-0000-0500-000008000000}">
          <x14:formula1>
            <xm:f>'0 - CALOR'!$C$72:$C$74</xm:f>
          </x14:formula1>
          <xm:sqref>AC12:AC181</xm:sqref>
        </x14:dataValidation>
        <x14:dataValidation type="list" allowBlank="1" showInputMessage="1" showErrorMessage="1" xr:uid="{00000000-0002-0000-0500-000009000000}">
          <x14:formula1>
            <xm:f>'0 - CALOR'!$N$110:$N$111</xm:f>
          </x14:formula1>
          <xm:sqref>AI12 AI14 AI16 AI18 AI20 AI22 AI24 AI26 AI28 AI30 AI32 AI34 AI36 AI38 AI40 AI42 AI44 AI46 AI48 AI50 AI52 AI54 AI56 AI58 AI60 AI64 AI66 AI68 AI70 AI72 AI74 AI76 AI78 AI80 AI82 AI84 AI86 AI88 AI90 AI92 AI94 AI96 AI98 AI100 AI102 AI104 AI106 AI108 AI110 AI112 AI114 AI116 AI118 AI120 AI122 AI124 AI126 AI128 AI130 AI132 AI134 AI136 AI138 AI140 AI142 AI144 AI146 AI148 AI150 AI152 AI154 AI156 AI158 AI160 AI162 AI164 AI166 AI168 AI170 AI172 AI174 AI176 AI178 AI180 AI62</xm:sqref>
        </x14:dataValidation>
        <x14:dataValidation type="list" allowBlank="1" showInputMessage="1" showErrorMessage="1" xr:uid="{00000000-0002-0000-0500-00000A000000}">
          <x14:formula1>
            <xm:f>'0 - CALOR'!$N$113:$N$115</xm:f>
          </x14:formula1>
          <xm:sqref>AM14 AM16 AM18 AM20 AM22 AM24 AM26 AM28 AM30 AM32 AM34 AM36 AM38 AM40 AM42 AM44 AM46 AM48 AM50 AM52 AM54 AM56 AM58 AM60 AM64 AM66 AM68 AM70 AM72 AM74 AM76 AM78 AM80 AM82 AM84 AM86 AM88 AM90 AM92 AM94 AM96 AM98 AM100 AM102 AM104 AM106 AM108 AM110 AM112 AM114 AM116 AM118 AM120 AM122 AM124 AM126 AM128 AM130 AM132 AM134 AM136 AM138 AM140 AM142 AM144 AM146 AM148 AM150 AM152 AM154 AM156 AM158 AM160 AM162 AM164 AM166 AM168 AM170 AM12 AM172 AM174 AM176 AM178 AM180 AM62</xm:sqref>
        </x14:dataValidation>
        <x14:dataValidation type="list" allowBlank="1" showInputMessage="1" showErrorMessage="1" xr:uid="{00000000-0002-0000-0500-00000B000000}">
          <x14:formula1>
            <xm:f>'0 - CALOR'!$I$101:$I$103</xm:f>
          </x14:formula1>
          <xm:sqref>AF12:AF181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M100"/>
  <sheetViews>
    <sheetView tabSelected="1" topLeftCell="BF73" zoomScale="60" zoomScaleNormal="60" zoomScalePageLayoutView="70" workbookViewId="0">
      <selection activeCell="BK76" sqref="BK76:BK77"/>
    </sheetView>
  </sheetViews>
  <sheetFormatPr baseColWidth="10" defaultColWidth="9.140625" defaultRowHeight="12.75" x14ac:dyDescent="0.25"/>
  <cols>
    <col min="1" max="1" width="1.85546875" style="121" customWidth="1"/>
    <col min="2" max="2" width="27.42578125" style="121" customWidth="1"/>
    <col min="3" max="3" width="15.28515625" style="152" customWidth="1"/>
    <col min="4" max="4" width="54.42578125" style="121" customWidth="1"/>
    <col min="5" max="5" width="15.140625" style="121" customWidth="1"/>
    <col min="6" max="6" width="59" style="121" customWidth="1"/>
    <col min="7" max="7" width="48.140625" style="121" customWidth="1"/>
    <col min="8" max="8" width="4.140625" style="121" customWidth="1"/>
    <col min="9" max="9" width="5.140625" style="121" customWidth="1"/>
    <col min="10" max="11" width="6.140625" style="121" customWidth="1"/>
    <col min="12" max="12" width="15.140625" style="149" customWidth="1"/>
    <col min="13" max="13" width="99.28515625" style="121" customWidth="1"/>
    <col min="14" max="14" width="48.28515625" style="121" customWidth="1"/>
    <col min="15" max="15" width="52.28515625" style="121" customWidth="1"/>
    <col min="16" max="16" width="19.140625" style="121" customWidth="1"/>
    <col min="17" max="17" width="67.7109375" style="121" customWidth="1"/>
    <col min="18" max="18" width="13.28515625" style="121" customWidth="1"/>
    <col min="19" max="19" width="13.7109375" style="121" customWidth="1"/>
    <col min="20" max="20" width="12.42578125" style="121" customWidth="1"/>
    <col min="21" max="21" width="12.5703125" style="121" customWidth="1"/>
    <col min="22" max="22" width="3.85546875" style="121" customWidth="1"/>
    <col min="23" max="23" width="4.42578125" style="121" customWidth="1"/>
    <col min="24" max="24" width="4.85546875" style="121" customWidth="1"/>
    <col min="25" max="25" width="5.42578125" style="121" customWidth="1"/>
    <col min="26" max="26" width="15" style="149" customWidth="1"/>
    <col min="27" max="27" width="88.7109375" style="121" customWidth="1"/>
    <col min="28" max="28" width="35.85546875" style="121" customWidth="1"/>
    <col min="29" max="29" width="50.5703125" style="121" customWidth="1"/>
    <col min="30" max="42" width="8.7109375" style="121" customWidth="1"/>
    <col min="43" max="43" width="12" style="121" customWidth="1"/>
    <col min="44" max="44" width="14" style="121" customWidth="1"/>
    <col min="45" max="45" width="14.140625" style="121" customWidth="1"/>
    <col min="46" max="46" width="21.5703125" style="121" customWidth="1"/>
    <col min="47" max="48" width="24.85546875" style="121" customWidth="1"/>
    <col min="49" max="49" width="16.7109375" style="121" customWidth="1"/>
    <col min="50" max="51" width="11.7109375" style="121" customWidth="1"/>
    <col min="52" max="52" width="16.7109375" style="121" customWidth="1"/>
    <col min="53" max="54" width="11.7109375" style="121" customWidth="1"/>
    <col min="55" max="56" width="21.5703125" style="121" customWidth="1"/>
    <col min="57" max="57" width="65.140625" style="121" customWidth="1"/>
    <col min="58" max="60" width="21.5703125" style="121" customWidth="1"/>
    <col min="61" max="62" width="30.85546875" style="121" customWidth="1"/>
    <col min="63" max="63" width="74.85546875" style="121" customWidth="1"/>
    <col min="64" max="65" width="30.85546875" style="121" customWidth="1"/>
    <col min="66" max="16384" width="9.140625" style="121"/>
  </cols>
  <sheetData>
    <row r="1" spans="2:65" ht="14.25" customHeight="1" thickBot="1" x14ac:dyDescent="0.3"/>
    <row r="2" spans="2:65" ht="39" customHeight="1" x14ac:dyDescent="0.25">
      <c r="B2" s="468"/>
      <c r="C2" s="498"/>
      <c r="D2" s="469"/>
      <c r="E2" s="291" t="s">
        <v>57</v>
      </c>
      <c r="F2" s="291"/>
      <c r="G2" s="336" t="s">
        <v>64</v>
      </c>
      <c r="H2" s="337"/>
      <c r="I2" s="337"/>
      <c r="J2" s="337"/>
      <c r="K2" s="337"/>
      <c r="L2" s="337"/>
      <c r="M2" s="337"/>
      <c r="N2" s="337"/>
      <c r="O2" s="337"/>
      <c r="P2" s="337"/>
      <c r="Q2" s="337"/>
      <c r="R2" s="337"/>
      <c r="S2" s="337"/>
      <c r="T2" s="337"/>
      <c r="U2" s="337"/>
      <c r="V2" s="337"/>
      <c r="W2" s="337"/>
      <c r="X2" s="337"/>
      <c r="Y2" s="337"/>
      <c r="Z2" s="337"/>
      <c r="AA2" s="337"/>
      <c r="AB2" s="338"/>
      <c r="AC2" s="407" t="s">
        <v>58</v>
      </c>
      <c r="AD2" s="677"/>
      <c r="AE2" s="677"/>
      <c r="AF2" s="677"/>
      <c r="AG2" s="667"/>
      <c r="AH2" s="667"/>
      <c r="AI2" s="667"/>
      <c r="AJ2" s="667"/>
      <c r="AK2" s="667"/>
      <c r="AL2" s="667"/>
      <c r="AM2" s="667"/>
      <c r="AN2" s="667"/>
      <c r="AO2" s="667"/>
      <c r="AP2" s="668"/>
      <c r="AQ2" s="172"/>
      <c r="AR2" s="172"/>
      <c r="AS2" s="172"/>
      <c r="AT2" s="172"/>
      <c r="AU2" s="172"/>
      <c r="AV2" s="172"/>
      <c r="AW2" s="172"/>
      <c r="AX2" s="172"/>
      <c r="AY2" s="172"/>
      <c r="AZ2" s="172"/>
      <c r="BA2" s="172"/>
      <c r="BB2" s="172"/>
      <c r="BC2" s="172"/>
      <c r="BD2" s="172"/>
      <c r="BE2" s="172"/>
      <c r="BF2" s="172"/>
      <c r="BG2" s="172"/>
      <c r="BH2" s="172"/>
      <c r="BI2" s="172"/>
      <c r="BJ2" s="172"/>
      <c r="BK2" s="172"/>
      <c r="BL2" s="172"/>
      <c r="BM2" s="172"/>
    </row>
    <row r="3" spans="2:65" ht="34.5" customHeight="1" x14ac:dyDescent="0.25">
      <c r="B3" s="470"/>
      <c r="C3" s="499"/>
      <c r="D3" s="471"/>
      <c r="E3" s="292" t="s">
        <v>59</v>
      </c>
      <c r="F3" s="292"/>
      <c r="G3" s="339" t="s">
        <v>60</v>
      </c>
      <c r="H3" s="340"/>
      <c r="I3" s="340"/>
      <c r="J3" s="340"/>
      <c r="K3" s="340"/>
      <c r="L3" s="340"/>
      <c r="M3" s="340"/>
      <c r="N3" s="340"/>
      <c r="O3" s="340"/>
      <c r="P3" s="340"/>
      <c r="Q3" s="340"/>
      <c r="R3" s="340"/>
      <c r="S3" s="340"/>
      <c r="T3" s="340"/>
      <c r="U3" s="340"/>
      <c r="V3" s="340"/>
      <c r="W3" s="340"/>
      <c r="X3" s="340"/>
      <c r="Y3" s="340"/>
      <c r="Z3" s="340"/>
      <c r="AA3" s="340"/>
      <c r="AB3" s="341"/>
      <c r="AC3" s="409" t="s">
        <v>61</v>
      </c>
      <c r="AD3" s="678"/>
      <c r="AE3" s="678"/>
      <c r="AF3" s="678"/>
      <c r="AG3" s="669"/>
      <c r="AH3" s="669"/>
      <c r="AI3" s="669"/>
      <c r="AJ3" s="669"/>
      <c r="AK3" s="669"/>
      <c r="AL3" s="669"/>
      <c r="AM3" s="669"/>
      <c r="AN3" s="669"/>
      <c r="AO3" s="669"/>
      <c r="AP3" s="670"/>
      <c r="AQ3" s="172"/>
      <c r="AR3" s="172"/>
      <c r="AS3" s="172"/>
      <c r="AT3" s="172"/>
      <c r="AU3" s="172"/>
      <c r="AV3" s="172"/>
      <c r="AW3" s="172"/>
      <c r="AX3" s="172"/>
      <c r="AY3" s="172"/>
      <c r="AZ3" s="172"/>
      <c r="BA3" s="172"/>
      <c r="BB3" s="172"/>
      <c r="BC3" s="172"/>
      <c r="BD3" s="172"/>
      <c r="BE3" s="172"/>
      <c r="BF3" s="172"/>
      <c r="BG3" s="172"/>
      <c r="BH3" s="172"/>
      <c r="BI3" s="172"/>
      <c r="BJ3" s="172"/>
      <c r="BK3" s="172"/>
      <c r="BL3" s="172"/>
      <c r="BM3" s="172"/>
    </row>
    <row r="4" spans="2:65" ht="34.5" customHeight="1" x14ac:dyDescent="0.25">
      <c r="B4" s="470"/>
      <c r="C4" s="499"/>
      <c r="D4" s="471"/>
      <c r="E4" s="292" t="s">
        <v>62</v>
      </c>
      <c r="F4" s="292"/>
      <c r="G4" s="339" t="s">
        <v>65</v>
      </c>
      <c r="H4" s="340"/>
      <c r="I4" s="340"/>
      <c r="J4" s="340"/>
      <c r="K4" s="340"/>
      <c r="L4" s="340"/>
      <c r="M4" s="340"/>
      <c r="N4" s="340"/>
      <c r="O4" s="340"/>
      <c r="P4" s="340"/>
      <c r="Q4" s="340"/>
      <c r="R4" s="340"/>
      <c r="S4" s="340"/>
      <c r="T4" s="340"/>
      <c r="U4" s="340"/>
      <c r="V4" s="340"/>
      <c r="W4" s="340"/>
      <c r="X4" s="340"/>
      <c r="Y4" s="340"/>
      <c r="Z4" s="340"/>
      <c r="AA4" s="340"/>
      <c r="AB4" s="341"/>
      <c r="AC4" s="308" t="s">
        <v>63</v>
      </c>
      <c r="AD4" s="411"/>
      <c r="AE4" s="411"/>
      <c r="AF4" s="411"/>
      <c r="AG4" s="671"/>
      <c r="AH4" s="671"/>
      <c r="AI4" s="671"/>
      <c r="AJ4" s="671"/>
      <c r="AK4" s="671"/>
      <c r="AL4" s="671"/>
      <c r="AM4" s="671"/>
      <c r="AN4" s="671"/>
      <c r="AO4" s="671"/>
      <c r="AP4" s="672"/>
      <c r="AQ4" s="172"/>
      <c r="AR4" s="172"/>
      <c r="AS4" s="172"/>
      <c r="AT4" s="172"/>
      <c r="AU4" s="172"/>
      <c r="AV4" s="172"/>
      <c r="AW4" s="172"/>
      <c r="AX4" s="172"/>
      <c r="AY4" s="172"/>
      <c r="AZ4" s="172"/>
      <c r="BA4" s="172"/>
      <c r="BB4" s="172"/>
      <c r="BC4" s="172"/>
      <c r="BD4" s="172"/>
      <c r="BE4" s="172"/>
      <c r="BF4" s="172"/>
      <c r="BG4" s="172"/>
      <c r="BH4" s="172"/>
      <c r="BI4" s="172"/>
      <c r="BJ4" s="172"/>
      <c r="BK4" s="172"/>
      <c r="BL4" s="172"/>
      <c r="BM4" s="172"/>
    </row>
    <row r="5" spans="2:65" ht="39.75" customHeight="1" thickBot="1" x14ac:dyDescent="0.3">
      <c r="B5" s="470"/>
      <c r="C5" s="499"/>
      <c r="D5" s="471"/>
      <c r="E5" s="293" t="s">
        <v>66</v>
      </c>
      <c r="F5" s="293"/>
      <c r="G5" s="414" t="s">
        <v>67</v>
      </c>
      <c r="H5" s="415"/>
      <c r="I5" s="415"/>
      <c r="J5" s="415"/>
      <c r="K5" s="415"/>
      <c r="L5" s="415"/>
      <c r="M5" s="415"/>
      <c r="N5" s="415"/>
      <c r="O5" s="415"/>
      <c r="P5" s="415"/>
      <c r="Q5" s="415"/>
      <c r="R5" s="415"/>
      <c r="S5" s="415"/>
      <c r="T5" s="415"/>
      <c r="U5" s="415"/>
      <c r="V5" s="415"/>
      <c r="W5" s="415"/>
      <c r="X5" s="415"/>
      <c r="Y5" s="415"/>
      <c r="Z5" s="415"/>
      <c r="AA5" s="415"/>
      <c r="AB5" s="416"/>
      <c r="AC5" s="310"/>
      <c r="AD5" s="679"/>
      <c r="AE5" s="679"/>
      <c r="AF5" s="679"/>
      <c r="AG5" s="673"/>
      <c r="AH5" s="673"/>
      <c r="AI5" s="673"/>
      <c r="AJ5" s="673"/>
      <c r="AK5" s="673"/>
      <c r="AL5" s="673"/>
      <c r="AM5" s="673"/>
      <c r="AN5" s="673"/>
      <c r="AO5" s="673"/>
      <c r="AP5" s="673"/>
      <c r="AQ5" s="637" t="s">
        <v>1273</v>
      </c>
      <c r="AR5" s="637"/>
      <c r="AS5" s="637"/>
      <c r="AT5" s="637"/>
      <c r="AU5" s="637"/>
      <c r="AV5" s="637"/>
      <c r="AW5" s="637"/>
      <c r="AX5" s="637"/>
      <c r="AY5" s="637"/>
      <c r="AZ5" s="637"/>
      <c r="BA5" s="637"/>
      <c r="BB5" s="637"/>
      <c r="BC5" s="637"/>
      <c r="BD5" s="637"/>
      <c r="BE5" s="637"/>
      <c r="BF5" s="637"/>
      <c r="BG5" s="637"/>
      <c r="BH5" s="637"/>
      <c r="BI5" s="637"/>
      <c r="BJ5" s="637"/>
      <c r="BK5" s="637"/>
      <c r="BL5" s="637"/>
      <c r="BM5" s="637"/>
    </row>
    <row r="6" spans="2:65" ht="30.75" thickBot="1" x14ac:dyDescent="0.3">
      <c r="B6" s="674" t="s">
        <v>1248</v>
      </c>
      <c r="C6" s="675"/>
      <c r="D6" s="675"/>
      <c r="E6" s="675"/>
      <c r="F6" s="675"/>
      <c r="G6" s="675"/>
      <c r="H6" s="675"/>
      <c r="I6" s="675"/>
      <c r="J6" s="675"/>
      <c r="K6" s="675"/>
      <c r="L6" s="675"/>
      <c r="M6" s="675"/>
      <c r="N6" s="675"/>
      <c r="O6" s="675"/>
      <c r="P6" s="675"/>
      <c r="Q6" s="675"/>
      <c r="R6" s="675"/>
      <c r="S6" s="675"/>
      <c r="T6" s="675"/>
      <c r="U6" s="675"/>
      <c r="V6" s="675"/>
      <c r="W6" s="675"/>
      <c r="X6" s="675"/>
      <c r="Y6" s="675"/>
      <c r="Z6" s="675"/>
      <c r="AA6" s="675"/>
      <c r="AB6" s="675"/>
      <c r="AC6" s="675"/>
      <c r="AD6" s="675"/>
      <c r="AE6" s="675"/>
      <c r="AF6" s="675"/>
      <c r="AG6" s="675"/>
      <c r="AH6" s="675"/>
      <c r="AI6" s="675"/>
      <c r="AJ6" s="675"/>
      <c r="AK6" s="675"/>
      <c r="AL6" s="675"/>
      <c r="AM6" s="675"/>
      <c r="AN6" s="675"/>
      <c r="AO6" s="675"/>
      <c r="AP6" s="676"/>
      <c r="AQ6" s="644" t="s">
        <v>1249</v>
      </c>
      <c r="AR6" s="644"/>
      <c r="AS6" s="644"/>
      <c r="AT6" s="644"/>
      <c r="AU6" s="644"/>
      <c r="AV6" s="644"/>
      <c r="AW6" s="645" t="s">
        <v>1255</v>
      </c>
      <c r="AX6" s="645"/>
      <c r="AY6" s="645"/>
      <c r="AZ6" s="645"/>
      <c r="BA6" s="645"/>
      <c r="BB6" s="645"/>
      <c r="BC6" s="645"/>
      <c r="BD6" s="645"/>
      <c r="BE6" s="645"/>
      <c r="BF6" s="645"/>
      <c r="BG6" s="645"/>
      <c r="BH6" s="645"/>
      <c r="BI6" s="636" t="s">
        <v>1266</v>
      </c>
      <c r="BJ6" s="636"/>
      <c r="BK6" s="636"/>
      <c r="BL6" s="633" t="s">
        <v>1270</v>
      </c>
      <c r="BM6" s="633"/>
    </row>
    <row r="7" spans="2:65" ht="54" customHeight="1" x14ac:dyDescent="0.25">
      <c r="B7" s="660" t="s">
        <v>18</v>
      </c>
      <c r="C7" s="661"/>
      <c r="D7" s="661"/>
      <c r="E7" s="661"/>
      <c r="F7" s="661"/>
      <c r="G7" s="662"/>
      <c r="H7" s="663" t="s">
        <v>16</v>
      </c>
      <c r="I7" s="664"/>
      <c r="J7" s="664"/>
      <c r="K7" s="665"/>
      <c r="L7" s="660" t="s">
        <v>20</v>
      </c>
      <c r="M7" s="661"/>
      <c r="N7" s="661"/>
      <c r="O7" s="661"/>
      <c r="P7" s="661"/>
      <c r="Q7" s="662"/>
      <c r="R7" s="660" t="s">
        <v>24</v>
      </c>
      <c r="S7" s="661"/>
      <c r="T7" s="661"/>
      <c r="U7" s="662"/>
      <c r="V7" s="660" t="s">
        <v>43</v>
      </c>
      <c r="W7" s="661"/>
      <c r="X7" s="661"/>
      <c r="Y7" s="662"/>
      <c r="Z7" s="660" t="s">
        <v>1</v>
      </c>
      <c r="AA7" s="661"/>
      <c r="AB7" s="661"/>
      <c r="AC7" s="662"/>
      <c r="AD7" s="661" t="s">
        <v>30</v>
      </c>
      <c r="AE7" s="661"/>
      <c r="AF7" s="661"/>
      <c r="AG7" s="661"/>
      <c r="AH7" s="661"/>
      <c r="AI7" s="661"/>
      <c r="AJ7" s="661"/>
      <c r="AK7" s="661"/>
      <c r="AL7" s="661"/>
      <c r="AM7" s="661"/>
      <c r="AN7" s="661"/>
      <c r="AO7" s="661"/>
      <c r="AP7" s="662"/>
      <c r="AQ7" s="634" t="s">
        <v>1250</v>
      </c>
      <c r="AR7" s="634"/>
      <c r="AS7" s="634" t="s">
        <v>1251</v>
      </c>
      <c r="AT7" s="634"/>
      <c r="AU7" s="634" t="s">
        <v>1252</v>
      </c>
      <c r="AV7" s="634" t="s">
        <v>1253</v>
      </c>
      <c r="AW7" s="634" t="s">
        <v>1256</v>
      </c>
      <c r="AX7" s="634"/>
      <c r="AY7" s="634"/>
      <c r="AZ7" s="634" t="s">
        <v>1257</v>
      </c>
      <c r="BA7" s="634"/>
      <c r="BB7" s="634"/>
      <c r="BC7" s="634" t="s">
        <v>1258</v>
      </c>
      <c r="BD7" s="634" t="s">
        <v>1259</v>
      </c>
      <c r="BE7" s="634" t="s">
        <v>1260</v>
      </c>
      <c r="BF7" s="635" t="s">
        <v>1261</v>
      </c>
      <c r="BG7" s="634" t="s">
        <v>1262</v>
      </c>
      <c r="BH7" s="634" t="s">
        <v>1263</v>
      </c>
      <c r="BI7" s="634" t="s">
        <v>1267</v>
      </c>
      <c r="BJ7" s="634" t="s">
        <v>1268</v>
      </c>
      <c r="BK7" s="634" t="s">
        <v>1269</v>
      </c>
      <c r="BL7" s="634" t="s">
        <v>1271</v>
      </c>
      <c r="BM7" s="634" t="s">
        <v>1272</v>
      </c>
    </row>
    <row r="8" spans="2:65" ht="78.75" thickBot="1" x14ac:dyDescent="0.3">
      <c r="B8" s="122" t="s">
        <v>3</v>
      </c>
      <c r="C8" s="123" t="s">
        <v>2</v>
      </c>
      <c r="D8" s="123" t="s">
        <v>9</v>
      </c>
      <c r="E8" s="123" t="s">
        <v>10</v>
      </c>
      <c r="F8" s="123" t="s">
        <v>4</v>
      </c>
      <c r="G8" s="124" t="s">
        <v>5</v>
      </c>
      <c r="H8" s="125" t="s">
        <v>46</v>
      </c>
      <c r="I8" s="126" t="s">
        <v>6</v>
      </c>
      <c r="J8" s="126" t="s">
        <v>17</v>
      </c>
      <c r="K8" s="127" t="s">
        <v>0</v>
      </c>
      <c r="L8" s="128" t="s">
        <v>54</v>
      </c>
      <c r="M8" s="129" t="s">
        <v>21</v>
      </c>
      <c r="N8" s="129" t="s">
        <v>55</v>
      </c>
      <c r="O8" s="129" t="s">
        <v>22</v>
      </c>
      <c r="P8" s="129" t="s">
        <v>23</v>
      </c>
      <c r="Q8" s="130" t="s">
        <v>56</v>
      </c>
      <c r="R8" s="128" t="s">
        <v>25</v>
      </c>
      <c r="S8" s="129" t="s">
        <v>26</v>
      </c>
      <c r="T8" s="129" t="s">
        <v>45</v>
      </c>
      <c r="U8" s="130" t="s">
        <v>52</v>
      </c>
      <c r="V8" s="131" t="s">
        <v>46</v>
      </c>
      <c r="W8" s="132" t="s">
        <v>6</v>
      </c>
      <c r="X8" s="132" t="s">
        <v>27</v>
      </c>
      <c r="Y8" s="133" t="s">
        <v>0</v>
      </c>
      <c r="Z8" s="134" t="s">
        <v>48</v>
      </c>
      <c r="AA8" s="123" t="s">
        <v>28</v>
      </c>
      <c r="AB8" s="123" t="s">
        <v>49</v>
      </c>
      <c r="AC8" s="124" t="s">
        <v>29</v>
      </c>
      <c r="AD8" s="135" t="s">
        <v>7</v>
      </c>
      <c r="AE8" s="136" t="s">
        <v>31</v>
      </c>
      <c r="AF8" s="136" t="s">
        <v>32</v>
      </c>
      <c r="AG8" s="136" t="s">
        <v>33</v>
      </c>
      <c r="AH8" s="136" t="s">
        <v>34</v>
      </c>
      <c r="AI8" s="136" t="s">
        <v>35</v>
      </c>
      <c r="AJ8" s="136" t="s">
        <v>36</v>
      </c>
      <c r="AK8" s="136" t="s">
        <v>37</v>
      </c>
      <c r="AL8" s="136" t="s">
        <v>38</v>
      </c>
      <c r="AM8" s="136" t="s">
        <v>39</v>
      </c>
      <c r="AN8" s="136" t="s">
        <v>41</v>
      </c>
      <c r="AO8" s="136" t="s">
        <v>42</v>
      </c>
      <c r="AP8" s="137" t="s">
        <v>40</v>
      </c>
      <c r="AQ8" s="195" t="s">
        <v>1254</v>
      </c>
      <c r="AR8" s="195" t="s">
        <v>171</v>
      </c>
      <c r="AS8" s="195" t="s">
        <v>1254</v>
      </c>
      <c r="AT8" s="195" t="s">
        <v>171</v>
      </c>
      <c r="AU8" s="634"/>
      <c r="AV8" s="634"/>
      <c r="AW8" s="196" t="s">
        <v>1264</v>
      </c>
      <c r="AX8" s="195" t="s">
        <v>1254</v>
      </c>
      <c r="AY8" s="195" t="s">
        <v>171</v>
      </c>
      <c r="AZ8" s="195" t="s">
        <v>1265</v>
      </c>
      <c r="BA8" s="195" t="s">
        <v>114</v>
      </c>
      <c r="BB8" s="195" t="s">
        <v>171</v>
      </c>
      <c r="BC8" s="634"/>
      <c r="BD8" s="634"/>
      <c r="BE8" s="634"/>
      <c r="BF8" s="635"/>
      <c r="BG8" s="634"/>
      <c r="BH8" s="634"/>
      <c r="BI8" s="634"/>
      <c r="BJ8" s="634"/>
      <c r="BK8" s="634"/>
      <c r="BL8" s="634"/>
      <c r="BM8" s="634"/>
    </row>
    <row r="9" spans="2:65" ht="105" customHeight="1" x14ac:dyDescent="0.25">
      <c r="B9" s="666" t="str">
        <f>'3-IDENTIFICACIÓN DEL RIESGO'!B12</f>
        <v>DIRECCIONAMIENTO ESTRATÉGICO</v>
      </c>
      <c r="C9" s="651" t="s">
        <v>1098</v>
      </c>
      <c r="D9" s="526" t="str">
        <f>'3-IDENTIFICACIÓN DEL RIESGO'!G12</f>
        <v>Definición de lineamientos estratégicos para beneficiar grupos de interés contrarios a los objetivos de Reforma Rural Integral y de Ordenamiento Social de la Propiedad Rural</v>
      </c>
      <c r="E9" s="526" t="s">
        <v>369</v>
      </c>
      <c r="F9" s="526" t="str">
        <f>'3-IDENTIFICACIÓN DEL RIESGO'!H12</f>
        <v>Injerencia mediática de grupos de interés</v>
      </c>
      <c r="G9" s="526" t="str">
        <f>'3-IDENTIFICACIÓN DEL RIESGO'!L12</f>
        <v>Desatención de prioridades PND, Compes. ODS y Posconflicto</v>
      </c>
      <c r="H9" s="648" t="str">
        <f>'4-VALORACIÓN DEL RIESGO'!G11</f>
        <v>Posible</v>
      </c>
      <c r="I9" s="648" t="str">
        <f>'4-VALORACIÓN DEL RIESGO'!AC11</f>
        <v>Catastrófico</v>
      </c>
      <c r="J9" s="648" t="str">
        <f>'4-VALORACIÓN DEL RIESGO'!AE11</f>
        <v>Extremo</v>
      </c>
      <c r="K9" s="646" t="str">
        <f>'4-VALORACIÓN DEL RIESGO'!AF11</f>
        <v>Reducir</v>
      </c>
      <c r="L9" s="651" t="s">
        <v>1099</v>
      </c>
      <c r="M9" s="526" t="str">
        <f>'5-CONTROLES'!L12</f>
        <v>Aprobar Plan de Acción Anual Institucional y el Plan Estratégico Cuatrienal
por parte del Consejo Directivo de la ANT</v>
      </c>
      <c r="N9" s="526" t="str">
        <f>'5-CONTROLES'!K12</f>
        <v>Actas de sesiones del Consejo Directivo.</v>
      </c>
      <c r="O9" s="526" t="str">
        <f>'5-CONTROLES'!F12</f>
        <v>Consejo Directivo
(Oficina de Planeación)</v>
      </c>
      <c r="P9" s="526" t="str">
        <f>'5-CONTROLES'!G12</f>
        <v>Anual</v>
      </c>
      <c r="Q9" s="680" t="s">
        <v>1096</v>
      </c>
      <c r="R9" s="526" t="str">
        <f>'5-CONTROLES'!AB12</f>
        <v>Fuerte</v>
      </c>
      <c r="S9" s="526" t="str">
        <f>'5-CONTROLES'!AC12</f>
        <v>Fuerte</v>
      </c>
      <c r="T9" s="526" t="str">
        <f>'5-CONTROLES'!AD12</f>
        <v>Fuerte</v>
      </c>
      <c r="U9" s="526" t="str">
        <f>'5-CONTROLES'!AH12</f>
        <v>Fuerte</v>
      </c>
      <c r="V9" s="646" t="str">
        <f>'5-CONTROLES'!AL12</f>
        <v>Rara Vez</v>
      </c>
      <c r="W9" s="646" t="str">
        <f>'5-CONTROLES'!AP12</f>
        <v>Catastrófico</v>
      </c>
      <c r="X9" s="648" t="str">
        <f>'5-CONTROLES'!AQ12</f>
        <v>Extremo</v>
      </c>
      <c r="Y9" s="646" t="str">
        <f>'5-CONTROLES'!AS12</f>
        <v>Acción preventiva</v>
      </c>
      <c r="Z9" s="651" t="s">
        <v>1100</v>
      </c>
      <c r="AA9" s="680" t="s">
        <v>1092</v>
      </c>
      <c r="AB9" s="680" t="s">
        <v>1086</v>
      </c>
      <c r="AC9" s="680" t="s">
        <v>1093</v>
      </c>
      <c r="AD9" s="680">
        <v>1</v>
      </c>
      <c r="AE9" s="680"/>
      <c r="AF9" s="680"/>
      <c r="AG9" s="680">
        <v>1</v>
      </c>
      <c r="AH9" s="680"/>
      <c r="AI9" s="680"/>
      <c r="AJ9" s="680"/>
      <c r="AK9" s="680"/>
      <c r="AL9" s="680"/>
      <c r="AM9" s="680"/>
      <c r="AN9" s="680"/>
      <c r="AO9" s="680"/>
      <c r="AP9" s="680"/>
      <c r="AQ9" s="638"/>
      <c r="AR9" s="638"/>
      <c r="AS9" s="638"/>
      <c r="AT9" s="638"/>
      <c r="AU9" s="638" t="s">
        <v>1276</v>
      </c>
      <c r="AV9" s="638" t="s">
        <v>1276</v>
      </c>
      <c r="AW9" s="638"/>
      <c r="AX9" s="638" t="s">
        <v>1274</v>
      </c>
      <c r="AY9" s="638"/>
      <c r="AZ9" s="638"/>
      <c r="BA9" s="639" t="s">
        <v>1274</v>
      </c>
      <c r="BB9" s="638"/>
      <c r="BC9" s="640" t="s">
        <v>114</v>
      </c>
      <c r="BD9" s="641" t="s">
        <v>114</v>
      </c>
      <c r="BE9" s="638" t="s">
        <v>1295</v>
      </c>
      <c r="BF9" s="641" t="s">
        <v>171</v>
      </c>
      <c r="BG9" s="641" t="s">
        <v>114</v>
      </c>
      <c r="BH9" s="641" t="s">
        <v>114</v>
      </c>
      <c r="BI9" s="641" t="s">
        <v>114</v>
      </c>
      <c r="BJ9" s="641" t="s">
        <v>114</v>
      </c>
      <c r="BK9" s="638" t="s">
        <v>1296</v>
      </c>
      <c r="BL9" s="642" t="s">
        <v>1290</v>
      </c>
      <c r="BM9" s="642" t="s">
        <v>1290</v>
      </c>
    </row>
    <row r="10" spans="2:65" ht="15" customHeight="1" x14ac:dyDescent="0.25">
      <c r="B10" s="658"/>
      <c r="C10" s="652"/>
      <c r="D10" s="528"/>
      <c r="E10" s="528"/>
      <c r="F10" s="528"/>
      <c r="G10" s="528"/>
      <c r="H10" s="649"/>
      <c r="I10" s="649"/>
      <c r="J10" s="649"/>
      <c r="K10" s="647"/>
      <c r="L10" s="652"/>
      <c r="M10" s="528"/>
      <c r="N10" s="528"/>
      <c r="O10" s="528"/>
      <c r="P10" s="528"/>
      <c r="Q10" s="248"/>
      <c r="R10" s="528"/>
      <c r="S10" s="528"/>
      <c r="T10" s="528"/>
      <c r="U10" s="528"/>
      <c r="V10" s="647"/>
      <c r="W10" s="647"/>
      <c r="X10" s="649"/>
      <c r="Y10" s="647"/>
      <c r="Z10" s="652"/>
      <c r="AA10" s="248"/>
      <c r="AB10" s="248"/>
      <c r="AC10" s="248"/>
      <c r="AD10" s="248"/>
      <c r="AE10" s="248"/>
      <c r="AF10" s="248"/>
      <c r="AG10" s="248"/>
      <c r="AH10" s="248"/>
      <c r="AI10" s="248"/>
      <c r="AJ10" s="248"/>
      <c r="AK10" s="248"/>
      <c r="AL10" s="248"/>
      <c r="AM10" s="248"/>
      <c r="AN10" s="248"/>
      <c r="AO10" s="248"/>
      <c r="AP10" s="248"/>
      <c r="AQ10" s="638"/>
      <c r="AR10" s="638"/>
      <c r="AS10" s="638"/>
      <c r="AT10" s="638"/>
      <c r="AU10" s="638"/>
      <c r="AV10" s="638"/>
      <c r="AW10" s="638"/>
      <c r="AX10" s="638"/>
      <c r="AY10" s="638"/>
      <c r="AZ10" s="638"/>
      <c r="BA10" s="639"/>
      <c r="BB10" s="638"/>
      <c r="BC10" s="640"/>
      <c r="BD10" s="641"/>
      <c r="BE10" s="638"/>
      <c r="BF10" s="641"/>
      <c r="BG10" s="641"/>
      <c r="BH10" s="641"/>
      <c r="BI10" s="641"/>
      <c r="BJ10" s="641"/>
      <c r="BK10" s="638"/>
      <c r="BL10" s="643"/>
      <c r="BM10" s="643"/>
    </row>
    <row r="11" spans="2:65" ht="103.5" customHeight="1" x14ac:dyDescent="0.25">
      <c r="B11" s="657" t="str">
        <f>'3-IDENTIFICACIÓN DEL RIESGO'!B22</f>
        <v>COMUNICACIÓN Y GESTIÓN CON GRUPOS DE INTERÉS</v>
      </c>
      <c r="C11" s="651" t="s">
        <v>1101</v>
      </c>
      <c r="D11" s="526" t="str">
        <f>'3-IDENTIFICACIÓN DEL RIESGO'!G22</f>
        <v>Alterar información destinada a la consolidación de los informes de gestión, para beneficio propio o favorecimiento de grupos de interés, partidos políticos o particulares.</v>
      </c>
      <c r="E11" s="526" t="s">
        <v>369</v>
      </c>
      <c r="F11" s="526" t="str">
        <f>'3-IDENTIFICACIÓN DEL RIESGO'!H22</f>
        <v>Incumplimiento de metas</v>
      </c>
      <c r="G11" s="526" t="str">
        <f>'3-IDENTIFICACIÓN DEL RIESGO'!L22</f>
        <v>favorecimiento indebido a grupos de interés.</v>
      </c>
      <c r="H11" s="648" t="str">
        <f>'4-VALORACIÓN DEL RIESGO'!G16</f>
        <v>Posible</v>
      </c>
      <c r="I11" s="648" t="str">
        <f>'4-VALORACIÓN DEL RIESGO'!AC16</f>
        <v>Catastrófico</v>
      </c>
      <c r="J11" s="648" t="str">
        <f>'4-VALORACIÓN DEL RIESGO'!AE16</f>
        <v>Extremo</v>
      </c>
      <c r="K11" s="646" t="str">
        <f>'4-VALORACIÓN DEL RIESGO'!AF16</f>
        <v>Reducir</v>
      </c>
      <c r="L11" s="651" t="s">
        <v>1102</v>
      </c>
      <c r="M11" s="526" t="str">
        <f>'5-CONTROLES'!L22</f>
        <v>Analizar datos de Indicadores (Procedimiento SEYM P-005)</v>
      </c>
      <c r="N11" s="526" t="str">
        <f>'5-CONTROLES'!K22</f>
        <v>Informes mensuales de dependencias.</v>
      </c>
      <c r="O11" s="526" t="str">
        <f>'5-CONTROLES'!F22</f>
        <v>Oficina de Planeación</v>
      </c>
      <c r="P11" s="526" t="str">
        <f>'5-CONTROLES'!G22</f>
        <v>Mensual</v>
      </c>
      <c r="Q11" s="680" t="s">
        <v>1097</v>
      </c>
      <c r="R11" s="526" t="str">
        <f>'5-CONTROLES'!AB22</f>
        <v>Moderado</v>
      </c>
      <c r="S11" s="526" t="str">
        <f>'5-CONTROLES'!AC22</f>
        <v>Fuerte</v>
      </c>
      <c r="T11" s="526" t="str">
        <f>'5-CONTROLES'!AD22</f>
        <v>Moderado</v>
      </c>
      <c r="U11" s="526" t="str">
        <f>'5-CONTROLES'!AH22</f>
        <v>Moderado</v>
      </c>
      <c r="V11" s="646" t="str">
        <f>'5-CONTROLES'!AL22</f>
        <v>Improbable</v>
      </c>
      <c r="W11" s="646" t="str">
        <f>'5-CONTROLES'!AP22</f>
        <v>Catastrófico</v>
      </c>
      <c r="X11" s="648" t="str">
        <f>'5-CONTROLES'!AQ22</f>
        <v>Extremo</v>
      </c>
      <c r="Y11" s="646" t="str">
        <f>'5-CONTROLES'!AS22</f>
        <v>Acción preventiva</v>
      </c>
      <c r="Z11" s="651" t="s">
        <v>1103</v>
      </c>
      <c r="AA11" s="680" t="s">
        <v>1094</v>
      </c>
      <c r="AB11" s="680" t="s">
        <v>1086</v>
      </c>
      <c r="AC11" s="680" t="s">
        <v>1095</v>
      </c>
      <c r="AD11" s="680">
        <v>11</v>
      </c>
      <c r="AE11" s="680"/>
      <c r="AF11" s="680">
        <v>1</v>
      </c>
      <c r="AG11" s="680">
        <v>1</v>
      </c>
      <c r="AH11" s="680">
        <v>1</v>
      </c>
      <c r="AI11" s="680">
        <v>1</v>
      </c>
      <c r="AJ11" s="680">
        <v>1</v>
      </c>
      <c r="AK11" s="680">
        <v>1</v>
      </c>
      <c r="AL11" s="680">
        <v>1</v>
      </c>
      <c r="AM11" s="680">
        <v>1</v>
      </c>
      <c r="AN11" s="680">
        <v>1</v>
      </c>
      <c r="AO11" s="680">
        <v>1</v>
      </c>
      <c r="AP11" s="680">
        <v>1</v>
      </c>
      <c r="AQ11" s="628"/>
      <c r="AR11" s="628"/>
      <c r="AS11" s="628"/>
      <c r="AT11" s="628"/>
      <c r="AU11" s="628" t="s">
        <v>1276</v>
      </c>
      <c r="AV11" s="628" t="s">
        <v>1276</v>
      </c>
      <c r="AW11" s="628"/>
      <c r="AX11" s="628" t="s">
        <v>1274</v>
      </c>
      <c r="AY11" s="628"/>
      <c r="AZ11" s="628"/>
      <c r="BA11" s="628" t="s">
        <v>1274</v>
      </c>
      <c r="BB11" s="628"/>
      <c r="BC11" s="628" t="s">
        <v>114</v>
      </c>
      <c r="BD11" s="628" t="s">
        <v>114</v>
      </c>
      <c r="BE11" s="628" t="s">
        <v>1297</v>
      </c>
      <c r="BF11" s="628" t="s">
        <v>171</v>
      </c>
      <c r="BG11" s="628" t="s">
        <v>114</v>
      </c>
      <c r="BH11" s="628" t="s">
        <v>114</v>
      </c>
      <c r="BI11" s="628" t="s">
        <v>114</v>
      </c>
      <c r="BJ11" s="628" t="s">
        <v>114</v>
      </c>
      <c r="BK11" s="628" t="s">
        <v>1298</v>
      </c>
      <c r="BL11" s="630" t="s">
        <v>1290</v>
      </c>
      <c r="BM11" s="630" t="s">
        <v>1290</v>
      </c>
    </row>
    <row r="12" spans="2:65" ht="15" customHeight="1" x14ac:dyDescent="0.25">
      <c r="B12" s="658"/>
      <c r="C12" s="652"/>
      <c r="D12" s="528"/>
      <c r="E12" s="528"/>
      <c r="F12" s="528"/>
      <c r="G12" s="528"/>
      <c r="H12" s="649"/>
      <c r="I12" s="649"/>
      <c r="J12" s="649"/>
      <c r="K12" s="647"/>
      <c r="L12" s="652"/>
      <c r="M12" s="528"/>
      <c r="N12" s="528"/>
      <c r="O12" s="528"/>
      <c r="P12" s="528"/>
      <c r="Q12" s="248"/>
      <c r="R12" s="528"/>
      <c r="S12" s="528"/>
      <c r="T12" s="528"/>
      <c r="U12" s="528"/>
      <c r="V12" s="647"/>
      <c r="W12" s="647"/>
      <c r="X12" s="649"/>
      <c r="Y12" s="647"/>
      <c r="Z12" s="652"/>
      <c r="AA12" s="248"/>
      <c r="AB12" s="248"/>
      <c r="AC12" s="248"/>
      <c r="AD12" s="248"/>
      <c r="AE12" s="248"/>
      <c r="AF12" s="248"/>
      <c r="AG12" s="248"/>
      <c r="AH12" s="248"/>
      <c r="AI12" s="248"/>
      <c r="AJ12" s="248"/>
      <c r="AK12" s="248"/>
      <c r="AL12" s="248"/>
      <c r="AM12" s="248"/>
      <c r="AN12" s="248"/>
      <c r="AO12" s="248"/>
      <c r="AP12" s="248"/>
      <c r="AQ12" s="629"/>
      <c r="AR12" s="629"/>
      <c r="AS12" s="629"/>
      <c r="AT12" s="629"/>
      <c r="AU12" s="629"/>
      <c r="AV12" s="629"/>
      <c r="AW12" s="629"/>
      <c r="AX12" s="629"/>
      <c r="AY12" s="629"/>
      <c r="AZ12" s="629"/>
      <c r="BA12" s="629"/>
      <c r="BB12" s="629"/>
      <c r="BC12" s="629"/>
      <c r="BD12" s="629"/>
      <c r="BE12" s="629"/>
      <c r="BF12" s="629"/>
      <c r="BG12" s="629"/>
      <c r="BH12" s="629"/>
      <c r="BI12" s="629"/>
      <c r="BJ12" s="629"/>
      <c r="BK12" s="629"/>
      <c r="BL12" s="631"/>
      <c r="BM12" s="631"/>
    </row>
    <row r="13" spans="2:65" ht="59.25" customHeight="1" x14ac:dyDescent="0.25">
      <c r="B13" s="657" t="str">
        <f>'3-IDENTIFICACIÓN DEL RIESGO'!B32</f>
        <v>INTELIGENCIA DE LA INFORMACIÓN</v>
      </c>
      <c r="C13" s="651" t="s">
        <v>1104</v>
      </c>
      <c r="D13" s="526" t="str">
        <f>'3-IDENTIFICACIÓN DEL RIESGO'!G32</f>
        <v>Estructurar proyectos de TI para beneficio específico de un tercero o propio.</v>
      </c>
      <c r="E13" s="526" t="s">
        <v>369</v>
      </c>
      <c r="F13" s="171" t="str">
        <f>'3-IDENTIFICACIÓN DEL RIESGO'!H32</f>
        <v>Tráfico de influencias.</v>
      </c>
      <c r="G13" s="171" t="str">
        <f>'3-IDENTIFICACIÓN DEL RIESGO'!L32</f>
        <v>Perdida de la eficiencia tecnológica.</v>
      </c>
      <c r="H13" s="648" t="str">
        <f>'4-VALORACIÓN DEL RIESGO'!G21</f>
        <v>Rara Vez</v>
      </c>
      <c r="I13" s="648" t="str">
        <f>'4-VALORACIÓN DEL RIESGO'!AC21</f>
        <v>Mayor</v>
      </c>
      <c r="J13" s="648" t="str">
        <f>'4-VALORACIÓN DEL RIESGO'!AE21</f>
        <v>Alto</v>
      </c>
      <c r="K13" s="646" t="str">
        <f>'4-VALORACIÓN DEL RIESGO'!AF21</f>
        <v>Reducir</v>
      </c>
      <c r="L13" s="651" t="s">
        <v>1105</v>
      </c>
      <c r="M13" s="526" t="str">
        <f>'5-CONTROLES'!L32</f>
        <v>Mesa de Trabajo para la identificación, validación y aprobación de proyectos de TI</v>
      </c>
      <c r="N13" s="526" t="str">
        <f>'5-CONTROLES'!K32</f>
        <v>Acta de reunión</v>
      </c>
      <c r="O13" s="526" t="str">
        <f>'5-CONTROLES'!F32</f>
        <v>Subdirección de Sistemas de Información de Tierras</v>
      </c>
      <c r="P13" s="526" t="str">
        <f>'5-CONTROLES'!G32</f>
        <v>Cuatrimestral</v>
      </c>
      <c r="Q13" s="680" t="s">
        <v>614</v>
      </c>
      <c r="R13" s="526" t="str">
        <f>'5-CONTROLES'!AB32</f>
        <v>Fuerte</v>
      </c>
      <c r="S13" s="526" t="str">
        <f>'5-CONTROLES'!AC32</f>
        <v>Fuerte</v>
      </c>
      <c r="T13" s="526" t="str">
        <f>'5-CONTROLES'!AD32</f>
        <v>Fuerte</v>
      </c>
      <c r="U13" s="526" t="str">
        <f>'5-CONTROLES'!AH32</f>
        <v>Fuerte</v>
      </c>
      <c r="V13" s="646" t="str">
        <f>'5-CONTROLES'!AL32</f>
        <v>Rara Vez</v>
      </c>
      <c r="W13" s="646" t="str">
        <f>'5-CONTROLES'!AP32</f>
        <v>Mayor</v>
      </c>
      <c r="X13" s="648" t="str">
        <f>'5-CONTROLES'!AQ32</f>
        <v>Alto</v>
      </c>
      <c r="Y13" s="646" t="str">
        <f>'5-CONTROLES'!AS32</f>
        <v>Acción preventiva</v>
      </c>
      <c r="Z13" s="651" t="s">
        <v>1106</v>
      </c>
      <c r="AA13" s="680" t="s">
        <v>615</v>
      </c>
      <c r="AB13" s="680" t="s">
        <v>616</v>
      </c>
      <c r="AC13" s="680" t="s">
        <v>617</v>
      </c>
      <c r="AD13" s="680">
        <v>3</v>
      </c>
      <c r="AE13" s="680"/>
      <c r="AF13" s="680"/>
      <c r="AG13" s="680"/>
      <c r="AH13" s="680">
        <v>1</v>
      </c>
      <c r="AI13" s="680"/>
      <c r="AJ13" s="680"/>
      <c r="AK13" s="680"/>
      <c r="AL13" s="680">
        <v>1</v>
      </c>
      <c r="AM13" s="680"/>
      <c r="AN13" s="680"/>
      <c r="AO13" s="680"/>
      <c r="AP13" s="680">
        <v>1</v>
      </c>
      <c r="AQ13" s="628"/>
      <c r="AR13" s="628"/>
      <c r="AS13" s="628"/>
      <c r="AT13" s="628"/>
      <c r="AU13" s="628" t="s">
        <v>1276</v>
      </c>
      <c r="AV13" s="628" t="s">
        <v>1276</v>
      </c>
      <c r="AW13" s="628"/>
      <c r="AX13" s="628" t="s">
        <v>1274</v>
      </c>
      <c r="AY13" s="628"/>
      <c r="AZ13" s="628"/>
      <c r="BA13" s="628" t="s">
        <v>1274</v>
      </c>
      <c r="BB13" s="628"/>
      <c r="BC13" s="628" t="s">
        <v>114</v>
      </c>
      <c r="BD13" s="628" t="s">
        <v>114</v>
      </c>
      <c r="BE13" s="628" t="s">
        <v>1326</v>
      </c>
      <c r="BF13" s="628" t="s">
        <v>114</v>
      </c>
      <c r="BG13" s="628" t="s">
        <v>114</v>
      </c>
      <c r="BH13" s="628" t="s">
        <v>114</v>
      </c>
      <c r="BI13" s="628" t="s">
        <v>114</v>
      </c>
      <c r="BJ13" s="628" t="s">
        <v>114</v>
      </c>
      <c r="BK13" s="628" t="s">
        <v>1327</v>
      </c>
      <c r="BL13" s="630" t="s">
        <v>1290</v>
      </c>
      <c r="BM13" s="630" t="s">
        <v>1290</v>
      </c>
    </row>
    <row r="14" spans="2:65" ht="24.75" customHeight="1" x14ac:dyDescent="0.25">
      <c r="B14" s="658"/>
      <c r="C14" s="652"/>
      <c r="D14" s="528"/>
      <c r="E14" s="528"/>
      <c r="F14" s="171" t="str">
        <f>'3-IDENTIFICACIÓN DEL RIESGO'!H33</f>
        <v>Manejo indebido de la información</v>
      </c>
      <c r="G14" s="171" t="str">
        <f>'3-IDENTIFICACIÓN DEL RIESGO'!L33</f>
        <v>Afectación del desarrollo de las actividades misionales.</v>
      </c>
      <c r="H14" s="649"/>
      <c r="I14" s="649"/>
      <c r="J14" s="649"/>
      <c r="K14" s="647"/>
      <c r="L14" s="652"/>
      <c r="M14" s="528"/>
      <c r="N14" s="528"/>
      <c r="O14" s="528"/>
      <c r="P14" s="528"/>
      <c r="Q14" s="248"/>
      <c r="R14" s="528"/>
      <c r="S14" s="528"/>
      <c r="T14" s="528"/>
      <c r="U14" s="528"/>
      <c r="V14" s="647"/>
      <c r="W14" s="647"/>
      <c r="X14" s="649"/>
      <c r="Y14" s="647"/>
      <c r="Z14" s="652"/>
      <c r="AA14" s="248"/>
      <c r="AB14" s="248"/>
      <c r="AC14" s="248"/>
      <c r="AD14" s="248"/>
      <c r="AE14" s="248"/>
      <c r="AF14" s="248"/>
      <c r="AG14" s="248"/>
      <c r="AH14" s="248"/>
      <c r="AI14" s="248"/>
      <c r="AJ14" s="248"/>
      <c r="AK14" s="248"/>
      <c r="AL14" s="248"/>
      <c r="AM14" s="248"/>
      <c r="AN14" s="248"/>
      <c r="AO14" s="248"/>
      <c r="AP14" s="248"/>
      <c r="AQ14" s="629"/>
      <c r="AR14" s="629"/>
      <c r="AS14" s="629"/>
      <c r="AT14" s="629"/>
      <c r="AU14" s="629"/>
      <c r="AV14" s="629"/>
      <c r="AW14" s="629"/>
      <c r="AX14" s="629"/>
      <c r="AY14" s="629"/>
      <c r="AZ14" s="629"/>
      <c r="BA14" s="629"/>
      <c r="BB14" s="629"/>
      <c r="BC14" s="629"/>
      <c r="BD14" s="629"/>
      <c r="BE14" s="629"/>
      <c r="BF14" s="629"/>
      <c r="BG14" s="629"/>
      <c r="BH14" s="629"/>
      <c r="BI14" s="629"/>
      <c r="BJ14" s="629"/>
      <c r="BK14" s="629"/>
      <c r="BL14" s="631"/>
      <c r="BM14" s="631"/>
    </row>
    <row r="15" spans="2:65" ht="52.5" customHeight="1" x14ac:dyDescent="0.25">
      <c r="B15" s="657" t="str">
        <f>'3-IDENTIFICACIÓN DEL RIESGO'!B42</f>
        <v>GESTIÓN DEL MODELO DE ATENCIÓN</v>
      </c>
      <c r="C15" s="651" t="s">
        <v>1107</v>
      </c>
      <c r="D15" s="526" t="str">
        <f>'3-IDENTIFICACIÓN DEL RIESGO'!G42</f>
        <v xml:space="preserve">Omitir o dilatar intencionalmente la gestión de PQRSD para beneficio propio o de terceros </v>
      </c>
      <c r="E15" s="526" t="s">
        <v>369</v>
      </c>
      <c r="F15" s="171" t="str">
        <f>'3-IDENTIFICACIÓN DEL RIESGO'!H42</f>
        <v>Intereses económicos</v>
      </c>
      <c r="G15" s="171" t="str">
        <f>'3-IDENTIFICACIÓN DEL RIESGO'!L42</f>
        <v>Pérdida de la credibilidad institucional e investigaciones y sanciones</v>
      </c>
      <c r="H15" s="648" t="str">
        <f>'4-VALORACIÓN DEL RIESGO'!G26</f>
        <v>Posible</v>
      </c>
      <c r="I15" s="648" t="str">
        <f>'4-VALORACIÓN DEL RIESGO'!AC26</f>
        <v>Catastrófico</v>
      </c>
      <c r="J15" s="648" t="str">
        <f>'4-VALORACIÓN DEL RIESGO'!AE26</f>
        <v>Extremo</v>
      </c>
      <c r="K15" s="646" t="str">
        <f>'4-VALORACIÓN DEL RIESGO'!AF26</f>
        <v>Reducir</v>
      </c>
      <c r="L15" s="651" t="s">
        <v>1109</v>
      </c>
      <c r="M15" s="526" t="str">
        <f>'5-CONTROLES'!L42</f>
        <v>Seguimiento a la gestión y respuesta de la PQRSD</v>
      </c>
      <c r="N15" s="526" t="str">
        <f>'5-CONTROLES'!K42</f>
        <v xml:space="preserve">1. Informe de gestión de las PQRSD
2. Envío de información sobre el avance de la gestión realizada por las dependencias mediante correos electrónicos. </v>
      </c>
      <c r="O15" s="526" t="str">
        <f>'5-CONTROLES'!F42</f>
        <v>Secretaría General - Servicio al Ciudadano</v>
      </c>
      <c r="P15" s="526" t="str">
        <f>'5-CONTROLES'!G42</f>
        <v>Trimestral</v>
      </c>
      <c r="Q15" s="680" t="s">
        <v>971</v>
      </c>
      <c r="R15" s="526" t="str">
        <f>'5-CONTROLES'!AB42</f>
        <v>Débil</v>
      </c>
      <c r="S15" s="526" t="str">
        <f>'5-CONTROLES'!AC42</f>
        <v>Fuerte</v>
      </c>
      <c r="T15" s="526" t="str">
        <f>'5-CONTROLES'!AD42</f>
        <v>Débil</v>
      </c>
      <c r="U15" s="526" t="str">
        <f>'5-CONTROLES'!AH42</f>
        <v>Débil</v>
      </c>
      <c r="V15" s="646" t="str">
        <f>'5-CONTROLES'!AL42</f>
        <v>Posible</v>
      </c>
      <c r="W15" s="646" t="str">
        <f>'5-CONTROLES'!AP42</f>
        <v>Catastrófico</v>
      </c>
      <c r="X15" s="648" t="str">
        <f>'5-CONTROLES'!AQ42</f>
        <v>Extremo</v>
      </c>
      <c r="Y15" s="646" t="str">
        <f>'5-CONTROLES'!AS42</f>
        <v>Acción preventiva</v>
      </c>
      <c r="Z15" s="651" t="s">
        <v>1110</v>
      </c>
      <c r="AA15" s="680" t="s">
        <v>974</v>
      </c>
      <c r="AB15" s="680" t="s">
        <v>975</v>
      </c>
      <c r="AC15" s="680" t="s">
        <v>976</v>
      </c>
      <c r="AD15" s="681">
        <v>3</v>
      </c>
      <c r="AE15" s="683"/>
      <c r="AF15" s="683"/>
      <c r="AG15" s="683"/>
      <c r="AH15" s="681">
        <v>1</v>
      </c>
      <c r="AI15" s="683"/>
      <c r="AJ15" s="683"/>
      <c r="AK15" s="683"/>
      <c r="AL15" s="681">
        <v>1</v>
      </c>
      <c r="AM15" s="683"/>
      <c r="AN15" s="683"/>
      <c r="AO15" s="683"/>
      <c r="AP15" s="681">
        <v>1</v>
      </c>
      <c r="AQ15" s="628"/>
      <c r="AR15" s="628"/>
      <c r="AS15" s="628"/>
      <c r="AT15" s="628"/>
      <c r="AU15" s="628" t="s">
        <v>1276</v>
      </c>
      <c r="AV15" s="628" t="s">
        <v>1276</v>
      </c>
      <c r="AW15" s="628"/>
      <c r="AX15" s="628" t="s">
        <v>1274</v>
      </c>
      <c r="AY15" s="628"/>
      <c r="AZ15" s="628"/>
      <c r="BA15" s="628" t="s">
        <v>1274</v>
      </c>
      <c r="BB15" s="628"/>
      <c r="BC15" s="628" t="s">
        <v>114</v>
      </c>
      <c r="BD15" s="628" t="s">
        <v>114</v>
      </c>
      <c r="BE15" s="628" t="s">
        <v>1305</v>
      </c>
      <c r="BF15" s="628" t="s">
        <v>171</v>
      </c>
      <c r="BG15" s="628" t="s">
        <v>114</v>
      </c>
      <c r="BH15" s="628" t="s">
        <v>114</v>
      </c>
      <c r="BI15" s="628" t="s">
        <v>114</v>
      </c>
      <c r="BJ15" s="628" t="s">
        <v>114</v>
      </c>
      <c r="BK15" s="628" t="s">
        <v>1306</v>
      </c>
      <c r="BL15" s="630" t="s">
        <v>1290</v>
      </c>
      <c r="BM15" s="630" t="s">
        <v>1290</v>
      </c>
    </row>
    <row r="16" spans="2:65" ht="27.75" customHeight="1" x14ac:dyDescent="0.25">
      <c r="B16" s="658"/>
      <c r="C16" s="652"/>
      <c r="D16" s="528"/>
      <c r="E16" s="528"/>
      <c r="F16" s="171" t="str">
        <f>'3-IDENTIFICACIÓN DEL RIESGO'!H43</f>
        <v>Ofrecimiento de sobornos</v>
      </c>
      <c r="G16" s="171" t="str">
        <f>'3-IDENTIFICACIÓN DEL RIESGO'!L43</f>
        <v>Inoportunidad en el servicio al ciudadano</v>
      </c>
      <c r="H16" s="649"/>
      <c r="I16" s="649"/>
      <c r="J16" s="649"/>
      <c r="K16" s="647"/>
      <c r="L16" s="652"/>
      <c r="M16" s="528"/>
      <c r="N16" s="528"/>
      <c r="O16" s="528"/>
      <c r="P16" s="528"/>
      <c r="Q16" s="248"/>
      <c r="R16" s="528"/>
      <c r="S16" s="528"/>
      <c r="T16" s="528"/>
      <c r="U16" s="528"/>
      <c r="V16" s="647"/>
      <c r="W16" s="647"/>
      <c r="X16" s="649"/>
      <c r="Y16" s="647"/>
      <c r="Z16" s="652"/>
      <c r="AA16" s="248"/>
      <c r="AB16" s="248"/>
      <c r="AC16" s="248"/>
      <c r="AD16" s="682"/>
      <c r="AE16" s="684"/>
      <c r="AF16" s="684"/>
      <c r="AG16" s="684"/>
      <c r="AH16" s="682"/>
      <c r="AI16" s="684"/>
      <c r="AJ16" s="684"/>
      <c r="AK16" s="684"/>
      <c r="AL16" s="682"/>
      <c r="AM16" s="684"/>
      <c r="AN16" s="684"/>
      <c r="AO16" s="684"/>
      <c r="AP16" s="682"/>
      <c r="AQ16" s="629"/>
      <c r="AR16" s="629"/>
      <c r="AS16" s="629"/>
      <c r="AT16" s="629"/>
      <c r="AU16" s="629"/>
      <c r="AV16" s="629"/>
      <c r="AW16" s="629"/>
      <c r="AX16" s="629"/>
      <c r="AY16" s="629"/>
      <c r="AZ16" s="629"/>
      <c r="BA16" s="629"/>
      <c r="BB16" s="629"/>
      <c r="BC16" s="629"/>
      <c r="BD16" s="629"/>
      <c r="BE16" s="629"/>
      <c r="BF16" s="629"/>
      <c r="BG16" s="629"/>
      <c r="BH16" s="629"/>
      <c r="BI16" s="629"/>
      <c r="BJ16" s="629"/>
      <c r="BK16" s="629"/>
      <c r="BL16" s="631"/>
      <c r="BM16" s="631"/>
    </row>
    <row r="17" spans="2:65" ht="94.5" customHeight="1" x14ac:dyDescent="0.25">
      <c r="B17" s="658"/>
      <c r="C17" s="651" t="s">
        <v>1108</v>
      </c>
      <c r="D17" s="526" t="str">
        <f>'3-IDENTIFICACIÓN DEL RIESGO'!G44</f>
        <v>Solicitar y/o recibir dinero o cualquier otro beneficio personal a cambio de la promesa de éxito en la realización o priorización de un trámite</v>
      </c>
      <c r="E17" s="526" t="s">
        <v>369</v>
      </c>
      <c r="F17" s="171" t="str">
        <f>'3-IDENTIFICACIÓN DEL RIESGO'!H44</f>
        <v>Amenazas</v>
      </c>
      <c r="G17" s="171" t="str">
        <f>'3-IDENTIFICACIÓN DEL RIESGO'!L44</f>
        <v>Pérdida de la credibilidad institucional e investigaciones y sanciones</v>
      </c>
      <c r="H17" s="648" t="str">
        <f>'4-VALORACIÓN DEL RIESGO'!G27</f>
        <v>Posible</v>
      </c>
      <c r="I17" s="648" t="str">
        <f>'4-VALORACIÓN DEL RIESGO'!AC27</f>
        <v>Catastrófico</v>
      </c>
      <c r="J17" s="648" t="str">
        <f>'4-VALORACIÓN DEL RIESGO'!AE27</f>
        <v>Extremo</v>
      </c>
      <c r="K17" s="646" t="str">
        <f>'4-VALORACIÓN DEL RIESGO'!AF27</f>
        <v>Reducir</v>
      </c>
      <c r="L17" s="138" t="s">
        <v>1111</v>
      </c>
      <c r="M17" s="171" t="str">
        <f>'5-CONTROLES'!L44</f>
        <v xml:space="preserve">Campaña de sensibilizaicón frente a los trámites dirigida a la ciudadanía </v>
      </c>
      <c r="N17" s="171" t="str">
        <f>'5-CONTROLES'!K44</f>
        <v>Banners publicados y/o mensajes enviados y/o piezas informativas publicadas</v>
      </c>
      <c r="O17" s="171" t="str">
        <f>'5-CONTROLES'!F44</f>
        <v>Secretaría General - Servicio al Ciudadano</v>
      </c>
      <c r="P17" s="171" t="str">
        <f>'5-CONTROLES'!G44</f>
        <v>Semestral</v>
      </c>
      <c r="Q17" s="157" t="s">
        <v>972</v>
      </c>
      <c r="R17" s="171" t="str">
        <f>'5-CONTROLES'!AB44</f>
        <v>Débil</v>
      </c>
      <c r="S17" s="171" t="str">
        <f>'5-CONTROLES'!AC44</f>
        <v>Fuerte</v>
      </c>
      <c r="T17" s="171" t="str">
        <f>'5-CONTROLES'!AD44</f>
        <v>Débil</v>
      </c>
      <c r="U17" s="526" t="str">
        <f>'5-CONTROLES'!AH44</f>
        <v>Moderado</v>
      </c>
      <c r="V17" s="646" t="str">
        <f>'5-CONTROLES'!AL44</f>
        <v>Improbable</v>
      </c>
      <c r="W17" s="646" t="str">
        <f>'5-CONTROLES'!AP44</f>
        <v>Catastrófico</v>
      </c>
      <c r="X17" s="648" t="str">
        <f>'5-CONTROLES'!AQ44</f>
        <v>Extremo</v>
      </c>
      <c r="Y17" s="646" t="str">
        <f>'5-CONTROLES'!AS44</f>
        <v>Acción preventiva</v>
      </c>
      <c r="Z17" s="651" t="s">
        <v>1113</v>
      </c>
      <c r="AA17" s="680" t="s">
        <v>978</v>
      </c>
      <c r="AB17" s="680" t="s">
        <v>977</v>
      </c>
      <c r="AC17" s="680" t="s">
        <v>976</v>
      </c>
      <c r="AD17" s="681">
        <v>2</v>
      </c>
      <c r="AE17" s="683"/>
      <c r="AF17" s="683"/>
      <c r="AG17" s="683"/>
      <c r="AH17" s="683"/>
      <c r="AI17" s="683"/>
      <c r="AJ17" s="681">
        <v>1</v>
      </c>
      <c r="AK17" s="683"/>
      <c r="AL17" s="683"/>
      <c r="AM17" s="683"/>
      <c r="AN17" s="683"/>
      <c r="AO17" s="683"/>
      <c r="AP17" s="681">
        <v>1</v>
      </c>
      <c r="AQ17" s="197"/>
      <c r="AR17" s="197"/>
      <c r="AS17" s="197"/>
      <c r="AT17" s="197"/>
      <c r="AU17" s="197" t="s">
        <v>1276</v>
      </c>
      <c r="AV17" s="197" t="s">
        <v>1276</v>
      </c>
      <c r="AW17" s="197"/>
      <c r="AX17" s="197" t="s">
        <v>1274</v>
      </c>
      <c r="AY17" s="197"/>
      <c r="AZ17" s="197"/>
      <c r="BA17" s="197" t="s">
        <v>1274</v>
      </c>
      <c r="BB17" s="197"/>
      <c r="BC17" s="197" t="s">
        <v>171</v>
      </c>
      <c r="BD17" s="197" t="s">
        <v>171</v>
      </c>
      <c r="BE17" s="197" t="s">
        <v>1307</v>
      </c>
      <c r="BF17" s="197" t="s">
        <v>171</v>
      </c>
      <c r="BG17" s="197" t="s">
        <v>114</v>
      </c>
      <c r="BH17" s="197" t="s">
        <v>114</v>
      </c>
      <c r="BI17" s="628" t="s">
        <v>171</v>
      </c>
      <c r="BJ17" s="628" t="s">
        <v>171</v>
      </c>
      <c r="BK17" s="628" t="s">
        <v>1308</v>
      </c>
      <c r="BL17" s="202" t="s">
        <v>1293</v>
      </c>
      <c r="BM17" s="630" t="s">
        <v>1293</v>
      </c>
    </row>
    <row r="18" spans="2:65" ht="90" customHeight="1" x14ac:dyDescent="0.25">
      <c r="B18" s="658"/>
      <c r="C18" s="652"/>
      <c r="D18" s="528"/>
      <c r="E18" s="528"/>
      <c r="F18" s="171" t="str">
        <f>'3-IDENTIFICACIÓN DEL RIESGO'!H45</f>
        <v>Sobornos</v>
      </c>
      <c r="G18" s="171" t="str">
        <f>'3-IDENTIFICACIÓN DEL RIESGO'!L45</f>
        <v>Oportunidad para estafas a ciudadanos</v>
      </c>
      <c r="H18" s="649"/>
      <c r="I18" s="649"/>
      <c r="J18" s="649"/>
      <c r="K18" s="647"/>
      <c r="L18" s="138" t="s">
        <v>1112</v>
      </c>
      <c r="M18" s="171" t="str">
        <f>'5-CONTROLES'!L45</f>
        <v>Protocolo de atención en el canal telefónico que incluya libreto frente a los trámites</v>
      </c>
      <c r="N18" s="171" t="str">
        <f>'5-CONTROLES'!K45</f>
        <v>Grabación de la llamada en CallCenter</v>
      </c>
      <c r="O18" s="171" t="str">
        <f>'5-CONTROLES'!F45</f>
        <v>Secretaría General - Servicio al Ciudadano</v>
      </c>
      <c r="P18" s="171" t="str">
        <f>'5-CONTROLES'!G45</f>
        <v>Trimestral</v>
      </c>
      <c r="Q18" s="157" t="s">
        <v>973</v>
      </c>
      <c r="R18" s="171" t="str">
        <f>'5-CONTROLES'!AB45</f>
        <v>Fuerte</v>
      </c>
      <c r="S18" s="171" t="str">
        <f>'5-CONTROLES'!AC45</f>
        <v>Fuerte</v>
      </c>
      <c r="T18" s="171" t="str">
        <f>'5-CONTROLES'!AD45</f>
        <v>Fuerte</v>
      </c>
      <c r="U18" s="528"/>
      <c r="V18" s="647"/>
      <c r="W18" s="647"/>
      <c r="X18" s="649"/>
      <c r="Y18" s="647"/>
      <c r="Z18" s="652"/>
      <c r="AA18" s="248"/>
      <c r="AB18" s="248"/>
      <c r="AC18" s="248"/>
      <c r="AD18" s="682"/>
      <c r="AE18" s="684"/>
      <c r="AF18" s="684"/>
      <c r="AG18" s="684"/>
      <c r="AH18" s="684"/>
      <c r="AI18" s="684"/>
      <c r="AJ18" s="682"/>
      <c r="AK18" s="684"/>
      <c r="AL18" s="684"/>
      <c r="AM18" s="684"/>
      <c r="AN18" s="684"/>
      <c r="AO18" s="684"/>
      <c r="AP18" s="682"/>
      <c r="AQ18" s="197"/>
      <c r="AR18" s="197"/>
      <c r="AS18" s="197"/>
      <c r="AT18" s="197"/>
      <c r="AU18" s="197" t="s">
        <v>1276</v>
      </c>
      <c r="AV18" s="197" t="s">
        <v>1276</v>
      </c>
      <c r="AW18" s="197"/>
      <c r="AX18" s="197" t="s">
        <v>1274</v>
      </c>
      <c r="AY18" s="197"/>
      <c r="AZ18" s="197"/>
      <c r="BA18" s="197" t="s">
        <v>1274</v>
      </c>
      <c r="BB18" s="197"/>
      <c r="BC18" s="197" t="s">
        <v>114</v>
      </c>
      <c r="BD18" s="197" t="s">
        <v>114</v>
      </c>
      <c r="BE18" s="197" t="s">
        <v>1309</v>
      </c>
      <c r="BF18" s="197" t="s">
        <v>171</v>
      </c>
      <c r="BG18" s="197" t="s">
        <v>114</v>
      </c>
      <c r="BH18" s="197" t="s">
        <v>114</v>
      </c>
      <c r="BI18" s="629"/>
      <c r="BJ18" s="629"/>
      <c r="BK18" s="629"/>
      <c r="BL18" s="202" t="s">
        <v>1293</v>
      </c>
      <c r="BM18" s="631"/>
    </row>
    <row r="19" spans="2:65" ht="76.5" customHeight="1" x14ac:dyDescent="0.25">
      <c r="B19" s="657" t="str">
        <f>'3-IDENTIFICACIÓN DEL RIESGO'!B52</f>
        <v>PLANIFICACIÓN DEL ORDENAMIENTO SOCIAL DE LA PROPIEDAD</v>
      </c>
      <c r="C19" s="651" t="s">
        <v>1114</v>
      </c>
      <c r="D19" s="526" t="str">
        <f>'3-IDENTIFICACIÓN DEL RIESGO'!G52</f>
        <v>Alterar u omitir la información física o jurídica de los predios durante la Formulación e implementación de Planes de Ordenamiento Social de la Propiedad, para favorecer a terceros.</v>
      </c>
      <c r="E19" s="526" t="s">
        <v>369</v>
      </c>
      <c r="F19" s="171" t="str">
        <f>'3-IDENTIFICACIÓN DEL RIESGO'!H52</f>
        <v>Presencia de intereses políticos</v>
      </c>
      <c r="G19" s="171" t="str">
        <f>'3-IDENTIFICACIÓN DEL RIESGO'!L52</f>
        <v>Investigaciones y sanciones.</v>
      </c>
      <c r="H19" s="648" t="str">
        <f>'4-VALORACIÓN DEL RIESGO'!G31</f>
        <v>Posible</v>
      </c>
      <c r="I19" s="648" t="str">
        <f>'4-VALORACIÓN DEL RIESGO'!AC31</f>
        <v>Catastrófico</v>
      </c>
      <c r="J19" s="648" t="str">
        <f>'4-VALORACIÓN DEL RIESGO'!AE31</f>
        <v>Extremo</v>
      </c>
      <c r="K19" s="646" t="str">
        <f>'4-VALORACIÓN DEL RIESGO'!AF31</f>
        <v>Reducir</v>
      </c>
      <c r="L19" s="138" t="s">
        <v>1120</v>
      </c>
      <c r="M19" s="171" t="str">
        <f>'5-CONTROLES'!L52</f>
        <v xml:space="preserve">Promover  la participación comunitaria  en la formulación e implementación de los POSPR. en el marco de la  cultura de la veeduria  y  rendición de cuenta </v>
      </c>
      <c r="N19" s="171" t="str">
        <f>'5-CONTROLES'!K52</f>
        <v>1. Listados de asistencia o informes de la activida realizada.
2, Memorandos o correos electrónicos remitidos a la Oficina de la Inspección de Tierras</v>
      </c>
      <c r="O19" s="171" t="str">
        <f>'5-CONTROLES'!F52</f>
        <v>Subdirección de Planeación Operativa</v>
      </c>
      <c r="P19" s="171" t="str">
        <f>'5-CONTROLES'!G52</f>
        <v>Cada vez que se formula y/o implementa un Plan de Ordenamiento Social de la Propiedad en un municipio programado.</v>
      </c>
      <c r="Q19" s="188" t="s">
        <v>618</v>
      </c>
      <c r="R19" s="171" t="str">
        <f>'5-CONTROLES'!AB52</f>
        <v>Fuerte</v>
      </c>
      <c r="S19" s="171" t="str">
        <f>'5-CONTROLES'!AC52</f>
        <v>Fuerte</v>
      </c>
      <c r="T19" s="171" t="str">
        <f>'5-CONTROLES'!AD52</f>
        <v>Fuerte</v>
      </c>
      <c r="U19" s="526" t="str">
        <f>'5-CONTROLES'!AH52</f>
        <v>Moderado</v>
      </c>
      <c r="V19" s="646" t="str">
        <f>'5-CONTROLES'!AL52</f>
        <v>Improbable</v>
      </c>
      <c r="W19" s="646" t="str">
        <f>'5-CONTROLES'!AP52</f>
        <v>Catastrófico</v>
      </c>
      <c r="X19" s="648" t="str">
        <f>'5-CONTROLES'!AQ52</f>
        <v>Extremo</v>
      </c>
      <c r="Y19" s="646" t="str">
        <f>'5-CONTROLES'!AS52</f>
        <v>Acción preventiva</v>
      </c>
      <c r="Z19" s="138" t="s">
        <v>1128</v>
      </c>
      <c r="AA19" s="188" t="s">
        <v>624</v>
      </c>
      <c r="AB19" s="188" t="s">
        <v>574</v>
      </c>
      <c r="AC19" s="157" t="s">
        <v>625</v>
      </c>
      <c r="AD19" s="157">
        <v>4</v>
      </c>
      <c r="AE19" s="157"/>
      <c r="AF19" s="157"/>
      <c r="AG19" s="157">
        <v>2</v>
      </c>
      <c r="AH19" s="157"/>
      <c r="AI19" s="157"/>
      <c r="AJ19" s="157">
        <v>2</v>
      </c>
      <c r="AK19" s="157"/>
      <c r="AL19" s="157"/>
      <c r="AM19" s="157"/>
      <c r="AN19" s="157"/>
      <c r="AO19" s="157"/>
      <c r="AP19" s="157"/>
      <c r="AQ19" s="197"/>
      <c r="AR19" s="197"/>
      <c r="AS19" s="197"/>
      <c r="AT19" s="197"/>
      <c r="AU19" s="197" t="s">
        <v>1276</v>
      </c>
      <c r="AV19" s="197" t="s">
        <v>1276</v>
      </c>
      <c r="AW19" s="197"/>
      <c r="AX19" s="197" t="s">
        <v>1274</v>
      </c>
      <c r="AY19" s="197"/>
      <c r="AZ19" s="197" t="s">
        <v>1274</v>
      </c>
      <c r="BA19" s="197"/>
      <c r="BB19" s="197"/>
      <c r="BC19" s="197" t="s">
        <v>114</v>
      </c>
      <c r="BD19" s="197" t="s">
        <v>114</v>
      </c>
      <c r="BE19" s="197" t="s">
        <v>1328</v>
      </c>
      <c r="BF19" s="197" t="s">
        <v>114</v>
      </c>
      <c r="BG19" s="197" t="s">
        <v>114</v>
      </c>
      <c r="BH19" s="197" t="s">
        <v>114</v>
      </c>
      <c r="BI19" s="197" t="s">
        <v>114</v>
      </c>
      <c r="BJ19" s="197" t="s">
        <v>114</v>
      </c>
      <c r="BK19" s="197" t="s">
        <v>1371</v>
      </c>
      <c r="BL19" s="202" t="s">
        <v>1290</v>
      </c>
      <c r="BM19" s="202" t="s">
        <v>1290</v>
      </c>
    </row>
    <row r="20" spans="2:65" ht="59.25" customHeight="1" x14ac:dyDescent="0.25">
      <c r="B20" s="658"/>
      <c r="C20" s="652"/>
      <c r="D20" s="528"/>
      <c r="E20" s="528"/>
      <c r="F20" s="171" t="str">
        <f>'3-IDENTIFICACIÓN DEL RIESGO'!H53</f>
        <v>Debilidad en la auditoria de la información del componente físico-jurídico  capturada en campo.</v>
      </c>
      <c r="G20" s="171" t="str">
        <f>'3-IDENTIFICACIÓN DEL RIESGO'!L53</f>
        <v>Perdida de credibilidad institucional</v>
      </c>
      <c r="H20" s="649"/>
      <c r="I20" s="649"/>
      <c r="J20" s="649"/>
      <c r="K20" s="647"/>
      <c r="L20" s="138" t="s">
        <v>1121</v>
      </c>
      <c r="M20" s="171" t="str">
        <f>'5-CONTROLES'!L53</f>
        <v>Validar la información catastral por parte de la ANT en calidad de gestor catastral bajo los lineamientos vigentes de la autoridad catastral.</v>
      </c>
      <c r="N20" s="171" t="str">
        <f>'5-CONTROLES'!K53</f>
        <v>Informes de calidad.</v>
      </c>
      <c r="O20" s="171" t="str">
        <f>'5-CONTROLES'!F53</f>
        <v>Subdirección de Planeación Operativa</v>
      </c>
      <c r="P20" s="171" t="str">
        <f>'5-CONTROLES'!G53</f>
        <v>Trimestral</v>
      </c>
      <c r="Q20" s="188" t="s">
        <v>619</v>
      </c>
      <c r="R20" s="171" t="str">
        <f>'5-CONTROLES'!AB53</f>
        <v>Moderado</v>
      </c>
      <c r="S20" s="171" t="str">
        <f>'5-CONTROLES'!AC53</f>
        <v>Fuerte</v>
      </c>
      <c r="T20" s="171" t="str">
        <f>'5-CONTROLES'!AD53</f>
        <v>Moderado</v>
      </c>
      <c r="U20" s="528"/>
      <c r="V20" s="647"/>
      <c r="W20" s="647"/>
      <c r="X20" s="649"/>
      <c r="Y20" s="647"/>
      <c r="Z20" s="138" t="s">
        <v>1129</v>
      </c>
      <c r="AA20" s="188" t="s">
        <v>626</v>
      </c>
      <c r="AB20" s="188" t="s">
        <v>574</v>
      </c>
      <c r="AC20" s="157" t="s">
        <v>627</v>
      </c>
      <c r="AD20" s="157">
        <v>10</v>
      </c>
      <c r="AE20" s="157"/>
      <c r="AF20" s="157"/>
      <c r="AG20" s="157"/>
      <c r="AH20" s="157"/>
      <c r="AI20" s="157"/>
      <c r="AJ20" s="157"/>
      <c r="AK20" s="157"/>
      <c r="AL20" s="157"/>
      <c r="AM20" s="157"/>
      <c r="AN20" s="157"/>
      <c r="AO20" s="157"/>
      <c r="AP20" s="157">
        <v>10</v>
      </c>
      <c r="AQ20" s="197"/>
      <c r="AR20" s="197"/>
      <c r="AS20" s="197"/>
      <c r="AT20" s="197"/>
      <c r="AU20" s="197" t="s">
        <v>1276</v>
      </c>
      <c r="AV20" s="197" t="s">
        <v>1276</v>
      </c>
      <c r="AW20" s="197"/>
      <c r="AX20" s="197" t="s">
        <v>1274</v>
      </c>
      <c r="AY20" s="197"/>
      <c r="AZ20" s="197"/>
      <c r="BA20" s="197" t="s">
        <v>1274</v>
      </c>
      <c r="BB20" s="197"/>
      <c r="BC20" s="197" t="s">
        <v>114</v>
      </c>
      <c r="BD20" s="197" t="s">
        <v>114</v>
      </c>
      <c r="BE20" s="197" t="s">
        <v>1329</v>
      </c>
      <c r="BF20" s="197" t="s">
        <v>114</v>
      </c>
      <c r="BG20" s="197" t="s">
        <v>114</v>
      </c>
      <c r="BH20" s="197" t="s">
        <v>114</v>
      </c>
      <c r="BI20" s="197" t="s">
        <v>114</v>
      </c>
      <c r="BJ20" s="197" t="s">
        <v>114</v>
      </c>
      <c r="BK20" s="197" t="s">
        <v>1372</v>
      </c>
      <c r="BL20" s="202" t="s">
        <v>1290</v>
      </c>
      <c r="BM20" s="202" t="s">
        <v>1290</v>
      </c>
    </row>
    <row r="21" spans="2:65" ht="72" customHeight="1" x14ac:dyDescent="0.25">
      <c r="B21" s="658"/>
      <c r="C21" s="651" t="s">
        <v>1115</v>
      </c>
      <c r="D21" s="526" t="str">
        <f>'3-IDENTIFICACIÓN DEL RIESGO'!G54</f>
        <v>Solicitar o recibir dinero o dádivas por la realización u omisión de actuaciones como gestores catastrales, con el propósito de beneficiar a un tercero</v>
      </c>
      <c r="E21" s="526" t="s">
        <v>369</v>
      </c>
      <c r="F21" s="526" t="str">
        <f>'3-IDENTIFICACIÓN DEL RIESGO'!H54</f>
        <v>Presencia de intereses políticos y/o económicos</v>
      </c>
      <c r="G21" s="171" t="str">
        <f>'3-IDENTIFICACIÓN DEL RIESGO'!L54</f>
        <v>Investigaciones y sanciones.</v>
      </c>
      <c r="H21" s="648" t="str">
        <f>'4-VALORACIÓN DEL RIESGO'!G32</f>
        <v>Posible</v>
      </c>
      <c r="I21" s="648" t="str">
        <f>'4-VALORACIÓN DEL RIESGO'!AC32</f>
        <v>Catastrófico</v>
      </c>
      <c r="J21" s="648" t="str">
        <f>'4-VALORACIÓN DEL RIESGO'!AE32</f>
        <v>Extremo</v>
      </c>
      <c r="K21" s="646" t="str">
        <f>'4-VALORACIÓN DEL RIESGO'!AF32</f>
        <v>Reducir</v>
      </c>
      <c r="L21" s="651" t="s">
        <v>1122</v>
      </c>
      <c r="M21" s="526" t="str">
        <f>'5-CONTROLES'!L54</f>
        <v>Gestionar la difusion  de mensajes comunicacionales anticorrupción en el marco de espacios de participación ciudadana</v>
      </c>
      <c r="N21" s="526" t="str">
        <f>'5-CONTROLES'!K54</f>
        <v>1. Listados de asistencia o informes de la activida realizada
2. Presentaciones o piezas comunicativas elaboradas..
2, Memorandos o correos electrónicos remitidos a la Oficina de la Inspección de Tierras</v>
      </c>
      <c r="O21" s="526" t="str">
        <f>'5-CONTROLES'!F54</f>
        <v>Subdirección de Planeación Operativa</v>
      </c>
      <c r="P21" s="526" t="str">
        <f>'5-CONTROLES'!G54</f>
        <v>Cada vez que se  implementa un Plan de Ordenamiento Social de la Propiedad en un municipio programado.</v>
      </c>
      <c r="Q21" s="680" t="s">
        <v>618</v>
      </c>
      <c r="R21" s="526" t="str">
        <f>'5-CONTROLES'!AB54</f>
        <v>Fuerte</v>
      </c>
      <c r="S21" s="526" t="str">
        <f>'5-CONTROLES'!AC54</f>
        <v>Fuerte</v>
      </c>
      <c r="T21" s="526" t="str">
        <f>'5-CONTROLES'!AD54</f>
        <v>Fuerte</v>
      </c>
      <c r="U21" s="526" t="str">
        <f>'5-CONTROLES'!AH54</f>
        <v>Fuerte</v>
      </c>
      <c r="V21" s="646" t="str">
        <f>'5-CONTROLES'!AL54</f>
        <v>Rara Vez</v>
      </c>
      <c r="W21" s="646" t="str">
        <f>'5-CONTROLES'!AP54</f>
        <v>Mayor</v>
      </c>
      <c r="X21" s="648" t="str">
        <f>'5-CONTROLES'!AQ54</f>
        <v>Alto</v>
      </c>
      <c r="Y21" s="646" t="str">
        <f>'5-CONTROLES'!AS54</f>
        <v>Acción preventiva</v>
      </c>
      <c r="Z21" s="651" t="s">
        <v>1130</v>
      </c>
      <c r="AA21" s="680" t="s">
        <v>628</v>
      </c>
      <c r="AB21" s="680" t="s">
        <v>574</v>
      </c>
      <c r="AC21" s="680" t="s">
        <v>629</v>
      </c>
      <c r="AD21" s="680">
        <v>4</v>
      </c>
      <c r="AE21" s="680"/>
      <c r="AF21" s="680"/>
      <c r="AG21" s="680">
        <v>2</v>
      </c>
      <c r="AH21" s="680"/>
      <c r="AI21" s="680"/>
      <c r="AJ21" s="680">
        <v>2</v>
      </c>
      <c r="AK21" s="680"/>
      <c r="AL21" s="680"/>
      <c r="AM21" s="680"/>
      <c r="AN21" s="680"/>
      <c r="AO21" s="680"/>
      <c r="AP21" s="680"/>
      <c r="AQ21" s="628"/>
      <c r="AR21" s="628"/>
      <c r="AS21" s="628"/>
      <c r="AT21" s="628"/>
      <c r="AU21" s="628" t="s">
        <v>1276</v>
      </c>
      <c r="AV21" s="628" t="s">
        <v>1276</v>
      </c>
      <c r="AW21" s="628"/>
      <c r="AX21" s="628" t="s">
        <v>1274</v>
      </c>
      <c r="AY21" s="628"/>
      <c r="AZ21" s="628" t="s">
        <v>1274</v>
      </c>
      <c r="BA21" s="628"/>
      <c r="BB21" s="628"/>
      <c r="BC21" s="628" t="s">
        <v>114</v>
      </c>
      <c r="BD21" s="628" t="s">
        <v>114</v>
      </c>
      <c r="BE21" s="628" t="s">
        <v>1328</v>
      </c>
      <c r="BF21" s="628" t="s">
        <v>114</v>
      </c>
      <c r="BG21" s="628" t="s">
        <v>114</v>
      </c>
      <c r="BH21" s="628" t="s">
        <v>114</v>
      </c>
      <c r="BI21" s="628" t="s">
        <v>114</v>
      </c>
      <c r="BJ21" s="628" t="s">
        <v>114</v>
      </c>
      <c r="BK21" s="628" t="s">
        <v>1330</v>
      </c>
      <c r="BL21" s="630" t="s">
        <v>1290</v>
      </c>
      <c r="BM21" s="630" t="s">
        <v>1290</v>
      </c>
    </row>
    <row r="22" spans="2:65" ht="15" customHeight="1" x14ac:dyDescent="0.25">
      <c r="B22" s="658"/>
      <c r="C22" s="652"/>
      <c r="D22" s="528"/>
      <c r="E22" s="528"/>
      <c r="F22" s="528"/>
      <c r="G22" s="171" t="str">
        <f>'3-IDENTIFICACIÓN DEL RIESGO'!L55</f>
        <v>Perdida de credibilidad institucional</v>
      </c>
      <c r="H22" s="649"/>
      <c r="I22" s="649"/>
      <c r="J22" s="649"/>
      <c r="K22" s="647"/>
      <c r="L22" s="652"/>
      <c r="M22" s="528"/>
      <c r="N22" s="528"/>
      <c r="O22" s="528"/>
      <c r="P22" s="528"/>
      <c r="Q22" s="248"/>
      <c r="R22" s="528"/>
      <c r="S22" s="528"/>
      <c r="T22" s="528"/>
      <c r="U22" s="528"/>
      <c r="V22" s="647"/>
      <c r="W22" s="647"/>
      <c r="X22" s="649"/>
      <c r="Y22" s="647"/>
      <c r="Z22" s="652"/>
      <c r="AA22" s="248"/>
      <c r="AB22" s="248"/>
      <c r="AC22" s="248"/>
      <c r="AD22" s="248"/>
      <c r="AE22" s="248"/>
      <c r="AF22" s="248"/>
      <c r="AG22" s="248"/>
      <c r="AH22" s="248"/>
      <c r="AI22" s="248"/>
      <c r="AJ22" s="248"/>
      <c r="AK22" s="248"/>
      <c r="AL22" s="248"/>
      <c r="AM22" s="248"/>
      <c r="AN22" s="248"/>
      <c r="AO22" s="248"/>
      <c r="AP22" s="248"/>
      <c r="AQ22" s="629"/>
      <c r="AR22" s="629"/>
      <c r="AS22" s="629"/>
      <c r="AT22" s="629"/>
      <c r="AU22" s="629"/>
      <c r="AV22" s="629"/>
      <c r="AW22" s="629"/>
      <c r="AX22" s="629"/>
      <c r="AY22" s="629"/>
      <c r="AZ22" s="629"/>
      <c r="BA22" s="629"/>
      <c r="BB22" s="629"/>
      <c r="BC22" s="629"/>
      <c r="BD22" s="629"/>
      <c r="BE22" s="629"/>
      <c r="BF22" s="629"/>
      <c r="BG22" s="629"/>
      <c r="BH22" s="629"/>
      <c r="BI22" s="629"/>
      <c r="BJ22" s="629"/>
      <c r="BK22" s="629"/>
      <c r="BL22" s="631"/>
      <c r="BM22" s="631"/>
    </row>
    <row r="23" spans="2:65" ht="47.25" customHeight="1" x14ac:dyDescent="0.25">
      <c r="B23" s="658"/>
      <c r="C23" s="651" t="s">
        <v>1116</v>
      </c>
      <c r="D23" s="526" t="str">
        <f>'3-IDENTIFICACIÓN DEL RIESGO'!G56</f>
        <v>Solicitar o recibir dadivas por diligenciamiento, entrega del Formulario de Inscripción de Sujetos de Ordenamiento o por inscripción en el Registro de Sujetos de Ordenamiento</v>
      </c>
      <c r="E23" s="526" t="s">
        <v>369</v>
      </c>
      <c r="F23" s="171" t="str">
        <f>'3-IDENTIFICACIÓN DEL RIESGO'!H56</f>
        <v>Falta de ética profesional del funcionario o personal vinculado a la entidad.</v>
      </c>
      <c r="G23" s="171" t="str">
        <f>'3-IDENTIFICACIÓN DEL RIESGO'!L56</f>
        <v>Deterioro de la imagen institucional.</v>
      </c>
      <c r="H23" s="648" t="str">
        <f>'4-VALORACIÓN DEL RIESGO'!G33</f>
        <v>Rara Vez</v>
      </c>
      <c r="I23" s="648" t="str">
        <f>'4-VALORACIÓN DEL RIESGO'!AC33</f>
        <v>Mayor</v>
      </c>
      <c r="J23" s="648" t="str">
        <f>'4-VALORACIÓN DEL RIESGO'!AE33</f>
        <v>Alto</v>
      </c>
      <c r="K23" s="646" t="str">
        <f>'4-VALORACIÓN DEL RIESGO'!AF33</f>
        <v>Reducir</v>
      </c>
      <c r="L23" s="138" t="s">
        <v>1123</v>
      </c>
      <c r="M23" s="171" t="str">
        <f>'5-CONTROLES'!L56</f>
        <v>Acceso controlado a la información a través de permisos  para el registro de solicitudes FISO.</v>
      </c>
      <c r="N23" s="171" t="str">
        <f>'5-CONTROLES'!K56</f>
        <v>Acuerdos de confidencialidad por vigencia del contrato por cada usuario con rol valorador</v>
      </c>
      <c r="O23" s="171" t="str">
        <f>'5-CONTROLES'!F56</f>
        <v>Subdirección de Sistemas de Información de Tierras</v>
      </c>
      <c r="P23" s="171" t="str">
        <f>'5-CONTROLES'!G56</f>
        <v>Cuatrimestral</v>
      </c>
      <c r="Q23" s="188" t="s">
        <v>620</v>
      </c>
      <c r="R23" s="171" t="str">
        <f>'5-CONTROLES'!AB56</f>
        <v>Fuerte</v>
      </c>
      <c r="S23" s="171" t="str">
        <f>'5-CONTROLES'!AC56</f>
        <v>Fuerte</v>
      </c>
      <c r="T23" s="171" t="str">
        <f>'5-CONTROLES'!AD56</f>
        <v>Fuerte</v>
      </c>
      <c r="U23" s="526" t="str">
        <f>'5-CONTROLES'!AH56</f>
        <v>Moderado</v>
      </c>
      <c r="V23" s="646" t="str">
        <f>'5-CONTROLES'!AL56</f>
        <v>Rara Vez</v>
      </c>
      <c r="W23" s="646" t="str">
        <f>'5-CONTROLES'!AP56</f>
        <v>Mayor</v>
      </c>
      <c r="X23" s="648" t="str">
        <f>'5-CONTROLES'!AQ56</f>
        <v>Alto</v>
      </c>
      <c r="Y23" s="646" t="str">
        <f>'5-CONTROLES'!AS56</f>
        <v>Acción preventiva</v>
      </c>
      <c r="Z23" s="138" t="s">
        <v>1131</v>
      </c>
      <c r="AA23" s="157" t="s">
        <v>630</v>
      </c>
      <c r="AB23" s="189" t="s">
        <v>631</v>
      </c>
      <c r="AC23" s="157" t="s">
        <v>632</v>
      </c>
      <c r="AD23" s="157">
        <v>3</v>
      </c>
      <c r="AE23" s="157"/>
      <c r="AF23" s="157"/>
      <c r="AG23" s="157"/>
      <c r="AH23" s="157">
        <v>1</v>
      </c>
      <c r="AI23" s="157"/>
      <c r="AJ23" s="157"/>
      <c r="AK23" s="157"/>
      <c r="AL23" s="157">
        <v>1</v>
      </c>
      <c r="AM23" s="157"/>
      <c r="AN23" s="157"/>
      <c r="AO23" s="157"/>
      <c r="AP23" s="157">
        <v>1</v>
      </c>
      <c r="AQ23" s="197"/>
      <c r="AR23" s="197"/>
      <c r="AS23" s="197"/>
      <c r="AT23" s="197"/>
      <c r="AU23" s="197" t="s">
        <v>1276</v>
      </c>
      <c r="AV23" s="197" t="s">
        <v>1276</v>
      </c>
      <c r="AW23" s="197"/>
      <c r="AX23" s="197" t="s">
        <v>1274</v>
      </c>
      <c r="AY23" s="197"/>
      <c r="AZ23" s="197"/>
      <c r="BA23" s="197" t="s">
        <v>1274</v>
      </c>
      <c r="BB23" s="197"/>
      <c r="BC23" s="197" t="s">
        <v>114</v>
      </c>
      <c r="BD23" s="197" t="s">
        <v>114</v>
      </c>
      <c r="BE23" s="197" t="s">
        <v>1331</v>
      </c>
      <c r="BF23" s="197" t="s">
        <v>114</v>
      </c>
      <c r="BG23" s="197" t="s">
        <v>114</v>
      </c>
      <c r="BH23" s="197" t="s">
        <v>114</v>
      </c>
      <c r="BI23" s="197" t="s">
        <v>114</v>
      </c>
      <c r="BJ23" s="197" t="s">
        <v>114</v>
      </c>
      <c r="BK23" s="197" t="s">
        <v>1332</v>
      </c>
      <c r="BL23" s="202" t="s">
        <v>1290</v>
      </c>
      <c r="BM23" s="202" t="s">
        <v>1290</v>
      </c>
    </row>
    <row r="24" spans="2:65" ht="54" customHeight="1" x14ac:dyDescent="0.25">
      <c r="B24" s="658"/>
      <c r="C24" s="652"/>
      <c r="D24" s="528"/>
      <c r="E24" s="528"/>
      <c r="F24" s="171" t="str">
        <f>'3-IDENTIFICACIÓN DEL RIESGO'!H57</f>
        <v xml:space="preserve">Falta de controles en el manejo de la información </v>
      </c>
      <c r="G24" s="171" t="str">
        <f>'3-IDENTIFICACIÓN DEL RIESGO'!L57</f>
        <v>Hallazgos, observaciones y/o acciones sancionatorias por parte de los organismos de control.</v>
      </c>
      <c r="H24" s="649"/>
      <c r="I24" s="649"/>
      <c r="J24" s="649"/>
      <c r="K24" s="647"/>
      <c r="L24" s="138" t="s">
        <v>1124</v>
      </c>
      <c r="M24" s="171" t="str">
        <f>'5-CONTROLES'!L57</f>
        <v>Validación de numeración de FISO al ingresar al sistema</v>
      </c>
      <c r="N24" s="171" t="str">
        <f>'5-CONTROLES'!K57</f>
        <v>Archivo excel donde se encuentre el histórico de FISOS generados</v>
      </c>
      <c r="O24" s="171" t="str">
        <f>'5-CONTROLES'!F57</f>
        <v>Subdirección de Sistemas de Información de Tierras</v>
      </c>
      <c r="P24" s="171" t="str">
        <f>'5-CONTROLES'!G57</f>
        <v>Cuatrimestral</v>
      </c>
      <c r="Q24" s="188" t="s">
        <v>621</v>
      </c>
      <c r="R24" s="171" t="str">
        <f>'5-CONTROLES'!AB57</f>
        <v>Moderado</v>
      </c>
      <c r="S24" s="171" t="str">
        <f>'5-CONTROLES'!AC57</f>
        <v>Fuerte</v>
      </c>
      <c r="T24" s="171" t="str">
        <f>'5-CONTROLES'!AD57</f>
        <v>Moderado</v>
      </c>
      <c r="U24" s="528"/>
      <c r="V24" s="647"/>
      <c r="W24" s="647"/>
      <c r="X24" s="649"/>
      <c r="Y24" s="647"/>
      <c r="Z24" s="138" t="s">
        <v>1132</v>
      </c>
      <c r="AA24" s="157" t="s">
        <v>633</v>
      </c>
      <c r="AB24" s="189" t="s">
        <v>616</v>
      </c>
      <c r="AC24" s="157" t="s">
        <v>622</v>
      </c>
      <c r="AD24" s="157">
        <v>3</v>
      </c>
      <c r="AE24" s="157"/>
      <c r="AF24" s="157"/>
      <c r="AG24" s="190"/>
      <c r="AH24" s="157">
        <v>1</v>
      </c>
      <c r="AI24" s="157"/>
      <c r="AJ24" s="190"/>
      <c r="AK24" s="157"/>
      <c r="AL24" s="157">
        <v>1</v>
      </c>
      <c r="AM24" s="190"/>
      <c r="AN24" s="157"/>
      <c r="AO24" s="157"/>
      <c r="AP24" s="157">
        <v>1</v>
      </c>
      <c r="AQ24" s="197"/>
      <c r="AR24" s="197"/>
      <c r="AS24" s="197"/>
      <c r="AT24" s="197"/>
      <c r="AU24" s="197" t="s">
        <v>1276</v>
      </c>
      <c r="AV24" s="197" t="s">
        <v>1276</v>
      </c>
      <c r="AW24" s="197"/>
      <c r="AX24" s="197" t="s">
        <v>1274</v>
      </c>
      <c r="AY24" s="197"/>
      <c r="AZ24" s="197"/>
      <c r="BA24" s="197" t="s">
        <v>1274</v>
      </c>
      <c r="BB24" s="197"/>
      <c r="BC24" s="197" t="s">
        <v>114</v>
      </c>
      <c r="BD24" s="197" t="s">
        <v>114</v>
      </c>
      <c r="BE24" s="197" t="s">
        <v>1333</v>
      </c>
      <c r="BF24" s="197" t="s">
        <v>114</v>
      </c>
      <c r="BG24" s="197" t="s">
        <v>114</v>
      </c>
      <c r="BH24" s="197" t="s">
        <v>114</v>
      </c>
      <c r="BI24" s="197" t="s">
        <v>114</v>
      </c>
      <c r="BJ24" s="197" t="s">
        <v>114</v>
      </c>
      <c r="BK24" s="197" t="s">
        <v>1334</v>
      </c>
      <c r="BL24" s="202" t="s">
        <v>1290</v>
      </c>
      <c r="BM24" s="202" t="s">
        <v>1290</v>
      </c>
    </row>
    <row r="25" spans="2:65" ht="50.25" customHeight="1" x14ac:dyDescent="0.25">
      <c r="B25" s="658"/>
      <c r="C25" s="651" t="s">
        <v>1117</v>
      </c>
      <c r="D25" s="526" t="str">
        <f>'3-IDENTIFICACIÓN DEL RIESGO'!G58</f>
        <v>Alterar u omitir información en desarrollo del procedimiento de Registro de Sujetos de Ordenamiento, para favorecer a terceros.</v>
      </c>
      <c r="E25" s="526" t="s">
        <v>369</v>
      </c>
      <c r="F25" s="526" t="str">
        <f>'3-IDENTIFICACIÓN DEL RIESGO'!H58</f>
        <v>Desconocimiento de la normatividad y lineamientos establecidos para el desarrollo del registro de sujetos de ordenamiento</v>
      </c>
      <c r="G25" s="171" t="str">
        <f>'3-IDENTIFICACIÓN DEL RIESGO'!L58</f>
        <v>Pérdida de la credibilidad institucional.</v>
      </c>
      <c r="H25" s="648" t="str">
        <f>'4-VALORACIÓN DEL RIESGO'!G34</f>
        <v>Rara Vez</v>
      </c>
      <c r="I25" s="648" t="str">
        <f>'4-VALORACIÓN DEL RIESGO'!AC34</f>
        <v>Mayor</v>
      </c>
      <c r="J25" s="648" t="str">
        <f>'4-VALORACIÓN DEL RIESGO'!AE34</f>
        <v>Alto</v>
      </c>
      <c r="K25" s="646" t="str">
        <f>'4-VALORACIÓN DEL RIESGO'!AF34</f>
        <v>Reducir</v>
      </c>
      <c r="L25" s="651" t="s">
        <v>1125</v>
      </c>
      <c r="M25" s="526" t="str">
        <f>'5-CONTROLES'!L58</f>
        <v>Aplicar controles de calidad de manera aleatoria al proceso de registro, categorización y calificación de los sujetos de ordenamiento, de acuerdo a información consignada en el FISO.</v>
      </c>
      <c r="N25" s="526" t="str">
        <f>'5-CONTROLES'!K58</f>
        <v>Documento excel con resumen de la revisión de registros FISO´s verificados y ajustados</v>
      </c>
      <c r="O25" s="526" t="str">
        <f>'5-CONTROLES'!F58</f>
        <v>Subdirección de Sistemas de Información de Tierras</v>
      </c>
      <c r="P25" s="526" t="str">
        <f>'5-CONTROLES'!G58</f>
        <v>Cuatrimestral</v>
      </c>
      <c r="Q25" s="680" t="s">
        <v>622</v>
      </c>
      <c r="R25" s="526" t="str">
        <f>'5-CONTROLES'!AB58</f>
        <v>Fuerte</v>
      </c>
      <c r="S25" s="526" t="str">
        <f>'5-CONTROLES'!AC58</f>
        <v>Fuerte</v>
      </c>
      <c r="T25" s="526" t="str">
        <f>'5-CONTROLES'!AD58</f>
        <v>Fuerte</v>
      </c>
      <c r="U25" s="526" t="str">
        <f>'5-CONTROLES'!AH58</f>
        <v>Fuerte</v>
      </c>
      <c r="V25" s="646" t="str">
        <f>'5-CONTROLES'!AL58</f>
        <v>Rara Vez</v>
      </c>
      <c r="W25" s="646" t="str">
        <f>'5-CONTROLES'!AP58</f>
        <v>Mayor</v>
      </c>
      <c r="X25" s="648" t="str">
        <f>'5-CONTROLES'!AQ58</f>
        <v>Alto</v>
      </c>
      <c r="Y25" s="646" t="str">
        <f>'5-CONTROLES'!AS58</f>
        <v>Acción preventiva</v>
      </c>
      <c r="Z25" s="651" t="s">
        <v>1133</v>
      </c>
      <c r="AA25" s="680" t="s">
        <v>630</v>
      </c>
      <c r="AB25" s="680" t="s">
        <v>631</v>
      </c>
      <c r="AC25" s="680" t="s">
        <v>632</v>
      </c>
      <c r="AD25" s="680">
        <v>3</v>
      </c>
      <c r="AE25" s="680"/>
      <c r="AF25" s="680"/>
      <c r="AG25" s="680"/>
      <c r="AH25" s="680">
        <v>1</v>
      </c>
      <c r="AI25" s="680"/>
      <c r="AJ25" s="680"/>
      <c r="AK25" s="680"/>
      <c r="AL25" s="680">
        <v>1</v>
      </c>
      <c r="AM25" s="680"/>
      <c r="AN25" s="680"/>
      <c r="AO25" s="680"/>
      <c r="AP25" s="680">
        <v>1</v>
      </c>
      <c r="AQ25" s="628"/>
      <c r="AR25" s="628"/>
      <c r="AS25" s="628"/>
      <c r="AT25" s="628"/>
      <c r="AU25" s="628" t="s">
        <v>1276</v>
      </c>
      <c r="AV25" s="628" t="s">
        <v>1276</v>
      </c>
      <c r="AW25" s="628"/>
      <c r="AX25" s="628" t="s">
        <v>1274</v>
      </c>
      <c r="AY25" s="628"/>
      <c r="AZ25" s="628"/>
      <c r="BA25" s="628" t="s">
        <v>1274</v>
      </c>
      <c r="BB25" s="628"/>
      <c r="BC25" s="628" t="s">
        <v>114</v>
      </c>
      <c r="BD25" s="628" t="s">
        <v>114</v>
      </c>
      <c r="BE25" s="628" t="s">
        <v>1335</v>
      </c>
      <c r="BF25" s="628" t="s">
        <v>114</v>
      </c>
      <c r="BG25" s="628" t="s">
        <v>114</v>
      </c>
      <c r="BH25" s="628" t="s">
        <v>114</v>
      </c>
      <c r="BI25" s="628" t="s">
        <v>114</v>
      </c>
      <c r="BJ25" s="628" t="s">
        <v>1254</v>
      </c>
      <c r="BK25" s="628" t="s">
        <v>1336</v>
      </c>
      <c r="BL25" s="630" t="s">
        <v>1337</v>
      </c>
      <c r="BM25" s="630" t="s">
        <v>1337</v>
      </c>
    </row>
    <row r="26" spans="2:65" ht="15" customHeight="1" x14ac:dyDescent="0.25">
      <c r="B26" s="658"/>
      <c r="C26" s="652"/>
      <c r="D26" s="528"/>
      <c r="E26" s="528"/>
      <c r="F26" s="528"/>
      <c r="G26" s="171" t="str">
        <f>'3-IDENTIFICACIÓN DEL RIESGO'!L59</f>
        <v>Demandas contra la entidad y/o funcionarios</v>
      </c>
      <c r="H26" s="649"/>
      <c r="I26" s="649"/>
      <c r="J26" s="649"/>
      <c r="K26" s="647"/>
      <c r="L26" s="652"/>
      <c r="M26" s="528"/>
      <c r="N26" s="528"/>
      <c r="O26" s="528"/>
      <c r="P26" s="528"/>
      <c r="Q26" s="248"/>
      <c r="R26" s="528"/>
      <c r="S26" s="528"/>
      <c r="T26" s="528"/>
      <c r="U26" s="528"/>
      <c r="V26" s="647"/>
      <c r="W26" s="647"/>
      <c r="X26" s="649"/>
      <c r="Y26" s="647"/>
      <c r="Z26" s="652"/>
      <c r="AA26" s="248"/>
      <c r="AB26" s="248"/>
      <c r="AC26" s="248"/>
      <c r="AD26" s="248"/>
      <c r="AE26" s="248"/>
      <c r="AF26" s="248"/>
      <c r="AG26" s="248"/>
      <c r="AH26" s="248"/>
      <c r="AI26" s="248"/>
      <c r="AJ26" s="248"/>
      <c r="AK26" s="248"/>
      <c r="AL26" s="248"/>
      <c r="AM26" s="248"/>
      <c r="AN26" s="248"/>
      <c r="AO26" s="248"/>
      <c r="AP26" s="248"/>
      <c r="AQ26" s="629"/>
      <c r="AR26" s="629"/>
      <c r="AS26" s="629"/>
      <c r="AT26" s="629"/>
      <c r="AU26" s="629"/>
      <c r="AV26" s="629"/>
      <c r="AW26" s="629"/>
      <c r="AX26" s="629"/>
      <c r="AY26" s="629"/>
      <c r="AZ26" s="629"/>
      <c r="BA26" s="629"/>
      <c r="BB26" s="629"/>
      <c r="BC26" s="629"/>
      <c r="BD26" s="629"/>
      <c r="BE26" s="629"/>
      <c r="BF26" s="629"/>
      <c r="BG26" s="629"/>
      <c r="BH26" s="629"/>
      <c r="BI26" s="629"/>
      <c r="BJ26" s="629"/>
      <c r="BK26" s="629"/>
      <c r="BL26" s="631"/>
      <c r="BM26" s="631"/>
    </row>
    <row r="27" spans="2:65" ht="54.75" customHeight="1" x14ac:dyDescent="0.25">
      <c r="B27" s="658"/>
      <c r="C27" s="651" t="s">
        <v>1118</v>
      </c>
      <c r="D27" s="526" t="str">
        <f>'3-IDENTIFICACIÓN DEL RIESGO'!G60</f>
        <v>Alterar u omitir informacion en la expedicion de actos administrativos sobre la implementacion de los POSPR</v>
      </c>
      <c r="E27" s="526" t="s">
        <v>369</v>
      </c>
      <c r="F27" s="526" t="str">
        <f>'3-IDENTIFICACIÓN DEL RIESGO'!H60</f>
        <v>Deficiencias en la planeacion sobre los municipios a programar y/o desprogramar en la implementacion de los Planes de Ordenamiento Social de La Propiedad Rural</v>
      </c>
      <c r="G27" s="526" t="str">
        <f>'3-IDENTIFICACIÓN DEL RIESGO'!L60</f>
        <v xml:space="preserve"> Expedicion de actos administrativos con falsa motivacion para la programacion y/o desprogramacion de municipios en la implementacion de los POSPR</v>
      </c>
      <c r="H27" s="648" t="str">
        <f>'4-VALORACIÓN DEL RIESGO'!G35</f>
        <v>Posible</v>
      </c>
      <c r="I27" s="648" t="str">
        <f>'4-VALORACIÓN DEL RIESGO'!AC35</f>
        <v>Catastrófico</v>
      </c>
      <c r="J27" s="648" t="str">
        <f>'4-VALORACIÓN DEL RIESGO'!AE35</f>
        <v>Extremo</v>
      </c>
      <c r="K27" s="646" t="str">
        <f>'4-VALORACIÓN DEL RIESGO'!AF35</f>
        <v>Reducir</v>
      </c>
      <c r="L27" s="651" t="s">
        <v>1126</v>
      </c>
      <c r="M27" s="526" t="str">
        <f>'5-CONTROLES'!L60</f>
        <v>Elaborar actos administrativos para los muncipios en base al diagnostico de un analisis sobre el costo eficiencia de desprogramar o continuar con la implementacion de los Planes de ordenamiento Social de la Propiedad Rural</v>
      </c>
      <c r="N27" s="526" t="str">
        <f>'5-CONTROLES'!K60</f>
        <v>Actos administrativos</v>
      </c>
      <c r="O27" s="526" t="str">
        <f>'5-CONTROLES'!F60</f>
        <v>Direccion Gestion Ordenamiento Social de la Propiedad Rural</v>
      </c>
      <c r="P27" s="526" t="str">
        <f>'5-CONTROLES'!G60</f>
        <v>Trimestral</v>
      </c>
      <c r="Q27" s="680" t="s">
        <v>623</v>
      </c>
      <c r="R27" s="526" t="str">
        <f>'5-CONTROLES'!AB60</f>
        <v>Fuerte</v>
      </c>
      <c r="S27" s="526" t="str">
        <f>'5-CONTROLES'!AC60</f>
        <v>Fuerte</v>
      </c>
      <c r="T27" s="526" t="str">
        <f>'5-CONTROLES'!AD60</f>
        <v>Fuerte</v>
      </c>
      <c r="U27" s="526" t="str">
        <f>'5-CONTROLES'!AH60</f>
        <v>Fuerte</v>
      </c>
      <c r="V27" s="646" t="str">
        <f>'5-CONTROLES'!AL60</f>
        <v>Rara Vez</v>
      </c>
      <c r="W27" s="646" t="str">
        <f>'5-CONTROLES'!AP60</f>
        <v>Catastrófico</v>
      </c>
      <c r="X27" s="648" t="str">
        <f>'5-CONTROLES'!AQ60</f>
        <v>Extremo</v>
      </c>
      <c r="Y27" s="646" t="str">
        <f>'5-CONTROLES'!AS60</f>
        <v>Acción preventiva</v>
      </c>
      <c r="Z27" s="651" t="s">
        <v>1134</v>
      </c>
      <c r="AA27" s="680" t="s">
        <v>634</v>
      </c>
      <c r="AB27" s="680" t="s">
        <v>635</v>
      </c>
      <c r="AC27" s="680" t="s">
        <v>636</v>
      </c>
      <c r="AD27" s="680">
        <v>4</v>
      </c>
      <c r="AE27" s="680"/>
      <c r="AF27" s="680"/>
      <c r="AG27" s="680"/>
      <c r="AH27" s="680"/>
      <c r="AI27" s="680"/>
      <c r="AJ27" s="680">
        <v>2</v>
      </c>
      <c r="AK27" s="680"/>
      <c r="AL27" s="680">
        <v>2</v>
      </c>
      <c r="AM27" s="680"/>
      <c r="AN27" s="680"/>
      <c r="AO27" s="680"/>
      <c r="AP27" s="680"/>
      <c r="AQ27" s="628"/>
      <c r="AR27" s="628"/>
      <c r="AS27" s="628"/>
      <c r="AT27" s="628"/>
      <c r="AU27" s="628" t="s">
        <v>1276</v>
      </c>
      <c r="AV27" s="628" t="s">
        <v>1276</v>
      </c>
      <c r="AW27" s="628"/>
      <c r="AX27" s="628" t="s">
        <v>1274</v>
      </c>
      <c r="AY27" s="628"/>
      <c r="AZ27" s="628"/>
      <c r="BA27" s="628" t="s">
        <v>1274</v>
      </c>
      <c r="BB27" s="628"/>
      <c r="BC27" s="628" t="s">
        <v>171</v>
      </c>
      <c r="BD27" s="628" t="s">
        <v>171</v>
      </c>
      <c r="BE27" s="628" t="s">
        <v>1373</v>
      </c>
      <c r="BF27" s="628" t="s">
        <v>114</v>
      </c>
      <c r="BG27" s="628" t="s">
        <v>114</v>
      </c>
      <c r="BH27" s="628" t="s">
        <v>171</v>
      </c>
      <c r="BI27" s="628" t="s">
        <v>114</v>
      </c>
      <c r="BJ27" s="628" t="s">
        <v>114</v>
      </c>
      <c r="BK27" s="628" t="s">
        <v>1368</v>
      </c>
      <c r="BL27" s="630" t="s">
        <v>1293</v>
      </c>
      <c r="BM27" s="630" t="s">
        <v>1293</v>
      </c>
    </row>
    <row r="28" spans="2:65" ht="15" customHeight="1" x14ac:dyDescent="0.25">
      <c r="B28" s="658"/>
      <c r="C28" s="652"/>
      <c r="D28" s="528"/>
      <c r="E28" s="528"/>
      <c r="F28" s="528"/>
      <c r="G28" s="528"/>
      <c r="H28" s="649"/>
      <c r="I28" s="649"/>
      <c r="J28" s="649"/>
      <c r="K28" s="647"/>
      <c r="L28" s="652"/>
      <c r="M28" s="528"/>
      <c r="N28" s="528"/>
      <c r="O28" s="528"/>
      <c r="P28" s="528"/>
      <c r="Q28" s="248"/>
      <c r="R28" s="528"/>
      <c r="S28" s="528"/>
      <c r="T28" s="528"/>
      <c r="U28" s="528"/>
      <c r="V28" s="647"/>
      <c r="W28" s="647"/>
      <c r="X28" s="649"/>
      <c r="Y28" s="647"/>
      <c r="Z28" s="652"/>
      <c r="AA28" s="248"/>
      <c r="AB28" s="248"/>
      <c r="AC28" s="248"/>
      <c r="AD28" s="248"/>
      <c r="AE28" s="248"/>
      <c r="AF28" s="248"/>
      <c r="AG28" s="248"/>
      <c r="AH28" s="248"/>
      <c r="AI28" s="248"/>
      <c r="AJ28" s="248"/>
      <c r="AK28" s="248"/>
      <c r="AL28" s="248"/>
      <c r="AM28" s="248"/>
      <c r="AN28" s="248"/>
      <c r="AO28" s="248"/>
      <c r="AP28" s="248"/>
      <c r="AQ28" s="629"/>
      <c r="AR28" s="629"/>
      <c r="AS28" s="629"/>
      <c r="AT28" s="629"/>
      <c r="AU28" s="629"/>
      <c r="AV28" s="629"/>
      <c r="AW28" s="629"/>
      <c r="AX28" s="629"/>
      <c r="AY28" s="629"/>
      <c r="AZ28" s="629"/>
      <c r="BA28" s="629"/>
      <c r="BB28" s="629"/>
      <c r="BC28" s="629"/>
      <c r="BD28" s="629"/>
      <c r="BE28" s="629"/>
      <c r="BF28" s="629"/>
      <c r="BG28" s="629"/>
      <c r="BH28" s="629"/>
      <c r="BI28" s="629"/>
      <c r="BJ28" s="629"/>
      <c r="BK28" s="629"/>
      <c r="BL28" s="631"/>
      <c r="BM28" s="631"/>
    </row>
    <row r="29" spans="2:65" ht="53.25" customHeight="1" x14ac:dyDescent="0.25">
      <c r="B29" s="658"/>
      <c r="C29" s="651" t="s">
        <v>1119</v>
      </c>
      <c r="D29" s="526" t="str">
        <f>'3-IDENTIFICACIÓN DEL RIESGO'!G62</f>
        <v>Los servidores públicos y/o colaboradores de las UGT, solicitan o reciben dadivas  por diligenciamiento o entrega del Formulario de Inscripción de Sujetos de Ordenamiento - FISO</v>
      </c>
      <c r="E29" s="526" t="s">
        <v>369</v>
      </c>
      <c r="F29" s="171" t="str">
        <f>'3-IDENTIFICACIÓN DEL RIESGO'!H62</f>
        <v>1. Falta de ética profesional del funcionario o personal vinculado a la entidad.</v>
      </c>
      <c r="G29" s="526" t="str">
        <f>'3-IDENTIFICACIÓN DEL RIESGO'!L62</f>
        <v>1. Afectación de credibilidad e imagen institucional</v>
      </c>
      <c r="H29" s="648" t="str">
        <f>'4-VALORACIÓN DEL RIESGO'!G36</f>
        <v>Probable</v>
      </c>
      <c r="I29" s="648" t="str">
        <f>'4-VALORACIÓN DEL RIESGO'!AC36</f>
        <v>Catastrófico</v>
      </c>
      <c r="J29" s="648" t="str">
        <f>'4-VALORACIÓN DEL RIESGO'!AE36</f>
        <v>Extremo</v>
      </c>
      <c r="K29" s="646" t="str">
        <f>'4-VALORACIÓN DEL RIESGO'!AF36</f>
        <v>Reducir</v>
      </c>
      <c r="L29" s="651" t="s">
        <v>1127</v>
      </c>
      <c r="M29" s="526" t="str">
        <f>'5-CONTROLES'!L62</f>
        <v>Validar la númeración de los FISOS al ingresarlos al sistema</v>
      </c>
      <c r="N29" s="526" t="str">
        <f>'5-CONTROLES'!K62</f>
        <v>Listado de FISOS diligenciados</v>
      </c>
      <c r="O29" s="526" t="str">
        <f>'5-CONTROLES'!F62</f>
        <v>Líderes UGT</v>
      </c>
      <c r="P29" s="526" t="str">
        <f>'5-CONTROLES'!G62</f>
        <v>Según programación</v>
      </c>
      <c r="Q29" s="680" t="s">
        <v>1037</v>
      </c>
      <c r="R29" s="526" t="str">
        <f>'5-CONTROLES'!AB62</f>
        <v>Fuerte</v>
      </c>
      <c r="S29" s="526" t="str">
        <f>'5-CONTROLES'!AC62</f>
        <v>Fuerte</v>
      </c>
      <c r="T29" s="526" t="str">
        <f>'5-CONTROLES'!AD62</f>
        <v>Fuerte</v>
      </c>
      <c r="U29" s="526" t="str">
        <f>'5-CONTROLES'!AH62</f>
        <v>Fuerte</v>
      </c>
      <c r="V29" s="646" t="str">
        <f>'5-CONTROLES'!AL62</f>
        <v>Rara Vez</v>
      </c>
      <c r="W29" s="646" t="str">
        <f>'5-CONTROLES'!AP62</f>
        <v>Mayor</v>
      </c>
      <c r="X29" s="648" t="str">
        <f>'5-CONTROLES'!AQ62</f>
        <v>Alto</v>
      </c>
      <c r="Y29" s="646" t="str">
        <f>'5-CONTROLES'!AS62</f>
        <v>Acción preventiva</v>
      </c>
      <c r="Z29" s="651" t="s">
        <v>1135</v>
      </c>
      <c r="AA29" s="680" t="s">
        <v>1038</v>
      </c>
      <c r="AB29" s="680" t="s">
        <v>1025</v>
      </c>
      <c r="AC29" s="680" t="s">
        <v>1039</v>
      </c>
      <c r="AD29" s="680">
        <v>2</v>
      </c>
      <c r="AE29" s="680"/>
      <c r="AF29" s="680"/>
      <c r="AG29" s="680"/>
      <c r="AH29" s="680">
        <v>1</v>
      </c>
      <c r="AI29" s="680"/>
      <c r="AJ29" s="680"/>
      <c r="AK29" s="680"/>
      <c r="AL29" s="680"/>
      <c r="AM29" s="680">
        <v>1</v>
      </c>
      <c r="AN29" s="680"/>
      <c r="AO29" s="680"/>
      <c r="AP29" s="680"/>
      <c r="AQ29" s="628"/>
      <c r="AR29" s="628"/>
      <c r="AS29" s="628"/>
      <c r="AT29" s="628"/>
      <c r="AU29" s="628" t="s">
        <v>1276</v>
      </c>
      <c r="AV29" s="628" t="s">
        <v>1276</v>
      </c>
      <c r="AW29" s="628"/>
      <c r="AX29" s="628" t="s">
        <v>1274</v>
      </c>
      <c r="AY29" s="628"/>
      <c r="AZ29" s="628"/>
      <c r="BA29" s="628" t="s">
        <v>1274</v>
      </c>
      <c r="BB29" s="628"/>
      <c r="BC29" s="628" t="s">
        <v>114</v>
      </c>
      <c r="BD29" s="628" t="s">
        <v>114</v>
      </c>
      <c r="BE29" s="628" t="s">
        <v>1299</v>
      </c>
      <c r="BF29" s="628" t="s">
        <v>171</v>
      </c>
      <c r="BG29" s="628" t="s">
        <v>114</v>
      </c>
      <c r="BH29" s="628" t="s">
        <v>114</v>
      </c>
      <c r="BI29" s="628" t="s">
        <v>114</v>
      </c>
      <c r="BJ29" s="628" t="s">
        <v>114</v>
      </c>
      <c r="BK29" s="628" t="s">
        <v>1300</v>
      </c>
      <c r="BL29" s="630" t="s">
        <v>1290</v>
      </c>
      <c r="BM29" s="630" t="s">
        <v>1290</v>
      </c>
    </row>
    <row r="30" spans="2:65" ht="36" customHeight="1" x14ac:dyDescent="0.25">
      <c r="B30" s="659"/>
      <c r="C30" s="652"/>
      <c r="D30" s="528"/>
      <c r="E30" s="528"/>
      <c r="F30" s="171" t="str">
        <f>'3-IDENTIFICACIÓN DEL RIESGO'!H63</f>
        <v xml:space="preserve">2. Falta de controles en el manejo de la información </v>
      </c>
      <c r="G30" s="528"/>
      <c r="H30" s="649"/>
      <c r="I30" s="649"/>
      <c r="J30" s="649"/>
      <c r="K30" s="647"/>
      <c r="L30" s="652"/>
      <c r="M30" s="528"/>
      <c r="N30" s="528"/>
      <c r="O30" s="528"/>
      <c r="P30" s="528"/>
      <c r="Q30" s="248"/>
      <c r="R30" s="528"/>
      <c r="S30" s="528"/>
      <c r="T30" s="528"/>
      <c r="U30" s="528"/>
      <c r="V30" s="647"/>
      <c r="W30" s="647"/>
      <c r="X30" s="649"/>
      <c r="Y30" s="647"/>
      <c r="Z30" s="652"/>
      <c r="AA30" s="248"/>
      <c r="AB30" s="248"/>
      <c r="AC30" s="248"/>
      <c r="AD30" s="248"/>
      <c r="AE30" s="248"/>
      <c r="AF30" s="248"/>
      <c r="AG30" s="248"/>
      <c r="AH30" s="248"/>
      <c r="AI30" s="248"/>
      <c r="AJ30" s="248"/>
      <c r="AK30" s="248"/>
      <c r="AL30" s="248"/>
      <c r="AM30" s="248"/>
      <c r="AN30" s="248"/>
      <c r="AO30" s="248"/>
      <c r="AP30" s="248"/>
      <c r="AQ30" s="629"/>
      <c r="AR30" s="629"/>
      <c r="AS30" s="629"/>
      <c r="AT30" s="629"/>
      <c r="AU30" s="629"/>
      <c r="AV30" s="629"/>
      <c r="AW30" s="629"/>
      <c r="AX30" s="629"/>
      <c r="AY30" s="629"/>
      <c r="AZ30" s="629"/>
      <c r="BA30" s="629"/>
      <c r="BB30" s="629"/>
      <c r="BC30" s="629"/>
      <c r="BD30" s="629"/>
      <c r="BE30" s="629"/>
      <c r="BF30" s="629"/>
      <c r="BG30" s="629"/>
      <c r="BH30" s="629"/>
      <c r="BI30" s="629"/>
      <c r="BJ30" s="629"/>
      <c r="BK30" s="629"/>
      <c r="BL30" s="631"/>
      <c r="BM30" s="631"/>
    </row>
    <row r="31" spans="2:65" ht="69.75" customHeight="1" x14ac:dyDescent="0.25">
      <c r="B31" s="657" t="str">
        <f>'3-IDENTIFICACIÓN DEL RIESGO'!B64</f>
        <v>SEGURIDAD JURÍDICA SOBRE LA TITULARIDAD DE LA TIERRA Y LOS TERRITORIOS</v>
      </c>
      <c r="C31" s="651" t="s">
        <v>1136</v>
      </c>
      <c r="D31" s="526" t="str">
        <f>'3-IDENTIFICACIÓN DEL RIESGO'!G64</f>
        <v xml:space="preserve">Servidores públicos o colaboradores de la ANT, que en beneficio propio o de un tercero manipulen, destruyan, dilaten omitan o incidan indebidamente en trámites o actuaciones administrativas de procesos agrarios o formalización de la propiedad privada rural. </v>
      </c>
      <c r="E31" s="526" t="s">
        <v>369</v>
      </c>
      <c r="F31" s="526" t="str">
        <f>'3-IDENTIFICACIÓN DEL RIESGO'!H64</f>
        <v>Deficiencias en la comunicación y desconocimiento de los usuarios sobre los trámites de procesos agrarios y formalización de la propiedad privada rural, acorde a la normatividad vigente.</v>
      </c>
      <c r="G31" s="526" t="str">
        <f>'3-IDENTIFICACIÓN DEL RIESGO'!L64</f>
        <v>Desgaste administrativo para subsanar la actuación.</v>
      </c>
      <c r="H31" s="648" t="str">
        <f>'4-VALORACIÓN DEL RIESGO'!G37</f>
        <v>Rara Vez</v>
      </c>
      <c r="I31" s="648" t="str">
        <f>'4-VALORACIÓN DEL RIESGO'!AC37</f>
        <v>Catastrófico</v>
      </c>
      <c r="J31" s="648" t="str">
        <f>'4-VALORACIÓN DEL RIESGO'!AE37</f>
        <v>Extremo</v>
      </c>
      <c r="K31" s="646" t="str">
        <f>'4-VALORACIÓN DEL RIESGO'!AF37</f>
        <v>Reducir</v>
      </c>
      <c r="L31" s="651" t="s">
        <v>1138</v>
      </c>
      <c r="M31" s="526" t="str">
        <f>'5-CONTROLES'!L64</f>
        <v>Revisión de los actos administrativos por parte de los líderes de los procesos agrarios y la formalización de la propiedad privada rural antes de ser suscritos por parte de los Subdirectores.</v>
      </c>
      <c r="N31" s="526" t="str">
        <f>'5-CONTROLES'!K64</f>
        <v>Listado de los actos administrativos suscritos por las Subdirecciones, donde conste la revisión indicando el número de expediente y el número del acto administrativo que están en los sistemas de información de la ANT</v>
      </c>
      <c r="O31" s="526" t="str">
        <f>'5-CONTROLES'!F64</f>
        <v>Subdirección de Procesos Agrarios y Gestión Jurídica: 
- Contratista – Líderes
Subdirección de Seguridad Jurídica: 
- Contratista – Líderes</v>
      </c>
      <c r="P31" s="526" t="str">
        <f>'5-CONTROLES'!G64</f>
        <v xml:space="preserve">Por demaanda </v>
      </c>
      <c r="Q31" s="680" t="s">
        <v>648</v>
      </c>
      <c r="R31" s="526" t="str">
        <f>'5-CONTROLES'!AB64</f>
        <v>Fuerte</v>
      </c>
      <c r="S31" s="526" t="str">
        <f>'5-CONTROLES'!AC64</f>
        <v>Fuerte</v>
      </c>
      <c r="T31" s="526" t="str">
        <f>'5-CONTROLES'!AD64</f>
        <v>Fuerte</v>
      </c>
      <c r="U31" s="526" t="str">
        <f>'5-CONTROLES'!AH64</f>
        <v>Fuerte</v>
      </c>
      <c r="V31" s="646" t="str">
        <f>'5-CONTROLES'!AL64</f>
        <v>Rara Vez</v>
      </c>
      <c r="W31" s="646" t="str">
        <f>'5-CONTROLES'!AP64</f>
        <v>Catastrófico</v>
      </c>
      <c r="X31" s="648" t="str">
        <f>'5-CONTROLES'!AQ64</f>
        <v>Extremo</v>
      </c>
      <c r="Y31" s="646" t="str">
        <f>'5-CONTROLES'!AS64</f>
        <v>Acción preventiva</v>
      </c>
      <c r="Z31" s="138" t="s">
        <v>1140</v>
      </c>
      <c r="AA31" s="157" t="s">
        <v>649</v>
      </c>
      <c r="AB31" s="157" t="s">
        <v>650</v>
      </c>
      <c r="AC31" s="157" t="s">
        <v>651</v>
      </c>
      <c r="AD31" s="157">
        <v>1</v>
      </c>
      <c r="AE31" s="157"/>
      <c r="AF31" s="157"/>
      <c r="AG31" s="157"/>
      <c r="AH31" s="157"/>
      <c r="AI31" s="157"/>
      <c r="AJ31" s="157"/>
      <c r="AK31" s="157"/>
      <c r="AL31" s="157"/>
      <c r="AM31" s="157"/>
      <c r="AN31" s="157"/>
      <c r="AO31" s="157"/>
      <c r="AP31" s="157">
        <v>1</v>
      </c>
      <c r="AQ31" s="197"/>
      <c r="AR31" s="197"/>
      <c r="AS31" s="197"/>
      <c r="AT31" s="197"/>
      <c r="AU31" s="197" t="s">
        <v>1276</v>
      </c>
      <c r="AV31" s="197" t="s">
        <v>1276</v>
      </c>
      <c r="AW31" s="197"/>
      <c r="AX31" s="197" t="s">
        <v>1274</v>
      </c>
      <c r="AY31" s="197"/>
      <c r="AZ31" s="197" t="s">
        <v>1274</v>
      </c>
      <c r="BA31" s="197"/>
      <c r="BB31" s="197"/>
      <c r="BC31" s="197" t="s">
        <v>114</v>
      </c>
      <c r="BD31" s="197" t="s">
        <v>114</v>
      </c>
      <c r="BE31" s="197" t="s">
        <v>1338</v>
      </c>
      <c r="BF31" s="197" t="s">
        <v>114</v>
      </c>
      <c r="BG31" s="197" t="s">
        <v>114</v>
      </c>
      <c r="BH31" s="197" t="s">
        <v>114</v>
      </c>
      <c r="BI31" s="197" t="s">
        <v>114</v>
      </c>
      <c r="BJ31" s="197" t="s">
        <v>114</v>
      </c>
      <c r="BK31" s="201" t="s">
        <v>1339</v>
      </c>
      <c r="BL31" s="630" t="s">
        <v>1337</v>
      </c>
      <c r="BM31" s="202" t="s">
        <v>1337</v>
      </c>
    </row>
    <row r="32" spans="2:65" ht="67.5" customHeight="1" x14ac:dyDescent="0.25">
      <c r="B32" s="658"/>
      <c r="C32" s="656"/>
      <c r="D32" s="527"/>
      <c r="E32" s="527"/>
      <c r="F32" s="527"/>
      <c r="G32" s="528"/>
      <c r="H32" s="653"/>
      <c r="I32" s="653"/>
      <c r="J32" s="653"/>
      <c r="K32" s="650"/>
      <c r="L32" s="656"/>
      <c r="M32" s="527"/>
      <c r="N32" s="527"/>
      <c r="O32" s="527"/>
      <c r="P32" s="527"/>
      <c r="Q32" s="685"/>
      <c r="R32" s="527"/>
      <c r="S32" s="527"/>
      <c r="T32" s="527"/>
      <c r="U32" s="527"/>
      <c r="V32" s="650"/>
      <c r="W32" s="650"/>
      <c r="X32" s="653"/>
      <c r="Y32" s="650"/>
      <c r="Z32" s="138" t="s">
        <v>1141</v>
      </c>
      <c r="AA32" s="157" t="s">
        <v>652</v>
      </c>
      <c r="AB32" s="157" t="s">
        <v>653</v>
      </c>
      <c r="AC32" s="157" t="s">
        <v>654</v>
      </c>
      <c r="AD32" s="157">
        <v>4</v>
      </c>
      <c r="AE32" s="157"/>
      <c r="AF32" s="157"/>
      <c r="AG32" s="157"/>
      <c r="AH32" s="157"/>
      <c r="AI32" s="157"/>
      <c r="AJ32" s="157">
        <v>1</v>
      </c>
      <c r="AK32" s="157"/>
      <c r="AL32" s="157">
        <v>1</v>
      </c>
      <c r="AM32" s="157"/>
      <c r="AN32" s="157">
        <v>1</v>
      </c>
      <c r="AO32" s="157"/>
      <c r="AP32" s="157">
        <v>1</v>
      </c>
      <c r="AQ32" s="197"/>
      <c r="AR32" s="197"/>
      <c r="AS32" s="197"/>
      <c r="AT32" s="197"/>
      <c r="AU32" s="197" t="s">
        <v>1276</v>
      </c>
      <c r="AV32" s="197" t="s">
        <v>1276</v>
      </c>
      <c r="AW32" s="197"/>
      <c r="AX32" s="197" t="s">
        <v>1274</v>
      </c>
      <c r="AY32" s="197"/>
      <c r="AZ32" s="197" t="s">
        <v>1274</v>
      </c>
      <c r="BA32" s="197"/>
      <c r="BB32" s="197"/>
      <c r="BC32" s="197" t="s">
        <v>114</v>
      </c>
      <c r="BD32" s="197" t="s">
        <v>114</v>
      </c>
      <c r="BE32" s="197" t="s">
        <v>1338</v>
      </c>
      <c r="BF32" s="197" t="s">
        <v>114</v>
      </c>
      <c r="BG32" s="197" t="s">
        <v>114</v>
      </c>
      <c r="BH32" s="197" t="s">
        <v>114</v>
      </c>
      <c r="BI32" s="197" t="s">
        <v>114</v>
      </c>
      <c r="BJ32" s="197" t="s">
        <v>114</v>
      </c>
      <c r="BK32" s="197" t="s">
        <v>1340</v>
      </c>
      <c r="BL32" s="632"/>
      <c r="BM32" s="202" t="s">
        <v>1337</v>
      </c>
    </row>
    <row r="33" spans="2:65" ht="99" customHeight="1" x14ac:dyDescent="0.25">
      <c r="B33" s="658"/>
      <c r="C33" s="652"/>
      <c r="D33" s="528"/>
      <c r="E33" s="528"/>
      <c r="F33" s="528"/>
      <c r="G33" s="171" t="str">
        <f>'3-IDENTIFICACIÓN DEL RIESGO'!L65</f>
        <v>Deterioro de la imagen institucional.</v>
      </c>
      <c r="H33" s="649"/>
      <c r="I33" s="649"/>
      <c r="J33" s="649"/>
      <c r="K33" s="647"/>
      <c r="L33" s="652"/>
      <c r="M33" s="528"/>
      <c r="N33" s="528"/>
      <c r="O33" s="528"/>
      <c r="P33" s="528"/>
      <c r="Q33" s="248"/>
      <c r="R33" s="528"/>
      <c r="S33" s="528"/>
      <c r="T33" s="528"/>
      <c r="U33" s="528"/>
      <c r="V33" s="647"/>
      <c r="W33" s="647"/>
      <c r="X33" s="649"/>
      <c r="Y33" s="647"/>
      <c r="Z33" s="138" t="s">
        <v>1142</v>
      </c>
      <c r="AA33" s="157" t="s">
        <v>655</v>
      </c>
      <c r="AB33" s="157" t="s">
        <v>653</v>
      </c>
      <c r="AC33" s="157" t="s">
        <v>656</v>
      </c>
      <c r="AD33" s="157">
        <v>1</v>
      </c>
      <c r="AE33" s="157"/>
      <c r="AF33" s="157"/>
      <c r="AG33" s="157"/>
      <c r="AH33" s="157"/>
      <c r="AI33" s="157"/>
      <c r="AJ33" s="157">
        <v>1</v>
      </c>
      <c r="AK33" s="157"/>
      <c r="AL33" s="157"/>
      <c r="AM33" s="157"/>
      <c r="AN33" s="157"/>
      <c r="AO33" s="157"/>
      <c r="AP33" s="157"/>
      <c r="AQ33" s="197"/>
      <c r="AR33" s="197"/>
      <c r="AS33" s="197"/>
      <c r="AT33" s="197"/>
      <c r="AU33" s="197" t="s">
        <v>1276</v>
      </c>
      <c r="AV33" s="197" t="s">
        <v>1276</v>
      </c>
      <c r="AW33" s="197"/>
      <c r="AX33" s="197" t="s">
        <v>1274</v>
      </c>
      <c r="AY33" s="197"/>
      <c r="AZ33" s="197" t="s">
        <v>1274</v>
      </c>
      <c r="BA33" s="197"/>
      <c r="BB33" s="197"/>
      <c r="BC33" s="197" t="s">
        <v>114</v>
      </c>
      <c r="BD33" s="197" t="s">
        <v>114</v>
      </c>
      <c r="BE33" s="197" t="s">
        <v>1338</v>
      </c>
      <c r="BF33" s="197" t="s">
        <v>114</v>
      </c>
      <c r="BG33" s="197" t="s">
        <v>114</v>
      </c>
      <c r="BH33" s="197" t="s">
        <v>114</v>
      </c>
      <c r="BI33" s="197" t="s">
        <v>114</v>
      </c>
      <c r="BJ33" s="197" t="s">
        <v>1254</v>
      </c>
      <c r="BK33" s="197" t="s">
        <v>1341</v>
      </c>
      <c r="BL33" s="631"/>
      <c r="BM33" s="202" t="s">
        <v>1337</v>
      </c>
    </row>
    <row r="34" spans="2:65" ht="50.25" customHeight="1" x14ac:dyDescent="0.25">
      <c r="B34" s="658"/>
      <c r="C34" s="651" t="s">
        <v>1137</v>
      </c>
      <c r="D34" s="526" t="str">
        <f>'3-IDENTIFICACIÓN DEL RIESGO'!G66</f>
        <v>Servidores públicos y/o colaboradores de las UGT reciben dádivas por agilizar, omitir o dilatar trámites para el desarrollo de procesos agrarios</v>
      </c>
      <c r="E34" s="526" t="s">
        <v>369</v>
      </c>
      <c r="F34" s="171" t="str">
        <f>'3-IDENTIFICACIÓN DEL RIESGO'!H66</f>
        <v>1. Deficiencias en la comunicación y desconocimiento de los usuarios sobre los trámites de procesos agrarios y formalización de la propiedad privada rural, acorde a la normatividad vigente</v>
      </c>
      <c r="G34" s="526" t="str">
        <f>'3-IDENTIFICACIÓN DEL RIESGO'!L66</f>
        <v>1. Afectación de credibilidad e imagen institucional</v>
      </c>
      <c r="H34" s="648" t="str">
        <f>'4-VALORACIÓN DEL RIESGO'!G38</f>
        <v>Probable</v>
      </c>
      <c r="I34" s="648" t="str">
        <f>'4-VALORACIÓN DEL RIESGO'!AC38</f>
        <v>Catastrófico</v>
      </c>
      <c r="J34" s="648" t="str">
        <f>'4-VALORACIÓN DEL RIESGO'!AE38</f>
        <v>Extremo</v>
      </c>
      <c r="K34" s="646" t="str">
        <f>'4-VALORACIÓN DEL RIESGO'!AF38</f>
        <v>Reducir</v>
      </c>
      <c r="L34" s="651" t="s">
        <v>1139</v>
      </c>
      <c r="M34" s="526" t="str">
        <f>'5-CONTROLES'!L66</f>
        <v>Jornada de capacitación a los colaboradores de las Unidades de Gestión Territorial, con el fin de que conozcan las sanciones a las cuales son merecedores en caso de incurrir en actos de corrupción</v>
      </c>
      <c r="N34" s="526" t="str">
        <f>'5-CONTROLES'!K66</f>
        <v>Listas de asistencia y/o actas de reunión</v>
      </c>
      <c r="O34" s="526" t="str">
        <f>'5-CONTROLES'!F66</f>
        <v>Líderes UGT</v>
      </c>
      <c r="P34" s="526" t="str">
        <f>'5-CONTROLES'!G66</f>
        <v>Según programación</v>
      </c>
      <c r="Q34" s="680" t="s">
        <v>1039</v>
      </c>
      <c r="R34" s="526" t="str">
        <f>'5-CONTROLES'!AB66</f>
        <v>Fuerte</v>
      </c>
      <c r="S34" s="526" t="str">
        <f>'5-CONTROLES'!AC66</f>
        <v>Moderado</v>
      </c>
      <c r="T34" s="526" t="str">
        <f>'5-CONTROLES'!AD66</f>
        <v>Moderado</v>
      </c>
      <c r="U34" s="526" t="str">
        <f>'5-CONTROLES'!AH66</f>
        <v>Moderado</v>
      </c>
      <c r="V34" s="646" t="str">
        <f>'5-CONTROLES'!AL66</f>
        <v>Posible</v>
      </c>
      <c r="W34" s="646" t="str">
        <f>'5-CONTROLES'!AP66</f>
        <v>Catastrófico</v>
      </c>
      <c r="X34" s="648" t="str">
        <f>'5-CONTROLES'!AQ66</f>
        <v>Extremo</v>
      </c>
      <c r="Y34" s="646" t="str">
        <f>'5-CONTROLES'!AS66</f>
        <v>Acción preventiva</v>
      </c>
      <c r="Z34" s="651" t="s">
        <v>1143</v>
      </c>
      <c r="AA34" s="680" t="s">
        <v>1038</v>
      </c>
      <c r="AB34" s="680" t="s">
        <v>1025</v>
      </c>
      <c r="AC34" s="680" t="s">
        <v>1039</v>
      </c>
      <c r="AD34" s="680">
        <v>2</v>
      </c>
      <c r="AE34" s="680"/>
      <c r="AF34" s="680"/>
      <c r="AG34" s="680"/>
      <c r="AH34" s="680"/>
      <c r="AI34" s="680">
        <v>1</v>
      </c>
      <c r="AJ34" s="680"/>
      <c r="AK34" s="680"/>
      <c r="AL34" s="680"/>
      <c r="AM34" s="680"/>
      <c r="AN34" s="680">
        <v>1</v>
      </c>
      <c r="AO34" s="680"/>
      <c r="AP34" s="680"/>
      <c r="AQ34" s="628"/>
      <c r="AR34" s="628"/>
      <c r="AS34" s="628"/>
      <c r="AT34" s="628"/>
      <c r="AU34" s="628" t="s">
        <v>1276</v>
      </c>
      <c r="AV34" s="628" t="s">
        <v>1276</v>
      </c>
      <c r="AW34" s="628"/>
      <c r="AX34" s="628" t="s">
        <v>1274</v>
      </c>
      <c r="AY34" s="628"/>
      <c r="AZ34" s="628"/>
      <c r="BA34" s="628" t="s">
        <v>1274</v>
      </c>
      <c r="BB34" s="628"/>
      <c r="BC34" s="628" t="s">
        <v>171</v>
      </c>
      <c r="BD34" s="628" t="s">
        <v>171</v>
      </c>
      <c r="BE34" s="628" t="s">
        <v>1302</v>
      </c>
      <c r="BF34" s="628" t="s">
        <v>171</v>
      </c>
      <c r="BG34" s="628" t="s">
        <v>114</v>
      </c>
      <c r="BH34" s="628" t="s">
        <v>114</v>
      </c>
      <c r="BI34" s="628" t="s">
        <v>171</v>
      </c>
      <c r="BJ34" s="628" t="s">
        <v>171</v>
      </c>
      <c r="BK34" s="628" t="s">
        <v>1301</v>
      </c>
      <c r="BL34" s="630" t="s">
        <v>1289</v>
      </c>
      <c r="BM34" s="630" t="s">
        <v>1289</v>
      </c>
    </row>
    <row r="35" spans="2:65" ht="39.75" customHeight="1" x14ac:dyDescent="0.25">
      <c r="B35" s="658"/>
      <c r="C35" s="652"/>
      <c r="D35" s="528"/>
      <c r="E35" s="528"/>
      <c r="F35" s="171" t="str">
        <f>'3-IDENTIFICACIÓN DEL RIESGO'!H67</f>
        <v>2. Interés de terceros  en la dilatar u orientar la decisión de procesos agrarios.</v>
      </c>
      <c r="G35" s="528"/>
      <c r="H35" s="649"/>
      <c r="I35" s="649"/>
      <c r="J35" s="649"/>
      <c r="K35" s="647"/>
      <c r="L35" s="652"/>
      <c r="M35" s="528"/>
      <c r="N35" s="528"/>
      <c r="O35" s="528"/>
      <c r="P35" s="528"/>
      <c r="Q35" s="248"/>
      <c r="R35" s="528"/>
      <c r="S35" s="528"/>
      <c r="T35" s="528"/>
      <c r="U35" s="528"/>
      <c r="V35" s="647"/>
      <c r="W35" s="647"/>
      <c r="X35" s="649"/>
      <c r="Y35" s="647"/>
      <c r="Z35" s="652"/>
      <c r="AA35" s="248"/>
      <c r="AB35" s="248"/>
      <c r="AC35" s="248"/>
      <c r="AD35" s="248"/>
      <c r="AE35" s="248"/>
      <c r="AF35" s="248"/>
      <c r="AG35" s="248"/>
      <c r="AH35" s="248"/>
      <c r="AI35" s="248"/>
      <c r="AJ35" s="248"/>
      <c r="AK35" s="248"/>
      <c r="AL35" s="248"/>
      <c r="AM35" s="248"/>
      <c r="AN35" s="248"/>
      <c r="AO35" s="248"/>
      <c r="AP35" s="248"/>
      <c r="AQ35" s="629"/>
      <c r="AR35" s="629"/>
      <c r="AS35" s="629"/>
      <c r="AT35" s="629"/>
      <c r="AU35" s="629"/>
      <c r="AV35" s="629"/>
      <c r="AW35" s="629"/>
      <c r="AX35" s="629"/>
      <c r="AY35" s="629"/>
      <c r="AZ35" s="629"/>
      <c r="BA35" s="629"/>
      <c r="BB35" s="629"/>
      <c r="BC35" s="629"/>
      <c r="BD35" s="629"/>
      <c r="BE35" s="629"/>
      <c r="BF35" s="629"/>
      <c r="BG35" s="629"/>
      <c r="BH35" s="629"/>
      <c r="BI35" s="629"/>
      <c r="BJ35" s="629"/>
      <c r="BK35" s="629"/>
      <c r="BL35" s="631"/>
      <c r="BM35" s="631"/>
    </row>
    <row r="36" spans="2:65" ht="60" customHeight="1" x14ac:dyDescent="0.25">
      <c r="B36" s="657" t="str">
        <f>'3-IDENTIFICACIÓN DEL RIESGO'!B74</f>
        <v>ACCESO A LA PROPIEDAD DE LA TIERRA Y LOS TERRITORIOS</v>
      </c>
      <c r="C36" s="651" t="s">
        <v>1144</v>
      </c>
      <c r="D36" s="526" t="str">
        <f>'3-IDENTIFICACIÓN DEL RIESGO'!G74</f>
        <v>Uso de la información registrada en la visita agronomica o estudio preliminar y complementario de títulos  de expedientes de Compra Directa de la DAT para  beneficio propio o de particulares.</v>
      </c>
      <c r="E36" s="526" t="s">
        <v>369</v>
      </c>
      <c r="F36" s="171" t="str">
        <f>'3-IDENTIFICACIÓN DEL RIESGO'!H74</f>
        <v xml:space="preserve">Presencia de intereses particulares o conductas de recibir o solicitar beneficios en la visita agronómica o en el estudio preliminar y complementario de títulos por parte del profesional de Compra Directa de la DAT designado para la revisión </v>
      </c>
      <c r="G36" s="171" t="str">
        <f>'3-IDENTIFICACIÓN DEL RIESGO'!L74</f>
        <v>Afectación en el logro de indicadores y metas asociadas a compra de predios en actividades misionales.</v>
      </c>
      <c r="H36" s="648" t="str">
        <f>'4-VALORACIÓN DEL RIESGO'!G42</f>
        <v>Probable</v>
      </c>
      <c r="I36" s="648" t="str">
        <f>'4-VALORACIÓN DEL RIESGO'!AC42</f>
        <v>Catastrófico</v>
      </c>
      <c r="J36" s="648" t="str">
        <f>'4-VALORACIÓN DEL RIESGO'!AE42</f>
        <v>Extremo</v>
      </c>
      <c r="K36" s="646" t="str">
        <f>'4-VALORACIÓN DEL RIESGO'!AF42</f>
        <v>Reducir</v>
      </c>
      <c r="L36" s="138" t="s">
        <v>1153</v>
      </c>
      <c r="M36" s="171" t="str">
        <f>'5-CONTROLES'!L74</f>
        <v>Verificar que la forma ACCTI-F-007-Visita de caracterización del predio, esté adecuamente diligenciada con el registro de resultados de visita agronómica y topográfica, mediante la revisión de un expediente cada cuatrimestre del año.</v>
      </c>
      <c r="N36" s="171" t="str">
        <f>'5-CONTROLES'!K74</f>
        <v xml:space="preserve">ACCTI-F-007 Forma unificada de visita de caracterización </v>
      </c>
      <c r="O36" s="171" t="str">
        <f>'5-CONTROLES'!F74</f>
        <v>Dirección de Acceso a Tierras (Profesional de Compra Directa DAT)</v>
      </c>
      <c r="P36" s="171" t="str">
        <f>'5-CONTROLES'!G74</f>
        <v>Cuatrimestral</v>
      </c>
      <c r="Q36" s="188" t="s">
        <v>750</v>
      </c>
      <c r="R36" s="171" t="str">
        <f>'5-CONTROLES'!AB74</f>
        <v>Fuerte</v>
      </c>
      <c r="S36" s="171" t="str">
        <f>'5-CONTROLES'!AC74</f>
        <v>Fuerte</v>
      </c>
      <c r="T36" s="171" t="str">
        <f>'5-CONTROLES'!AD74</f>
        <v>Fuerte</v>
      </c>
      <c r="U36" s="526" t="str">
        <f>'5-CONTROLES'!AH74</f>
        <v>Fuerte</v>
      </c>
      <c r="V36" s="646" t="str">
        <f>'5-CONTROLES'!AL74</f>
        <v>Improbable</v>
      </c>
      <c r="W36" s="646" t="str">
        <f>'5-CONTROLES'!AP74</f>
        <v>Catastrófico</v>
      </c>
      <c r="X36" s="648" t="str">
        <f>'5-CONTROLES'!AQ74</f>
        <v>Extremo</v>
      </c>
      <c r="Y36" s="646" t="str">
        <f>'5-CONTROLES'!AS74</f>
        <v>Acción preventiva</v>
      </c>
      <c r="Z36" s="138" t="s">
        <v>1168</v>
      </c>
      <c r="AA36" s="157" t="s">
        <v>762</v>
      </c>
      <c r="AB36" s="157" t="s">
        <v>763</v>
      </c>
      <c r="AC36" s="157" t="s">
        <v>764</v>
      </c>
      <c r="AD36" s="190">
        <v>0.8</v>
      </c>
      <c r="AE36" s="157"/>
      <c r="AF36" s="157"/>
      <c r="AG36" s="190">
        <v>0.5</v>
      </c>
      <c r="AH36" s="157"/>
      <c r="AI36" s="157"/>
      <c r="AJ36" s="157"/>
      <c r="AK36" s="157"/>
      <c r="AL36" s="190">
        <v>0.3</v>
      </c>
      <c r="AM36" s="157"/>
      <c r="AN36" s="157"/>
      <c r="AO36" s="157"/>
      <c r="AP36" s="157"/>
      <c r="AQ36" s="197"/>
      <c r="AR36" s="197"/>
      <c r="AS36" s="197"/>
      <c r="AT36" s="197"/>
      <c r="AU36" s="197" t="s">
        <v>1276</v>
      </c>
      <c r="AV36" s="197" t="s">
        <v>1276</v>
      </c>
      <c r="AW36" s="197"/>
      <c r="AX36" s="197" t="s">
        <v>1274</v>
      </c>
      <c r="AY36" s="197"/>
      <c r="AZ36" s="197"/>
      <c r="BA36" s="197" t="s">
        <v>1274</v>
      </c>
      <c r="BB36" s="197"/>
      <c r="BC36" s="197" t="s">
        <v>114</v>
      </c>
      <c r="BD36" s="197" t="s">
        <v>114</v>
      </c>
      <c r="BE36" s="197" t="s">
        <v>1342</v>
      </c>
      <c r="BF36" s="197" t="s">
        <v>114</v>
      </c>
      <c r="BG36" s="197" t="s">
        <v>171</v>
      </c>
      <c r="BH36" s="197" t="s">
        <v>114</v>
      </c>
      <c r="BI36" s="197" t="s">
        <v>171</v>
      </c>
      <c r="BJ36" s="197" t="s">
        <v>171</v>
      </c>
      <c r="BK36" s="197" t="s">
        <v>1343</v>
      </c>
      <c r="BL36" s="202" t="s">
        <v>1337</v>
      </c>
      <c r="BM36" s="202" t="s">
        <v>1291</v>
      </c>
    </row>
    <row r="37" spans="2:65" ht="71.25" customHeight="1" x14ac:dyDescent="0.25">
      <c r="B37" s="658"/>
      <c r="C37" s="652"/>
      <c r="D37" s="528"/>
      <c r="E37" s="528"/>
      <c r="F37" s="171" t="str">
        <f>'3-IDENTIFICACIÓN DEL RIESGO'!H75</f>
        <v xml:space="preserve"> Desarrollo de actividades por fuera de las normas, procedimientos, parámetros y criterios establecidos para beneficio propio o de terceros.  Así como baja cobertura de induccion y/o  capacitación en procesos y procedimientos internos de la  DAT relacionados con el riesgo identificado.</v>
      </c>
      <c r="G37" s="171" t="str">
        <f>'3-IDENTIFICACIÓN DEL RIESGO'!L75</f>
        <v>Investigaciones por parte de órganos de control.</v>
      </c>
      <c r="H37" s="649"/>
      <c r="I37" s="649"/>
      <c r="J37" s="649"/>
      <c r="K37" s="647"/>
      <c r="L37" s="138" t="s">
        <v>1154</v>
      </c>
      <c r="M37" s="171" t="str">
        <f>'5-CONTROLES'!L75</f>
        <v>Verificar que la forma ACCTI-F-022-Estudio preliminar y complementario de títulos, esté debidamente diligenciada y que cumpla con los requisitos, mediante la revisión de un expediente cada cuatrimestre del año.</v>
      </c>
      <c r="N37" s="171" t="str">
        <f>'5-CONTROLES'!K75</f>
        <v>ACCTI-F-022 Estudio preliminar y complementario de títulos</v>
      </c>
      <c r="O37" s="171" t="str">
        <f>'5-CONTROLES'!F75</f>
        <v>Dirección de Acceso a Tierras (Profesional de Compra Directa DAT)</v>
      </c>
      <c r="P37" s="171" t="str">
        <f>'5-CONTROLES'!G75</f>
        <v>Cuatrimestral</v>
      </c>
      <c r="Q37" s="188" t="s">
        <v>751</v>
      </c>
      <c r="R37" s="171" t="str">
        <f>'5-CONTROLES'!AB75</f>
        <v>Fuerte</v>
      </c>
      <c r="S37" s="171" t="str">
        <f>'5-CONTROLES'!AC75</f>
        <v>Fuerte</v>
      </c>
      <c r="T37" s="171" t="str">
        <f>'5-CONTROLES'!AD75</f>
        <v>Fuerte</v>
      </c>
      <c r="U37" s="528"/>
      <c r="V37" s="647"/>
      <c r="W37" s="647"/>
      <c r="X37" s="649"/>
      <c r="Y37" s="647"/>
      <c r="Z37" s="138" t="s">
        <v>1169</v>
      </c>
      <c r="AA37" s="188" t="s">
        <v>765</v>
      </c>
      <c r="AB37" s="188" t="s">
        <v>763</v>
      </c>
      <c r="AC37" s="188" t="s">
        <v>766</v>
      </c>
      <c r="AD37" s="190">
        <v>0.8</v>
      </c>
      <c r="AE37" s="157"/>
      <c r="AF37" s="157"/>
      <c r="AG37" s="190">
        <v>0.5</v>
      </c>
      <c r="AH37" s="157"/>
      <c r="AI37" s="157"/>
      <c r="AJ37" s="157"/>
      <c r="AK37" s="157"/>
      <c r="AL37" s="190">
        <v>0.3</v>
      </c>
      <c r="AM37" s="157"/>
      <c r="AN37" s="157"/>
      <c r="AO37" s="157"/>
      <c r="AP37" s="190"/>
      <c r="AQ37" s="197"/>
      <c r="AR37" s="197"/>
      <c r="AS37" s="197"/>
      <c r="AT37" s="197"/>
      <c r="AU37" s="197" t="s">
        <v>1276</v>
      </c>
      <c r="AV37" s="197" t="s">
        <v>1276</v>
      </c>
      <c r="AW37" s="197"/>
      <c r="AX37" s="197" t="s">
        <v>1274</v>
      </c>
      <c r="AY37" s="197"/>
      <c r="AZ37" s="197"/>
      <c r="BA37" s="197" t="s">
        <v>1274</v>
      </c>
      <c r="BB37" s="197"/>
      <c r="BC37" s="197" t="s">
        <v>114</v>
      </c>
      <c r="BD37" s="197" t="s">
        <v>114</v>
      </c>
      <c r="BE37" s="197" t="s">
        <v>1344</v>
      </c>
      <c r="BF37" s="197" t="s">
        <v>114</v>
      </c>
      <c r="BG37" s="197" t="s">
        <v>171</v>
      </c>
      <c r="BH37" s="197" t="s">
        <v>114</v>
      </c>
      <c r="BI37" s="197" t="s">
        <v>114</v>
      </c>
      <c r="BJ37" s="197" t="s">
        <v>114</v>
      </c>
      <c r="BK37" s="197" t="s">
        <v>1345</v>
      </c>
      <c r="BL37" s="202" t="s">
        <v>1337</v>
      </c>
      <c r="BM37" s="202" t="s">
        <v>1290</v>
      </c>
    </row>
    <row r="38" spans="2:65" ht="70.5" customHeight="1" x14ac:dyDescent="0.25">
      <c r="B38" s="658"/>
      <c r="C38" s="651" t="s">
        <v>1145</v>
      </c>
      <c r="D38" s="526" t="str">
        <f>'3-IDENTIFICACIÓN DEL RIESGO'!G76</f>
        <v xml:space="preserve">Manipulación de la información durante las actividades de verificación de requisitos minimos del predio de tipo jurídico, técnico o ambiental  bajo el cual se materialice un subsidio, para beneficio propio o de un tercero </v>
      </c>
      <c r="E38" s="526" t="s">
        <v>369</v>
      </c>
      <c r="F38" s="171" t="str">
        <f>'3-IDENTIFICACIÓN DEL RIESGO'!H76</f>
        <v xml:space="preserve">Presencia de intereses particulares o conductas de recibir o solicitar beneficios por parte de los profesionales asignados para el estudio de predios objeto de materialización del subsidio </v>
      </c>
      <c r="G38" s="171" t="str">
        <f>'3-IDENTIFICACIÓN DEL RIESGO'!L76</f>
        <v>Afectación en el logro de indicadores y metas asociadas a adquisición de predios en zonas focalizadas</v>
      </c>
      <c r="H38" s="648" t="str">
        <f>'4-VALORACIÓN DEL RIESGO'!G43</f>
        <v>Probable</v>
      </c>
      <c r="I38" s="648" t="str">
        <f>'4-VALORACIÓN DEL RIESGO'!AC43</f>
        <v>Catastrófico</v>
      </c>
      <c r="J38" s="648" t="str">
        <f>'4-VALORACIÓN DEL RIESGO'!AE43</f>
        <v>Extremo</v>
      </c>
      <c r="K38" s="646" t="str">
        <f>'4-VALORACIÓN DEL RIESGO'!AF43</f>
        <v>Reducir</v>
      </c>
      <c r="L38" s="138" t="s">
        <v>1155</v>
      </c>
      <c r="M38" s="171" t="str">
        <f>'5-CONTROLES'!L76</f>
        <v>Verificar el cumplimiento de requisitos del(los) propietario(s) del predio(s), como condiciones habilitantes del programa,  mediante la revisión de un expediente en  cada trimestre del año.</v>
      </c>
      <c r="N38" s="171" t="str">
        <f>'5-CONTROLES'!K76</f>
        <v>Acta de verificación de procedimientos
Formato ACCTI-F-003 Postulación y negociación del predio
Formato ACCTI –F-004 Verificación Condiciones del Propietario</v>
      </c>
      <c r="O38" s="171" t="str">
        <f>'5-CONTROLES'!F76</f>
        <v>Subdirección de Acceso a Tierras en Zonas Focalizadas  (Profesionales asignados)</v>
      </c>
      <c r="P38" s="171" t="str">
        <f>'5-CONTROLES'!G76</f>
        <v>Trimestral</v>
      </c>
      <c r="Q38" s="188" t="s">
        <v>752</v>
      </c>
      <c r="R38" s="171" t="str">
        <f>'5-CONTROLES'!AB76</f>
        <v>Fuerte</v>
      </c>
      <c r="S38" s="171" t="str">
        <f>'5-CONTROLES'!AC76</f>
        <v>Fuerte</v>
      </c>
      <c r="T38" s="171" t="str">
        <f>'5-CONTROLES'!AD76</f>
        <v>Fuerte</v>
      </c>
      <c r="U38" s="526" t="str">
        <f>'5-CONTROLES'!AH76</f>
        <v>Fuerte</v>
      </c>
      <c r="V38" s="646" t="str">
        <f>'5-CONTROLES'!AL76</f>
        <v>Improbable</v>
      </c>
      <c r="W38" s="646" t="str">
        <f>'5-CONTROLES'!AP76</f>
        <v>Catastrófico</v>
      </c>
      <c r="X38" s="648" t="str">
        <f>'5-CONTROLES'!AQ76</f>
        <v>Extremo</v>
      </c>
      <c r="Y38" s="646" t="str">
        <f>'5-CONTROLES'!AS76</f>
        <v>Acción preventiva</v>
      </c>
      <c r="Z38" s="138" t="s">
        <v>1170</v>
      </c>
      <c r="AA38" s="188" t="s">
        <v>767</v>
      </c>
      <c r="AB38" s="188" t="s">
        <v>763</v>
      </c>
      <c r="AC38" s="188" t="s">
        <v>768</v>
      </c>
      <c r="AD38" s="190">
        <v>0.7</v>
      </c>
      <c r="AE38" s="157"/>
      <c r="AF38" s="157"/>
      <c r="AG38" s="190">
        <v>0.3</v>
      </c>
      <c r="AH38" s="157"/>
      <c r="AI38" s="157"/>
      <c r="AJ38" s="190">
        <v>0.2</v>
      </c>
      <c r="AK38" s="157"/>
      <c r="AL38" s="157"/>
      <c r="AM38" s="157"/>
      <c r="AN38" s="190">
        <v>0.2</v>
      </c>
      <c r="AO38" s="157"/>
      <c r="AP38" s="190"/>
      <c r="AQ38" s="197"/>
      <c r="AR38" s="197"/>
      <c r="AS38" s="197"/>
      <c r="AT38" s="197"/>
      <c r="AU38" s="197" t="s">
        <v>1276</v>
      </c>
      <c r="AV38" s="197" t="s">
        <v>1276</v>
      </c>
      <c r="AW38" s="197"/>
      <c r="AX38" s="197" t="s">
        <v>1274</v>
      </c>
      <c r="AY38" s="197"/>
      <c r="AZ38" s="197"/>
      <c r="BA38" s="197" t="s">
        <v>1274</v>
      </c>
      <c r="BB38" s="197"/>
      <c r="BC38" s="197" t="s">
        <v>114</v>
      </c>
      <c r="BD38" s="197" t="s">
        <v>114</v>
      </c>
      <c r="BE38" s="197" t="s">
        <v>1346</v>
      </c>
      <c r="BF38" s="197" t="s">
        <v>114</v>
      </c>
      <c r="BG38" s="197" t="s">
        <v>114</v>
      </c>
      <c r="BH38" s="197" t="s">
        <v>114</v>
      </c>
      <c r="BI38" s="197" t="s">
        <v>114</v>
      </c>
      <c r="BJ38" s="197" t="s">
        <v>114</v>
      </c>
      <c r="BK38" s="197" t="s">
        <v>1347</v>
      </c>
      <c r="BL38" s="202" t="s">
        <v>1337</v>
      </c>
      <c r="BM38" s="202" t="s">
        <v>1290</v>
      </c>
    </row>
    <row r="39" spans="2:65" ht="51" customHeight="1" x14ac:dyDescent="0.25">
      <c r="B39" s="658"/>
      <c r="C39" s="652"/>
      <c r="D39" s="528"/>
      <c r="E39" s="528"/>
      <c r="F39" s="171" t="str">
        <f>'3-IDENTIFICACIÓN DEL RIESGO'!H77</f>
        <v>Desconocimiento de los requisitos establecidos en el Procedimiento ACCTI-P-016 Materialización del Subsidio  - Adquisición del predio por parte del equipo profesional asignado</v>
      </c>
      <c r="G39" s="171" t="str">
        <f>'3-IDENTIFICACIÓN DEL RIESGO'!L77</f>
        <v>Investigaciones internas (control interno) o externas (por parte de órganos de control)</v>
      </c>
      <c r="H39" s="649"/>
      <c r="I39" s="649"/>
      <c r="J39" s="649"/>
      <c r="K39" s="647"/>
      <c r="L39" s="138" t="s">
        <v>1156</v>
      </c>
      <c r="M39" s="171" t="str">
        <f>'5-CONTROLES'!L77</f>
        <v>Verificar los requisitos jurídicos y técnicos  de los predios objetos del subsidio, mediante la revisión de un expediente en cada trimestre del año.</v>
      </c>
      <c r="N39" s="171" t="str">
        <f>'5-CONTROLES'!K77</f>
        <v>Acta de verificación de procedimientos
Formato ACCTI-F-003 Postulación y negociación del predio
Formato ACCTI-F-005 Estudio de títulos</v>
      </c>
      <c r="O39" s="171" t="str">
        <f>'5-CONTROLES'!F77</f>
        <v>Subdirección de Acceso a Tierras en Zonas Focalizadas  (Profesionales asignados)</v>
      </c>
      <c r="P39" s="171" t="str">
        <f>'5-CONTROLES'!G77</f>
        <v>Trimestral</v>
      </c>
      <c r="Q39" s="191" t="s">
        <v>753</v>
      </c>
      <c r="R39" s="171" t="str">
        <f>'5-CONTROLES'!AB77</f>
        <v>Fuerte</v>
      </c>
      <c r="S39" s="171" t="str">
        <f>'5-CONTROLES'!AC77</f>
        <v>Fuerte</v>
      </c>
      <c r="T39" s="171" t="str">
        <f>'5-CONTROLES'!AD77</f>
        <v>Fuerte</v>
      </c>
      <c r="U39" s="528"/>
      <c r="V39" s="647"/>
      <c r="W39" s="647"/>
      <c r="X39" s="649"/>
      <c r="Y39" s="647"/>
      <c r="Z39" s="138" t="s">
        <v>1171</v>
      </c>
      <c r="AA39" s="157" t="s">
        <v>769</v>
      </c>
      <c r="AB39" s="157" t="s">
        <v>770</v>
      </c>
      <c r="AC39" s="157" t="s">
        <v>771</v>
      </c>
      <c r="AD39" s="190">
        <v>0.7</v>
      </c>
      <c r="AE39" s="192"/>
      <c r="AF39" s="192"/>
      <c r="AG39" s="190">
        <v>0.5</v>
      </c>
      <c r="AH39" s="192"/>
      <c r="AI39" s="192"/>
      <c r="AJ39" s="192"/>
      <c r="AK39" s="192"/>
      <c r="AL39" s="190">
        <v>0.2</v>
      </c>
      <c r="AM39" s="192"/>
      <c r="AN39" s="192"/>
      <c r="AO39" s="192"/>
      <c r="AP39" s="190"/>
      <c r="AQ39" s="197"/>
      <c r="AR39" s="197"/>
      <c r="AS39" s="197"/>
      <c r="AT39" s="197"/>
      <c r="AU39" s="197" t="s">
        <v>1276</v>
      </c>
      <c r="AV39" s="197" t="s">
        <v>1276</v>
      </c>
      <c r="AW39" s="197"/>
      <c r="AX39" s="197" t="s">
        <v>1274</v>
      </c>
      <c r="AY39" s="197"/>
      <c r="AZ39" s="197"/>
      <c r="BA39" s="197" t="s">
        <v>1274</v>
      </c>
      <c r="BB39" s="197"/>
      <c r="BC39" s="197" t="s">
        <v>114</v>
      </c>
      <c r="BD39" s="197" t="s">
        <v>114</v>
      </c>
      <c r="BE39" s="197" t="s">
        <v>1348</v>
      </c>
      <c r="BF39" s="197" t="s">
        <v>114</v>
      </c>
      <c r="BG39" s="197" t="s">
        <v>114</v>
      </c>
      <c r="BH39" s="197" t="s">
        <v>114</v>
      </c>
      <c r="BI39" s="197" t="s">
        <v>114</v>
      </c>
      <c r="BJ39" s="197" t="s">
        <v>114</v>
      </c>
      <c r="BK39" s="197" t="s">
        <v>1349</v>
      </c>
      <c r="BL39" s="202" t="s">
        <v>1337</v>
      </c>
      <c r="BM39" s="202" t="s">
        <v>1290</v>
      </c>
    </row>
    <row r="40" spans="2:65" ht="95.25" customHeight="1" x14ac:dyDescent="0.25">
      <c r="B40" s="658"/>
      <c r="C40" s="651" t="s">
        <v>1146</v>
      </c>
      <c r="D40" s="526" t="str">
        <f>'3-IDENTIFICACIÓN DEL RIESGO'!G78</f>
        <v xml:space="preserve">Manipulación de la información en las diferentes etapas del procedimiento de Revocatoria Directa de la DAT para beneficio propio y/o de particulares </v>
      </c>
      <c r="E40" s="526" t="s">
        <v>369</v>
      </c>
      <c r="F40" s="171" t="str">
        <f>'3-IDENTIFICACIÓN DEL RIESGO'!H78</f>
        <v xml:space="preserve">Presencia de intereses particulares o conductas de recibir o solicitar beneficios en la verificación del estudio del caso recibido para limitación de la Propiedad por parte del profesional de SATN designado para la revisión </v>
      </c>
      <c r="G40" s="171" t="str">
        <f>'3-IDENTIFICACIÓN DEL RIESGO'!L78</f>
        <v>Afectación en el logro de indicadores y metas asociadas a Limitación a la Propiedad aprobadas en al SATN</v>
      </c>
      <c r="H40" s="648" t="str">
        <f>'4-VALORACIÓN DEL RIESGO'!G44</f>
        <v>Probable</v>
      </c>
      <c r="I40" s="648" t="str">
        <f>'4-VALORACIÓN DEL RIESGO'!AC44</f>
        <v>Catastrófico</v>
      </c>
      <c r="J40" s="648" t="str">
        <f>'4-VALORACIÓN DEL RIESGO'!AE44</f>
        <v>Extremo</v>
      </c>
      <c r="K40" s="646" t="str">
        <f>'4-VALORACIÓN DEL RIESGO'!AF44</f>
        <v>Reducir</v>
      </c>
      <c r="L40" s="138" t="s">
        <v>1157</v>
      </c>
      <c r="M40" s="171" t="str">
        <f>'5-CONTROLES'!L78</f>
        <v xml:space="preserve">Revisar e impulsar los procesos de revocatoria en curso, mediante dligenciamiento de la lista de chequeo y/o matriz de revocatoria. </v>
      </c>
      <c r="N40" s="171" t="str">
        <f>'5-CONTROLES'!K78</f>
        <v>ACCTI-F-120-Lista de chequeo de revocatoria 
ACCTI-F-097 Matriz de Revocatoria actualizada</v>
      </c>
      <c r="O40" s="171" t="str">
        <f>'5-CONTROLES'!F78</f>
        <v>Subdirección de Acceso a Tierras por Demanda y Descongestión   (Profesionales asignados)</v>
      </c>
      <c r="P40" s="171" t="str">
        <f>'5-CONTROLES'!G78</f>
        <v>Mensual</v>
      </c>
      <c r="Q40" s="191" t="s">
        <v>754</v>
      </c>
      <c r="R40" s="171" t="str">
        <f>'5-CONTROLES'!AB78</f>
        <v>Fuerte</v>
      </c>
      <c r="S40" s="171" t="str">
        <f>'5-CONTROLES'!AC78</f>
        <v>Fuerte</v>
      </c>
      <c r="T40" s="171" t="str">
        <f>'5-CONTROLES'!AD78</f>
        <v>Fuerte</v>
      </c>
      <c r="U40" s="526" t="str">
        <f>'5-CONTROLES'!AH78</f>
        <v>Fuerte</v>
      </c>
      <c r="V40" s="646" t="str">
        <f>'5-CONTROLES'!AL78</f>
        <v>Improbable</v>
      </c>
      <c r="W40" s="646" t="str">
        <f>'5-CONTROLES'!AP78</f>
        <v>Catastrófico</v>
      </c>
      <c r="X40" s="648" t="str">
        <f>'5-CONTROLES'!AQ78</f>
        <v>Extremo</v>
      </c>
      <c r="Y40" s="646" t="str">
        <f>'5-CONTROLES'!AS78</f>
        <v>Acción preventiva</v>
      </c>
      <c r="Z40" s="138" t="s">
        <v>1172</v>
      </c>
      <c r="AA40" s="157" t="s">
        <v>772</v>
      </c>
      <c r="AB40" s="157" t="s">
        <v>763</v>
      </c>
      <c r="AC40" s="157" t="s">
        <v>773</v>
      </c>
      <c r="AD40" s="190">
        <v>0.9</v>
      </c>
      <c r="AE40" s="157"/>
      <c r="AF40" s="157"/>
      <c r="AG40" s="190">
        <v>0.9</v>
      </c>
      <c r="AH40" s="157"/>
      <c r="AI40" s="157"/>
      <c r="AJ40" s="157"/>
      <c r="AK40" s="157"/>
      <c r="AL40" s="157"/>
      <c r="AM40" s="157"/>
      <c r="AN40" s="157"/>
      <c r="AO40" s="157"/>
      <c r="AP40" s="190"/>
      <c r="AQ40" s="197"/>
      <c r="AR40" s="197"/>
      <c r="AS40" s="197"/>
      <c r="AT40" s="197"/>
      <c r="AU40" s="197" t="s">
        <v>1276</v>
      </c>
      <c r="AV40" s="197" t="s">
        <v>1276</v>
      </c>
      <c r="AW40" s="197"/>
      <c r="AX40" s="197" t="s">
        <v>1274</v>
      </c>
      <c r="AY40" s="197"/>
      <c r="AZ40" s="197"/>
      <c r="BA40" s="197" t="s">
        <v>1274</v>
      </c>
      <c r="BB40" s="197"/>
      <c r="BC40" s="197" t="s">
        <v>114</v>
      </c>
      <c r="BD40" s="197" t="s">
        <v>114</v>
      </c>
      <c r="BE40" s="197" t="s">
        <v>1374</v>
      </c>
      <c r="BF40" s="197" t="s">
        <v>114</v>
      </c>
      <c r="BG40" s="197" t="s">
        <v>114</v>
      </c>
      <c r="BH40" s="197" t="s">
        <v>114</v>
      </c>
      <c r="BI40" s="197" t="s">
        <v>114</v>
      </c>
      <c r="BJ40" s="197" t="s">
        <v>114</v>
      </c>
      <c r="BK40" s="197" t="s">
        <v>1350</v>
      </c>
      <c r="BL40" s="202" t="s">
        <v>1290</v>
      </c>
      <c r="BM40" s="202" t="s">
        <v>1291</v>
      </c>
    </row>
    <row r="41" spans="2:65" ht="115.5" customHeight="1" x14ac:dyDescent="0.25">
      <c r="B41" s="658"/>
      <c r="C41" s="652"/>
      <c r="D41" s="528"/>
      <c r="E41" s="528"/>
      <c r="F41" s="171" t="str">
        <f>'3-IDENTIFICACIÓN DEL RIESGO'!H79</f>
        <v>Desconocimiento de los requisitos establecidos en el Procedimiento ACCTI-P-005 Revocatoria del acto de adjudicación de Baldios a persona natural por parte de colaboradores nuevos que ingresan al grupo funcional de LP en la SATDD</v>
      </c>
      <c r="G41" s="171" t="str">
        <f>'3-IDENTIFICACIÓN DEL RIESGO'!L79</f>
        <v>Investigaciones internas (control interno) o externas (por parte de órganos de control)</v>
      </c>
      <c r="H41" s="649"/>
      <c r="I41" s="649"/>
      <c r="J41" s="649"/>
      <c r="K41" s="647"/>
      <c r="L41" s="138" t="s">
        <v>1158</v>
      </c>
      <c r="M41" s="171" t="str">
        <f>'5-CONTROLES'!L79</f>
        <v>Incorporar  oportunamente, la solicitud de revocatoria en la forma ACCTI-F-097 Matriz de Revocatoria Directa.</v>
      </c>
      <c r="N41" s="171" t="str">
        <f>'5-CONTROLES'!K79</f>
        <v>ACCTI-F-097  Matriz de Revocatoria Directa</v>
      </c>
      <c r="O41" s="171" t="str">
        <f>'5-CONTROLES'!F79</f>
        <v>Subdirección de Acceso a Tierras por Demanda y Descongestión   (Profesionales asignados)</v>
      </c>
      <c r="P41" s="171" t="str">
        <f>'5-CONTROLES'!G79</f>
        <v>Mensual</v>
      </c>
      <c r="Q41" s="157" t="s">
        <v>755</v>
      </c>
      <c r="R41" s="171" t="str">
        <f>'5-CONTROLES'!AB79</f>
        <v>Fuerte</v>
      </c>
      <c r="S41" s="171" t="str">
        <f>'5-CONTROLES'!AC79</f>
        <v>Fuerte</v>
      </c>
      <c r="T41" s="171" t="str">
        <f>'5-CONTROLES'!AD79</f>
        <v>Fuerte</v>
      </c>
      <c r="U41" s="528"/>
      <c r="V41" s="647"/>
      <c r="W41" s="647"/>
      <c r="X41" s="649"/>
      <c r="Y41" s="647"/>
      <c r="Z41" s="138" t="s">
        <v>1173</v>
      </c>
      <c r="AA41" s="189" t="s">
        <v>774</v>
      </c>
      <c r="AB41" s="157" t="s">
        <v>775</v>
      </c>
      <c r="AC41" s="157" t="s">
        <v>776</v>
      </c>
      <c r="AD41" s="190">
        <v>0.9</v>
      </c>
      <c r="AE41" s="157"/>
      <c r="AF41" s="157"/>
      <c r="AG41" s="190">
        <v>0.3</v>
      </c>
      <c r="AH41" s="157"/>
      <c r="AI41" s="157"/>
      <c r="AJ41" s="157"/>
      <c r="AK41" s="190">
        <v>0.3</v>
      </c>
      <c r="AL41" s="157"/>
      <c r="AM41" s="157"/>
      <c r="AN41" s="190">
        <v>0.3</v>
      </c>
      <c r="AO41" s="157"/>
      <c r="AP41" s="190"/>
      <c r="AQ41" s="197"/>
      <c r="AR41" s="197"/>
      <c r="AS41" s="197"/>
      <c r="AT41" s="197"/>
      <c r="AU41" s="197" t="s">
        <v>1276</v>
      </c>
      <c r="AV41" s="197" t="s">
        <v>1276</v>
      </c>
      <c r="AW41" s="197"/>
      <c r="AX41" s="197" t="s">
        <v>1274</v>
      </c>
      <c r="AY41" s="197"/>
      <c r="AZ41" s="197"/>
      <c r="BA41" s="197" t="s">
        <v>1274</v>
      </c>
      <c r="BB41" s="197"/>
      <c r="BC41" s="197" t="s">
        <v>114</v>
      </c>
      <c r="BD41" s="197" t="s">
        <v>114</v>
      </c>
      <c r="BE41" s="197" t="s">
        <v>1351</v>
      </c>
      <c r="BF41" s="197" t="s">
        <v>114</v>
      </c>
      <c r="BG41" s="197" t="s">
        <v>114</v>
      </c>
      <c r="BH41" s="197" t="s">
        <v>114</v>
      </c>
      <c r="BI41" s="197" t="s">
        <v>114</v>
      </c>
      <c r="BJ41" s="197" t="s">
        <v>114</v>
      </c>
      <c r="BK41" s="200" t="s">
        <v>1352</v>
      </c>
      <c r="BL41" s="202" t="s">
        <v>1337</v>
      </c>
      <c r="BM41" s="202" t="s">
        <v>1337</v>
      </c>
    </row>
    <row r="42" spans="2:65" ht="57.75" customHeight="1" x14ac:dyDescent="0.25">
      <c r="B42" s="658"/>
      <c r="C42" s="651" t="s">
        <v>1147</v>
      </c>
      <c r="D42" s="526" t="str">
        <f>'3-IDENTIFICACIÓN DEL RIESGO'!G80</f>
        <v>Manipulación de la información entregada a las  subdirecciones misionales según el  POSPR-P-006 P Procedimiento Unico de Ordenamiento Social de la Propiedad,  para beneficio propio o de terceros</v>
      </c>
      <c r="E42" s="526" t="s">
        <v>369</v>
      </c>
      <c r="F42" s="171" t="str">
        <f>'3-IDENTIFICACIÓN DEL RIESGO'!H80</f>
        <v>Presencia de intereses particulares o conductas de recibir o solicitar beneficios por parte de los profesionales asignados para la adjudicación de predios baldios y bienes fiscales patrimoniales en las zonas focalizadas</v>
      </c>
      <c r="G42" s="171" t="str">
        <f>'3-IDENTIFICACIÓN DEL RIESGO'!L80</f>
        <v>Afectación en el logro de indicadores y metas asociadas a adjudicación de predios baldios y bienes fiscales patrimoniales en los municipios focalizados</v>
      </c>
      <c r="H42" s="648" t="str">
        <f>'4-VALORACIÓN DEL RIESGO'!G45</f>
        <v>Probable</v>
      </c>
      <c r="I42" s="648" t="str">
        <f>'4-VALORACIÓN DEL RIESGO'!AC45</f>
        <v>Catastrófico</v>
      </c>
      <c r="J42" s="648" t="str">
        <f>'4-VALORACIÓN DEL RIESGO'!AE45</f>
        <v>Extremo</v>
      </c>
      <c r="K42" s="646" t="str">
        <f>'4-VALORACIÓN DEL RIESGO'!AF45</f>
        <v>Reducir</v>
      </c>
      <c r="L42" s="138" t="s">
        <v>1159</v>
      </c>
      <c r="M42" s="171" t="str">
        <f>'5-CONTROLES'!L80</f>
        <v>Verificar, semestralmente,  según el procedimiento, el cumplimiento de requisitos habilitantes para continuar con la adjudicacion de predios baldíos y bienes fiscales patrimoniales en los municipios focalizados.</v>
      </c>
      <c r="N42" s="171" t="str">
        <f>'5-CONTROLES'!K80</f>
        <v>Resolución apertura prueba (incumplimiento de requisitos)  O  Resolución apertura de caso (cumplimiento de requisitos) según aplique</v>
      </c>
      <c r="O42" s="171" t="str">
        <f>'5-CONTROLES'!F80</f>
        <v>Subdirección de Acceso a Tierras en Zonas Focalizadas  (Profesionales asignados)</v>
      </c>
      <c r="P42" s="171" t="str">
        <f>'5-CONTROLES'!G80</f>
        <v>Semestral</v>
      </c>
      <c r="Q42" s="191" t="s">
        <v>756</v>
      </c>
      <c r="R42" s="171" t="str">
        <f>'5-CONTROLES'!AB80</f>
        <v>Fuerte</v>
      </c>
      <c r="S42" s="171" t="str">
        <f>'5-CONTROLES'!AC80</f>
        <v>Fuerte</v>
      </c>
      <c r="T42" s="171" t="str">
        <f>'5-CONTROLES'!AD80</f>
        <v>Fuerte</v>
      </c>
      <c r="U42" s="526" t="str">
        <f>'5-CONTROLES'!AH80</f>
        <v>Fuerte</v>
      </c>
      <c r="V42" s="646" t="str">
        <f>'5-CONTROLES'!AL80</f>
        <v>Improbable</v>
      </c>
      <c r="W42" s="646" t="str">
        <f>'5-CONTROLES'!AP80</f>
        <v>Catastrófico</v>
      </c>
      <c r="X42" s="648" t="str">
        <f>'5-CONTROLES'!AQ80</f>
        <v>Extremo</v>
      </c>
      <c r="Y42" s="646" t="str">
        <f>'5-CONTROLES'!AS80</f>
        <v>Acción preventiva</v>
      </c>
      <c r="Z42" s="138" t="s">
        <v>1174</v>
      </c>
      <c r="AA42" s="157" t="s">
        <v>777</v>
      </c>
      <c r="AB42" s="157" t="s">
        <v>763</v>
      </c>
      <c r="AC42" s="157" t="s">
        <v>778</v>
      </c>
      <c r="AD42" s="190">
        <v>0.7</v>
      </c>
      <c r="AE42" s="157"/>
      <c r="AF42" s="157"/>
      <c r="AG42" s="190">
        <v>0.3</v>
      </c>
      <c r="AH42" s="190"/>
      <c r="AI42" s="190"/>
      <c r="AJ42" s="190"/>
      <c r="AK42" s="190"/>
      <c r="AL42" s="190"/>
      <c r="AM42" s="190"/>
      <c r="AN42" s="190">
        <v>0.4</v>
      </c>
      <c r="AO42" s="190"/>
      <c r="AP42" s="190"/>
      <c r="AQ42" s="197"/>
      <c r="AR42" s="197"/>
      <c r="AS42" s="197"/>
      <c r="AT42" s="197"/>
      <c r="AU42" s="197" t="s">
        <v>1276</v>
      </c>
      <c r="AV42" s="197" t="s">
        <v>1276</v>
      </c>
      <c r="AW42" s="197"/>
      <c r="AX42" s="197" t="s">
        <v>1274</v>
      </c>
      <c r="AY42" s="197"/>
      <c r="AZ42" s="197"/>
      <c r="BA42" s="197" t="s">
        <v>1274</v>
      </c>
      <c r="BB42" s="197"/>
      <c r="BC42" s="197" t="s">
        <v>171</v>
      </c>
      <c r="BD42" s="197" t="s">
        <v>171</v>
      </c>
      <c r="BE42" s="197" t="s">
        <v>1353</v>
      </c>
      <c r="BF42" s="197" t="s">
        <v>114</v>
      </c>
      <c r="BG42" s="197" t="s">
        <v>114</v>
      </c>
      <c r="BH42" s="197" t="s">
        <v>114</v>
      </c>
      <c r="BI42" s="197" t="s">
        <v>114</v>
      </c>
      <c r="BJ42" s="197" t="s">
        <v>114</v>
      </c>
      <c r="BK42" s="197" t="s">
        <v>1354</v>
      </c>
      <c r="BL42" s="202" t="s">
        <v>1337</v>
      </c>
      <c r="BM42" s="202" t="s">
        <v>1337</v>
      </c>
    </row>
    <row r="43" spans="2:65" ht="79.5" customHeight="1" x14ac:dyDescent="0.25">
      <c r="B43" s="658"/>
      <c r="C43" s="652"/>
      <c r="D43" s="528"/>
      <c r="E43" s="528"/>
      <c r="F43" s="171" t="str">
        <f>'3-IDENTIFICACIÓN DEL RIESGO'!H81</f>
        <v>Desconocimiento de los requisitos establecidos en el Procedimiento POSPR-P-006 PROCEDIMIENTO ÚNICO DE ORDENAMIENTO SOCIAL DE LA PROPIEDAD,para la adjudicaciónn de predios baldios y bienes fiscales patrimoniales en los municipios focalizados, por parte del equipo profesional asignado</v>
      </c>
      <c r="G43" s="171" t="str">
        <f>'3-IDENTIFICACIÓN DEL RIESGO'!L81</f>
        <v>Investigaciones internas (control interno) o externas (por parte de órganos de control)</v>
      </c>
      <c r="H43" s="649"/>
      <c r="I43" s="649"/>
      <c r="J43" s="649"/>
      <c r="K43" s="647"/>
      <c r="L43" s="138" t="s">
        <v>1160</v>
      </c>
      <c r="M43" s="171" t="str">
        <f>'5-CONTROLES'!L81</f>
        <v>Verificar, semestralmente, la realización del informe técnico jurídico preliminar, con base en el análisis de la información aportada del procedimiento.</v>
      </c>
      <c r="N43" s="171" t="str">
        <f>'5-CONTROLES'!K81</f>
        <v>Informe técnico jurídico preliminar</v>
      </c>
      <c r="O43" s="171" t="str">
        <f>'5-CONTROLES'!F81</f>
        <v>Subdirección de Acceso a Tierras en Zonas Focalizadas  (Profesionales asignados)</v>
      </c>
      <c r="P43" s="171" t="str">
        <f>'5-CONTROLES'!G81</f>
        <v>Semestral</v>
      </c>
      <c r="Q43" s="191" t="s">
        <v>757</v>
      </c>
      <c r="R43" s="171" t="str">
        <f>'5-CONTROLES'!AB81</f>
        <v>Fuerte</v>
      </c>
      <c r="S43" s="171" t="str">
        <f>'5-CONTROLES'!AC81</f>
        <v>Fuerte</v>
      </c>
      <c r="T43" s="171" t="str">
        <f>'5-CONTROLES'!AD81</f>
        <v>Fuerte</v>
      </c>
      <c r="U43" s="528"/>
      <c r="V43" s="647"/>
      <c r="W43" s="647"/>
      <c r="X43" s="649"/>
      <c r="Y43" s="647"/>
      <c r="Z43" s="138" t="s">
        <v>1175</v>
      </c>
      <c r="AA43" s="157" t="s">
        <v>779</v>
      </c>
      <c r="AB43" s="157" t="s">
        <v>780</v>
      </c>
      <c r="AC43" s="157" t="s">
        <v>771</v>
      </c>
      <c r="AD43" s="190">
        <v>0.7</v>
      </c>
      <c r="AE43" s="192"/>
      <c r="AF43" s="192"/>
      <c r="AG43" s="190">
        <v>0.45</v>
      </c>
      <c r="AH43" s="192"/>
      <c r="AI43" s="192"/>
      <c r="AJ43" s="192"/>
      <c r="AK43" s="190">
        <v>0.25</v>
      </c>
      <c r="AL43" s="192"/>
      <c r="AM43" s="192"/>
      <c r="AN43" s="192"/>
      <c r="AO43" s="192"/>
      <c r="AP43" s="192"/>
      <c r="AQ43" s="197"/>
      <c r="AR43" s="197"/>
      <c r="AS43" s="197"/>
      <c r="AT43" s="197"/>
      <c r="AU43" s="197" t="s">
        <v>1276</v>
      </c>
      <c r="AV43" s="197" t="s">
        <v>1276</v>
      </c>
      <c r="AW43" s="197"/>
      <c r="AX43" s="197" t="s">
        <v>1274</v>
      </c>
      <c r="AY43" s="197"/>
      <c r="AZ43" s="197"/>
      <c r="BA43" s="197" t="s">
        <v>1274</v>
      </c>
      <c r="BB43" s="197"/>
      <c r="BC43" s="197" t="s">
        <v>171</v>
      </c>
      <c r="BD43" s="197" t="s">
        <v>171</v>
      </c>
      <c r="BE43" s="197" t="s">
        <v>1353</v>
      </c>
      <c r="BF43" s="197" t="s">
        <v>114</v>
      </c>
      <c r="BG43" s="197" t="s">
        <v>114</v>
      </c>
      <c r="BH43" s="197" t="s">
        <v>114</v>
      </c>
      <c r="BI43" s="197" t="s">
        <v>114</v>
      </c>
      <c r="BJ43" s="197" t="s">
        <v>114</v>
      </c>
      <c r="BK43" s="197" t="s">
        <v>1355</v>
      </c>
      <c r="BL43" s="202" t="s">
        <v>1337</v>
      </c>
      <c r="BM43" s="202" t="s">
        <v>1337</v>
      </c>
    </row>
    <row r="44" spans="2:65" ht="82.5" customHeight="1" x14ac:dyDescent="0.25">
      <c r="B44" s="658"/>
      <c r="C44" s="651" t="s">
        <v>1148</v>
      </c>
      <c r="D44" s="526" t="str">
        <f>'3-IDENTIFICACIÓN DEL RIESGO'!G82</f>
        <v>Adquisición de predios sin pleno cumplimiento de requisitos o por fuera de las necesidades y prioridades establecidos por la ANT, para beneficio de particulares</v>
      </c>
      <c r="E44" s="526" t="s">
        <v>369</v>
      </c>
      <c r="F44" s="171" t="str">
        <f>'3-IDENTIFICACIÓN DEL RIESGO'!H82</f>
        <v xml:space="preserve">Presencia de intereses particulares (tramitadores, estafadores, políticos, empresarios, terratenientes, Grupos Armados Organizados y Grupos de Delincuencia Organizada) para la adquisición de predios, incluidas las conductas de recibir o solicitar beneficios por parte de un servidor público o contratista de operadores. </v>
      </c>
      <c r="G44" s="171" t="str">
        <f>'3-IDENTIFICACIÓN DEL RIESGO'!L82</f>
        <v>Detrimento patrimonial debido al abuso indebido de los recursos de la entidad.</v>
      </c>
      <c r="H44" s="648" t="str">
        <f>'4-VALORACIÓN DEL RIESGO'!G46</f>
        <v>Probable</v>
      </c>
      <c r="I44" s="648" t="str">
        <f>'4-VALORACIÓN DEL RIESGO'!AC46</f>
        <v>Catastrófico</v>
      </c>
      <c r="J44" s="648" t="str">
        <f>'4-VALORACIÓN DEL RIESGO'!AE46</f>
        <v>Extremo</v>
      </c>
      <c r="K44" s="646" t="str">
        <f>'4-VALORACIÓN DEL RIESGO'!AF46</f>
        <v>Reducir</v>
      </c>
      <c r="L44" s="138" t="s">
        <v>1161</v>
      </c>
      <c r="M44" s="171" t="str">
        <f>'5-CONTROLES'!L82</f>
        <v>Los profesionales que apoyan el desarrollo de las actuaciones propias del proceso de compras a cargo de la Dirección de Asuntos Étnicos, cada vez que se les asigne una oferta voluntaria para adquirir un predio debe verificar que la información y documentación de la oferta este completa y con todos los requisitos y documentos exigidos, de acuerdo con lo establecido en la Forma ACCTI-F-021 oferta voluntaria de predios. Si el responsable de presentar la oferta no diligencia la forma de manera adecuada no se debe continuar el proceso hasta que se subsane la situación.</v>
      </c>
      <c r="N44" s="171" t="str">
        <f>'5-CONTROLES'!K82</f>
        <v>La forma ACCTI-F-021-Forma oferta voluntaria de predios debidamente diligenciada con los anexos.</v>
      </c>
      <c r="O44" s="171" t="str">
        <f>'5-CONTROLES'!F82</f>
        <v>Líder de Equipo de Compras</v>
      </c>
      <c r="P44" s="171" t="str">
        <f>'5-CONTROLES'!G82</f>
        <v>Según programación cada vez que se les asigne una oferta voluntaria para adquirir un predio</v>
      </c>
      <c r="Q44" s="191" t="s">
        <v>848</v>
      </c>
      <c r="R44" s="171" t="str">
        <f>'5-CONTROLES'!AB82</f>
        <v>Fuerte</v>
      </c>
      <c r="S44" s="171" t="str">
        <f>'5-CONTROLES'!AC82</f>
        <v>Fuerte</v>
      </c>
      <c r="T44" s="171" t="str">
        <f>'5-CONTROLES'!AD82</f>
        <v>Fuerte</v>
      </c>
      <c r="U44" s="526" t="str">
        <f>'5-CONTROLES'!AH82</f>
        <v>Moderado</v>
      </c>
      <c r="V44" s="646" t="str">
        <f>'5-CONTROLES'!AL82</f>
        <v>Posible</v>
      </c>
      <c r="W44" s="646" t="str">
        <f>'5-CONTROLES'!AP82</f>
        <v>Catastrófico</v>
      </c>
      <c r="X44" s="648" t="str">
        <f>'5-CONTROLES'!AQ82</f>
        <v>Extremo</v>
      </c>
      <c r="Y44" s="646" t="str">
        <f>'5-CONTROLES'!AS82</f>
        <v>Acción preventiva</v>
      </c>
      <c r="Z44" s="651" t="s">
        <v>1176</v>
      </c>
      <c r="AA44" s="680" t="s">
        <v>854</v>
      </c>
      <c r="AB44" s="680" t="s">
        <v>855</v>
      </c>
      <c r="AC44" s="680" t="s">
        <v>856</v>
      </c>
      <c r="AD44" s="686">
        <v>1</v>
      </c>
      <c r="AE44" s="680"/>
      <c r="AF44" s="680"/>
      <c r="AG44" s="680"/>
      <c r="AH44" s="680"/>
      <c r="AI44" s="680"/>
      <c r="AJ44" s="680"/>
      <c r="AK44" s="680">
        <v>1</v>
      </c>
      <c r="AL44" s="680"/>
      <c r="AM44" s="680"/>
      <c r="AN44" s="680"/>
      <c r="AO44" s="680"/>
      <c r="AP44" s="686"/>
      <c r="AQ44" s="197"/>
      <c r="AR44" s="197"/>
      <c r="AS44" s="197"/>
      <c r="AT44" s="197"/>
      <c r="AU44" s="197" t="s">
        <v>1276</v>
      </c>
      <c r="AV44" s="197" t="s">
        <v>1276</v>
      </c>
      <c r="AW44" s="197"/>
      <c r="AX44" s="197" t="s">
        <v>1274</v>
      </c>
      <c r="AY44" s="197"/>
      <c r="AZ44" s="197"/>
      <c r="BA44" s="197" t="s">
        <v>1274</v>
      </c>
      <c r="BB44" s="197"/>
      <c r="BC44" s="197" t="s">
        <v>114</v>
      </c>
      <c r="BD44" s="197" t="s">
        <v>114</v>
      </c>
      <c r="BE44" s="197" t="s">
        <v>1370</v>
      </c>
      <c r="BF44" s="197" t="s">
        <v>171</v>
      </c>
      <c r="BG44" s="197" t="s">
        <v>114</v>
      </c>
      <c r="BH44" s="197" t="s">
        <v>171</v>
      </c>
      <c r="BI44" s="628" t="s">
        <v>114</v>
      </c>
      <c r="BJ44" s="628" t="s">
        <v>114</v>
      </c>
      <c r="BK44" s="628" t="s">
        <v>1275</v>
      </c>
      <c r="BL44" s="203" t="s">
        <v>1290</v>
      </c>
      <c r="BM44" s="630" t="s">
        <v>1293</v>
      </c>
    </row>
    <row r="45" spans="2:65" ht="102.75" customHeight="1" x14ac:dyDescent="0.25">
      <c r="B45" s="658"/>
      <c r="C45" s="652"/>
      <c r="D45" s="528"/>
      <c r="E45" s="528"/>
      <c r="F45" s="171" t="str">
        <f>'3-IDENTIFICACIÓN DEL RIESGO'!H83</f>
        <v>Debilidades en el seguimiento y aplicación de los controles establecidos en el procedimiento.</v>
      </c>
      <c r="G45" s="171" t="str">
        <f>'3-IDENTIFICACIÓN DEL RIESGO'!L83</f>
        <v>Demanda y sanciones judiciales.</v>
      </c>
      <c r="H45" s="649"/>
      <c r="I45" s="649"/>
      <c r="J45" s="649"/>
      <c r="K45" s="647"/>
      <c r="L45" s="138" t="s">
        <v>1162</v>
      </c>
      <c r="M45" s="171" t="str">
        <f>'5-CONTROLES'!L83</f>
        <v>El Profesional de Planeación DAE registrará mensualmente la gestión llevada a cabo por la Dirección y Subdirección de Asuntos Étnicos de los respectivos procedimientos.</v>
      </c>
      <c r="N45" s="171" t="str">
        <f>'5-CONTROLES'!K83</f>
        <v>Registro en el share point.</v>
      </c>
      <c r="O45" s="171" t="str">
        <f>'5-CONTROLES'!F83</f>
        <v>Planeación de DAE</v>
      </c>
      <c r="P45" s="171" t="str">
        <f>'5-CONTROLES'!G83</f>
        <v>Mensualmente a través de la herramienta virtual (Share Point)</v>
      </c>
      <c r="Q45" s="157" t="s">
        <v>849</v>
      </c>
      <c r="R45" s="171" t="str">
        <f>'5-CONTROLES'!AB83</f>
        <v>Moderado</v>
      </c>
      <c r="S45" s="171" t="str">
        <f>'5-CONTROLES'!AC83</f>
        <v>Fuerte</v>
      </c>
      <c r="T45" s="171" t="str">
        <f>'5-CONTROLES'!AD83</f>
        <v>Moderado</v>
      </c>
      <c r="U45" s="528"/>
      <c r="V45" s="647"/>
      <c r="W45" s="647"/>
      <c r="X45" s="649"/>
      <c r="Y45" s="647"/>
      <c r="Z45" s="652"/>
      <c r="AA45" s="248"/>
      <c r="AB45" s="248"/>
      <c r="AC45" s="248"/>
      <c r="AD45" s="687"/>
      <c r="AE45" s="248"/>
      <c r="AF45" s="248"/>
      <c r="AG45" s="248"/>
      <c r="AH45" s="248"/>
      <c r="AI45" s="248"/>
      <c r="AJ45" s="248"/>
      <c r="AK45" s="248"/>
      <c r="AL45" s="248"/>
      <c r="AM45" s="248"/>
      <c r="AN45" s="248"/>
      <c r="AO45" s="248"/>
      <c r="AP45" s="687"/>
      <c r="AQ45" s="198"/>
      <c r="AR45" s="198"/>
      <c r="AS45" s="198"/>
      <c r="AT45" s="198"/>
      <c r="AU45" s="199" t="s">
        <v>1276</v>
      </c>
      <c r="AV45" s="199" t="s">
        <v>1276</v>
      </c>
      <c r="AW45" s="198"/>
      <c r="AX45" s="198" t="s">
        <v>1274</v>
      </c>
      <c r="AY45" s="198"/>
      <c r="AZ45" s="198"/>
      <c r="BA45" s="198" t="s">
        <v>1274</v>
      </c>
      <c r="BB45" s="198"/>
      <c r="BC45" s="198" t="s">
        <v>114</v>
      </c>
      <c r="BD45" s="198" t="s">
        <v>114</v>
      </c>
      <c r="BE45" s="198" t="s">
        <v>1294</v>
      </c>
      <c r="BF45" s="198" t="s">
        <v>171</v>
      </c>
      <c r="BG45" s="198" t="s">
        <v>171</v>
      </c>
      <c r="BH45" s="198" t="s">
        <v>171</v>
      </c>
      <c r="BI45" s="629"/>
      <c r="BJ45" s="629"/>
      <c r="BK45" s="629"/>
      <c r="BL45" s="202" t="s">
        <v>1290</v>
      </c>
      <c r="BM45" s="631"/>
    </row>
    <row r="46" spans="2:65" ht="90.75" customHeight="1" x14ac:dyDescent="0.25">
      <c r="B46" s="658"/>
      <c r="C46" s="651" t="s">
        <v>1149</v>
      </c>
      <c r="D46" s="526" t="str">
        <f>'3-IDENTIFICACIÓN DEL RIESGO'!G84</f>
        <v>Desviación de recursos en el desarrollo del proceso de la iniciativa Comunitaria con enfoque diferencial étnico para beneficio de un contratista o funcionario o un tercero.</v>
      </c>
      <c r="E46" s="526" t="s">
        <v>369</v>
      </c>
      <c r="F46" s="171" t="str">
        <f>'3-IDENTIFICACIÓN DEL RIESGO'!H84</f>
        <v>Omisión de la construcción participativa de la iniciativa comunitaria</v>
      </c>
      <c r="G46" s="171" t="str">
        <f>'3-IDENTIFICACIÓN DEL RIESGO'!L84</f>
        <v>Vulneración en derechos colectivos de comunidades.</v>
      </c>
      <c r="H46" s="648" t="str">
        <f>'4-VALORACIÓN DEL RIESGO'!G47</f>
        <v>Probable</v>
      </c>
      <c r="I46" s="648" t="str">
        <f>'4-VALORACIÓN DEL RIESGO'!AC47</f>
        <v>Catastrófico</v>
      </c>
      <c r="J46" s="648" t="str">
        <f>'4-VALORACIÓN DEL RIESGO'!AE47</f>
        <v>Extremo</v>
      </c>
      <c r="K46" s="646" t="str">
        <f>'4-VALORACIÓN DEL RIESGO'!AF47</f>
        <v>Reducir</v>
      </c>
      <c r="L46" s="138" t="s">
        <v>1163</v>
      </c>
      <c r="M46" s="171" t="str">
        <f>'5-CONTROLES'!L84</f>
        <v>El equipo técnico de Iniciativas Comunitarias de la Dirección de Asuntos Étnicos siempre que haya una solicitud de iniciativa deberá programar con la comunidad la socialización y formulación participativa de la iniciativa de acuerdo a lo establecido en la guía operativa para la implementación de inicitivas comunitarias. Conforme a los resultados de la socialización y formulación se dejará evidenciando todas las acciones realizadas por parte del grupo técnico de Iniciativas Comunitarias, las evidencias se registraran en un acta de socialización de la guía y formulación participativa de la iniciativa comunitaria.</v>
      </c>
      <c r="N46" s="171" t="str">
        <f>'5-CONTROLES'!K84</f>
        <v>Las evidencias se registraran en un acta de socialización de la guía y formulación participativa de la iniciativa comunitaria.</v>
      </c>
      <c r="O46" s="171" t="str">
        <f>'5-CONTROLES'!F84</f>
        <v>El Equipo técnico de iniciativas comunitarias de la Dirección de Asuntos Étnicos.</v>
      </c>
      <c r="P46" s="171" t="str">
        <f>'5-CONTROLES'!G84</f>
        <v>Siempre que haya un proceso de formulación de iniciativa comunitaria.</v>
      </c>
      <c r="Q46" s="188" t="s">
        <v>850</v>
      </c>
      <c r="R46" s="171" t="str">
        <f>'5-CONTROLES'!AB84</f>
        <v>Moderado</v>
      </c>
      <c r="S46" s="171" t="str">
        <f>'5-CONTROLES'!AC84</f>
        <v>Fuerte</v>
      </c>
      <c r="T46" s="171" t="str">
        <f>'5-CONTROLES'!AD84</f>
        <v>Moderado</v>
      </c>
      <c r="U46" s="526" t="str">
        <f>'5-CONTROLES'!AH84</f>
        <v>Moderado</v>
      </c>
      <c r="V46" s="646" t="str">
        <f>'5-CONTROLES'!AL84</f>
        <v>Posible</v>
      </c>
      <c r="W46" s="646" t="str">
        <f>'5-CONTROLES'!AP84</f>
        <v>Catastrófico</v>
      </c>
      <c r="X46" s="648" t="str">
        <f>'5-CONTROLES'!AQ84</f>
        <v>Extremo</v>
      </c>
      <c r="Y46" s="646" t="str">
        <f>'5-CONTROLES'!AS84</f>
        <v>Acción preventiva</v>
      </c>
      <c r="Z46" s="138" t="s">
        <v>1177</v>
      </c>
      <c r="AA46" s="157" t="s">
        <v>857</v>
      </c>
      <c r="AB46" s="157" t="s">
        <v>858</v>
      </c>
      <c r="AC46" s="157" t="s">
        <v>859</v>
      </c>
      <c r="AD46" s="192">
        <v>3</v>
      </c>
      <c r="AE46" s="190"/>
      <c r="AF46" s="157">
        <v>1</v>
      </c>
      <c r="AG46" s="190"/>
      <c r="AH46" s="190"/>
      <c r="AI46" s="190"/>
      <c r="AJ46" s="157">
        <v>1</v>
      </c>
      <c r="AK46" s="190"/>
      <c r="AL46" s="190"/>
      <c r="AM46" s="157">
        <v>1</v>
      </c>
      <c r="AN46" s="190"/>
      <c r="AO46" s="190"/>
      <c r="AP46" s="190"/>
      <c r="AQ46" s="197"/>
      <c r="AR46" s="197"/>
      <c r="AS46" s="197"/>
      <c r="AT46" s="197"/>
      <c r="AU46" s="197" t="s">
        <v>1276</v>
      </c>
      <c r="AV46" s="197" t="s">
        <v>1276</v>
      </c>
      <c r="AW46" s="197"/>
      <c r="AX46" s="197" t="s">
        <v>1274</v>
      </c>
      <c r="AY46" s="197"/>
      <c r="AZ46" s="197"/>
      <c r="BA46" s="197" t="s">
        <v>1274</v>
      </c>
      <c r="BB46" s="197"/>
      <c r="BC46" s="197" t="s">
        <v>114</v>
      </c>
      <c r="BD46" s="197" t="s">
        <v>114</v>
      </c>
      <c r="BE46" s="197" t="s">
        <v>1277</v>
      </c>
      <c r="BF46" s="197" t="s">
        <v>171</v>
      </c>
      <c r="BG46" s="197" t="s">
        <v>114</v>
      </c>
      <c r="BH46" s="197" t="s">
        <v>114</v>
      </c>
      <c r="BI46" s="197" t="s">
        <v>114</v>
      </c>
      <c r="BJ46" s="197" t="s">
        <v>114</v>
      </c>
      <c r="BK46" s="197" t="s">
        <v>1325</v>
      </c>
      <c r="BL46" s="202" t="s">
        <v>1290</v>
      </c>
      <c r="BM46" s="202" t="s">
        <v>1290</v>
      </c>
    </row>
    <row r="47" spans="2:65" ht="76.5" customHeight="1" x14ac:dyDescent="0.25">
      <c r="B47" s="658"/>
      <c r="C47" s="652"/>
      <c r="D47" s="528"/>
      <c r="E47" s="528"/>
      <c r="F47" s="171" t="str">
        <f>'3-IDENTIFICACIÓN DEL RIESGO'!H85</f>
        <v>Intervención de un tercero en la construcción de la iniciativa comunitaria.</v>
      </c>
      <c r="G47" s="171" t="str">
        <f>'3-IDENTIFICACIÓN DEL RIESGO'!L85</f>
        <v xml:space="preserve">Detrimento patrimonial  </v>
      </c>
      <c r="H47" s="649"/>
      <c r="I47" s="649"/>
      <c r="J47" s="649"/>
      <c r="K47" s="647"/>
      <c r="L47" s="138" t="s">
        <v>1164</v>
      </c>
      <c r="M47" s="171" t="str">
        <f>'5-CONTROLES'!L85</f>
        <v>Los miembros del Comité de Compras deben realizar una selección objetiva y transparente de los proveedores, para garantizar la correcta ejecución de la Iniciativa Comunitaria de acuerdo con lo establecido en la guía operativa.</v>
      </c>
      <c r="N47" s="171" t="str">
        <f>'5-CONTROLES'!K85</f>
        <v>Se debe anexar el cuadro de criterios habilitantes para ser proveedor, cuadro comparativo de cotizaciones y el cuadro de criterios de evaluación de las propuestas con los respectivos requisitos legales de los proveedores.</v>
      </c>
      <c r="O47" s="171" t="str">
        <f>'5-CONTROLES'!F85</f>
        <v>El Equipo técnico de iniciativas comunitarias de la Dirección de Asuntos Étnicos.</v>
      </c>
      <c r="P47" s="171" t="str">
        <f>'5-CONTROLES'!G85</f>
        <v>Cuando se realice la selección de la alternativa de gasto o comité de compras de la iniciativa (etapa que se surte en la ejecución de la iniciativa).</v>
      </c>
      <c r="Q47" s="188" t="s">
        <v>851</v>
      </c>
      <c r="R47" s="171" t="str">
        <f>'5-CONTROLES'!AB85</f>
        <v>Moderado</v>
      </c>
      <c r="S47" s="171" t="str">
        <f>'5-CONTROLES'!AC85</f>
        <v>Fuerte</v>
      </c>
      <c r="T47" s="171" t="str">
        <f>'5-CONTROLES'!AD85</f>
        <v>Moderado</v>
      </c>
      <c r="U47" s="528"/>
      <c r="V47" s="647"/>
      <c r="W47" s="647"/>
      <c r="X47" s="649"/>
      <c r="Y47" s="647"/>
      <c r="Z47" s="138" t="s">
        <v>1178</v>
      </c>
      <c r="AA47" s="157" t="s">
        <v>860</v>
      </c>
      <c r="AB47" s="157" t="s">
        <v>858</v>
      </c>
      <c r="AC47" s="157" t="s">
        <v>861</v>
      </c>
      <c r="AD47" s="190">
        <v>1</v>
      </c>
      <c r="AE47" s="190"/>
      <c r="AF47" s="190"/>
      <c r="AG47" s="190"/>
      <c r="AH47" s="190"/>
      <c r="AI47" s="190"/>
      <c r="AJ47" s="190">
        <v>0.5</v>
      </c>
      <c r="AK47" s="190"/>
      <c r="AL47" s="190"/>
      <c r="AM47" s="190"/>
      <c r="AN47" s="190"/>
      <c r="AO47" s="190">
        <v>0.5</v>
      </c>
      <c r="AP47" s="192"/>
      <c r="AQ47" s="197"/>
      <c r="AR47" s="197"/>
      <c r="AS47" s="197"/>
      <c r="AT47" s="197"/>
      <c r="AU47" s="197" t="s">
        <v>1276</v>
      </c>
      <c r="AV47" s="197" t="s">
        <v>1276</v>
      </c>
      <c r="AW47" s="197"/>
      <c r="AX47" s="197" t="s">
        <v>1274</v>
      </c>
      <c r="AY47" s="197"/>
      <c r="AZ47" s="197"/>
      <c r="BA47" s="197" t="s">
        <v>1274</v>
      </c>
      <c r="BB47" s="197"/>
      <c r="BC47" s="197" t="s">
        <v>114</v>
      </c>
      <c r="BD47" s="197" t="s">
        <v>114</v>
      </c>
      <c r="BE47" s="197" t="s">
        <v>1278</v>
      </c>
      <c r="BF47" s="197" t="s">
        <v>171</v>
      </c>
      <c r="BG47" s="197" t="s">
        <v>114</v>
      </c>
      <c r="BH47" s="197" t="s">
        <v>114</v>
      </c>
      <c r="BI47" s="197" t="s">
        <v>114</v>
      </c>
      <c r="BJ47" s="197" t="s">
        <v>114</v>
      </c>
      <c r="BK47" s="197" t="s">
        <v>1279</v>
      </c>
      <c r="BL47" s="202" t="s">
        <v>1290</v>
      </c>
      <c r="BM47" s="202" t="s">
        <v>1290</v>
      </c>
    </row>
    <row r="48" spans="2:65" ht="61.5" customHeight="1" x14ac:dyDescent="0.25">
      <c r="B48" s="658"/>
      <c r="C48" s="651" t="s">
        <v>1150</v>
      </c>
      <c r="D48" s="526" t="str">
        <f>'3-IDENTIFICACIÓN DEL RIESGO'!G86</f>
        <v>Dilación en la atención a las solicitudes de comunidades étnicas favorenciendo intereses particulares.</v>
      </c>
      <c r="E48" s="526" t="s">
        <v>369</v>
      </c>
      <c r="F48" s="526" t="str">
        <f>'3-IDENTIFICACIÓN DEL RIESGO'!H86</f>
        <v>Aplicación del manual de criterios de priorización para la atención de solicitudes de comunidades étnicas con intereses particulares.</v>
      </c>
      <c r="G48" s="526" t="str">
        <f>'3-IDENTIFICACIÓN DEL RIESGO'!L86</f>
        <v>Inequidad por no atención a las solicitudes presentadas por comunidades Étnicas</v>
      </c>
      <c r="H48" s="648" t="str">
        <f>'4-VALORACIÓN DEL RIESGO'!G48</f>
        <v>Rara Vez</v>
      </c>
      <c r="I48" s="648" t="str">
        <f>'4-VALORACIÓN DEL RIESGO'!AC48</f>
        <v>Catastrófico</v>
      </c>
      <c r="J48" s="648" t="str">
        <f>'4-VALORACIÓN DEL RIESGO'!AE48</f>
        <v>Extremo</v>
      </c>
      <c r="K48" s="646" t="str">
        <f>'4-VALORACIÓN DEL RIESGO'!AF48</f>
        <v>Reducir</v>
      </c>
      <c r="L48" s="651" t="s">
        <v>1165</v>
      </c>
      <c r="M48" s="526" t="str">
        <f>'5-CONTROLES'!L86</f>
        <v>Realizar control mediante matriz de seguimiento a los procedimientos de formalización para comunidades étnicas (Indígenas y Negras).</v>
      </c>
      <c r="N48" s="526" t="str">
        <f>'5-CONTROLES'!K86</f>
        <v>Matriz de seguimiento de la ejecución del Plan de Atención para comunidades étnicas.</v>
      </c>
      <c r="O48" s="526" t="str">
        <f>'5-CONTROLES'!F86</f>
        <v>Equipo de la Subdirección de Asuntos Étnicos</v>
      </c>
      <c r="P48" s="526" t="str">
        <f>'5-CONTROLES'!G86</f>
        <v xml:space="preserve">Por cada procedimiento de formalización para comunidades étnicas, deben tener un seguimiento mensual dadas las etapas administrativas y jurídicas de dichos procedimientos. </v>
      </c>
      <c r="Q48" s="680" t="s">
        <v>852</v>
      </c>
      <c r="R48" s="526" t="str">
        <f>'5-CONTROLES'!AB86</f>
        <v>Moderado</v>
      </c>
      <c r="S48" s="526" t="str">
        <f>'5-CONTROLES'!AC86</f>
        <v>Fuerte</v>
      </c>
      <c r="T48" s="526" t="str">
        <f>'5-CONTROLES'!AD86</f>
        <v>Moderado</v>
      </c>
      <c r="U48" s="526" t="str">
        <f>'5-CONTROLES'!AH86</f>
        <v>Moderado</v>
      </c>
      <c r="V48" s="646" t="str">
        <f>'5-CONTROLES'!AL86</f>
        <v>Rara Vez</v>
      </c>
      <c r="W48" s="646" t="str">
        <f>'5-CONTROLES'!AP86</f>
        <v>Catastrófico</v>
      </c>
      <c r="X48" s="648" t="str">
        <f>'5-CONTROLES'!AQ86</f>
        <v>Extremo</v>
      </c>
      <c r="Y48" s="646" t="str">
        <f>'5-CONTROLES'!AS86</f>
        <v>Acción preventiva</v>
      </c>
      <c r="Z48" s="651" t="s">
        <v>1179</v>
      </c>
      <c r="AA48" s="680" t="s">
        <v>862</v>
      </c>
      <c r="AB48" s="680" t="s">
        <v>863</v>
      </c>
      <c r="AC48" s="680" t="s">
        <v>864</v>
      </c>
      <c r="AD48" s="686">
        <v>3</v>
      </c>
      <c r="AE48" s="686"/>
      <c r="AF48" s="686">
        <v>1</v>
      </c>
      <c r="AG48" s="686"/>
      <c r="AH48" s="686"/>
      <c r="AI48" s="686"/>
      <c r="AJ48" s="686">
        <v>1</v>
      </c>
      <c r="AK48" s="686"/>
      <c r="AL48" s="686"/>
      <c r="AM48" s="686">
        <v>1</v>
      </c>
      <c r="AN48" s="686"/>
      <c r="AO48" s="686"/>
      <c r="AP48" s="686"/>
      <c r="AQ48" s="628"/>
      <c r="AR48" s="628"/>
      <c r="AS48" s="628"/>
      <c r="AT48" s="628"/>
      <c r="AU48" s="628" t="s">
        <v>1276</v>
      </c>
      <c r="AV48" s="628" t="s">
        <v>1276</v>
      </c>
      <c r="AW48" s="628"/>
      <c r="AX48" s="628" t="s">
        <v>1274</v>
      </c>
      <c r="AY48" s="628"/>
      <c r="AZ48" s="628"/>
      <c r="BA48" s="628" t="s">
        <v>1274</v>
      </c>
      <c r="BB48" s="628"/>
      <c r="BC48" s="628" t="s">
        <v>114</v>
      </c>
      <c r="BD48" s="628" t="s">
        <v>114</v>
      </c>
      <c r="BE48" s="628" t="s">
        <v>1280</v>
      </c>
      <c r="BF48" s="628" t="s">
        <v>171</v>
      </c>
      <c r="BG48" s="628" t="s">
        <v>114</v>
      </c>
      <c r="BH48" s="628" t="s">
        <v>114</v>
      </c>
      <c r="BI48" s="628" t="s">
        <v>114</v>
      </c>
      <c r="BJ48" s="628" t="s">
        <v>114</v>
      </c>
      <c r="BK48" s="628" t="s">
        <v>1282</v>
      </c>
      <c r="BL48" s="630" t="s">
        <v>1290</v>
      </c>
      <c r="BM48" s="630" t="s">
        <v>1290</v>
      </c>
    </row>
    <row r="49" spans="2:65" ht="15" customHeight="1" x14ac:dyDescent="0.25">
      <c r="B49" s="658"/>
      <c r="C49" s="652"/>
      <c r="D49" s="528"/>
      <c r="E49" s="528"/>
      <c r="F49" s="528"/>
      <c r="G49" s="528"/>
      <c r="H49" s="649"/>
      <c r="I49" s="649"/>
      <c r="J49" s="649"/>
      <c r="K49" s="647"/>
      <c r="L49" s="652"/>
      <c r="M49" s="528"/>
      <c r="N49" s="528"/>
      <c r="O49" s="528"/>
      <c r="P49" s="528"/>
      <c r="Q49" s="248"/>
      <c r="R49" s="528"/>
      <c r="S49" s="528"/>
      <c r="T49" s="528"/>
      <c r="U49" s="528"/>
      <c r="V49" s="647"/>
      <c r="W49" s="647"/>
      <c r="X49" s="649"/>
      <c r="Y49" s="647"/>
      <c r="Z49" s="652"/>
      <c r="AA49" s="248"/>
      <c r="AB49" s="248"/>
      <c r="AC49" s="248"/>
      <c r="AD49" s="687"/>
      <c r="AE49" s="687"/>
      <c r="AF49" s="687"/>
      <c r="AG49" s="687"/>
      <c r="AH49" s="687"/>
      <c r="AI49" s="687"/>
      <c r="AJ49" s="687"/>
      <c r="AK49" s="687"/>
      <c r="AL49" s="687"/>
      <c r="AM49" s="687"/>
      <c r="AN49" s="687"/>
      <c r="AO49" s="687"/>
      <c r="AP49" s="687"/>
      <c r="AQ49" s="629"/>
      <c r="AR49" s="629"/>
      <c r="AS49" s="629"/>
      <c r="AT49" s="629"/>
      <c r="AU49" s="629"/>
      <c r="AV49" s="629"/>
      <c r="AW49" s="629"/>
      <c r="AX49" s="629"/>
      <c r="AY49" s="629"/>
      <c r="AZ49" s="629"/>
      <c r="BA49" s="629"/>
      <c r="BB49" s="629"/>
      <c r="BC49" s="629"/>
      <c r="BD49" s="629"/>
      <c r="BE49" s="629"/>
      <c r="BF49" s="629"/>
      <c r="BG49" s="629"/>
      <c r="BH49" s="629"/>
      <c r="BI49" s="629"/>
      <c r="BJ49" s="629"/>
      <c r="BK49" s="629"/>
      <c r="BL49" s="631"/>
      <c r="BM49" s="631"/>
    </row>
    <row r="50" spans="2:65" ht="82.5" customHeight="1" x14ac:dyDescent="0.25">
      <c r="B50" s="658"/>
      <c r="C50" s="651" t="s">
        <v>1151</v>
      </c>
      <c r="D50" s="526" t="str">
        <f>'3-IDENTIFICACIÓN DEL RIESGO'!G88</f>
        <v>Favorecimiento en la atención de solicitudes de formalización de territorios colectivos a comunidades étnicas específicas por parte de la Subdirección de Asuntos Étnicos, desconociendo el principio de equidad.</v>
      </c>
      <c r="E50" s="526" t="s">
        <v>369</v>
      </c>
      <c r="F50" s="526" t="str">
        <f>'3-IDENTIFICACIÓN DEL RIESGO'!H88</f>
        <v>Desconocimiento intencional por parte del encargado del trámite de la fecha de presentación de las solicitudes para favorecimiento a un tercero con fines particulares inobservando los criterios de priorización y ponderación.</v>
      </c>
      <c r="G50" s="526" t="str">
        <f>'3-IDENTIFICACIÓN DEL RIESGO'!L88</f>
        <v>Inequidad por no atención a las solicitudes presentadas por comunidades Étnicas</v>
      </c>
      <c r="H50" s="648" t="str">
        <f>'4-VALORACIÓN DEL RIESGO'!G49</f>
        <v>Improbable</v>
      </c>
      <c r="I50" s="648" t="str">
        <f>'4-VALORACIÓN DEL RIESGO'!AC49</f>
        <v>Catastrófico</v>
      </c>
      <c r="J50" s="648" t="str">
        <f>'4-VALORACIÓN DEL RIESGO'!AE49</f>
        <v>Extremo</v>
      </c>
      <c r="K50" s="646" t="str">
        <f>'4-VALORACIÓN DEL RIESGO'!AF49</f>
        <v>Reducir</v>
      </c>
      <c r="L50" s="651" t="s">
        <v>1166</v>
      </c>
      <c r="M50" s="526" t="str">
        <f>'5-CONTROLES'!L88</f>
        <v>Elaborar un acta de revisión mensual correspondiente al seguimiento llevada a cabo entre la Subdirección de Asuntos Étnicos su Equipo de Planeación y el Equipo del procedimiento de formalización para revisar los diferentes prcedimientos de formalización con el respectivo soporte de asistencia donde se evidencia el estado y ruta a seguir.</v>
      </c>
      <c r="N50" s="526" t="str">
        <f>'5-CONTROLES'!K88</f>
        <v>Acta de revisión de seguimiento a los diferentes procedimeintos de formalización, con el respectivo soporte de asistencia.</v>
      </c>
      <c r="O50" s="526" t="str">
        <f>'5-CONTROLES'!F88</f>
        <v>Equipo de la Subdirección de Asuntos Étnicos</v>
      </c>
      <c r="P50" s="526" t="str">
        <f>'5-CONTROLES'!G88</f>
        <v>La Subidrección de Asuntos Étnicos realiza Mesas técnicas de seguimiento mensual donde se verifca por cada procedimiento de formalización el estado y ruta a seguir.</v>
      </c>
      <c r="Q50" s="680" t="s">
        <v>853</v>
      </c>
      <c r="R50" s="526" t="str">
        <f>'5-CONTROLES'!AB88</f>
        <v>Moderado</v>
      </c>
      <c r="S50" s="526" t="str">
        <f>'5-CONTROLES'!AC88</f>
        <v>Fuerte</v>
      </c>
      <c r="T50" s="526" t="str">
        <f>'5-CONTROLES'!AD88</f>
        <v>Moderado</v>
      </c>
      <c r="U50" s="526" t="str">
        <f>'5-CONTROLES'!AH88</f>
        <v>Moderado</v>
      </c>
      <c r="V50" s="646" t="str">
        <f>'5-CONTROLES'!AL88</f>
        <v>Rara Vez</v>
      </c>
      <c r="W50" s="646" t="str">
        <f>'5-CONTROLES'!AP88</f>
        <v>Catastrófico</v>
      </c>
      <c r="X50" s="648" t="str">
        <f>'5-CONTROLES'!AQ88</f>
        <v>Extremo</v>
      </c>
      <c r="Y50" s="646" t="str">
        <f>'5-CONTROLES'!AS88</f>
        <v>Acción preventiva</v>
      </c>
      <c r="Z50" s="651" t="s">
        <v>1180</v>
      </c>
      <c r="AA50" s="680" t="s">
        <v>865</v>
      </c>
      <c r="AB50" s="680" t="s">
        <v>863</v>
      </c>
      <c r="AC50" s="680" t="s">
        <v>866</v>
      </c>
      <c r="AD50" s="683">
        <v>0.5</v>
      </c>
      <c r="AE50" s="688"/>
      <c r="AF50" s="688"/>
      <c r="AG50" s="683">
        <v>0.25</v>
      </c>
      <c r="AH50" s="688"/>
      <c r="AI50" s="688"/>
      <c r="AJ50" s="688"/>
      <c r="AK50" s="688"/>
      <c r="AL50" s="688"/>
      <c r="AM50" s="688"/>
      <c r="AN50" s="683">
        <v>0.25</v>
      </c>
      <c r="AO50" s="688"/>
      <c r="AP50" s="688"/>
      <c r="AQ50" s="628"/>
      <c r="AR50" s="628"/>
      <c r="AS50" s="628"/>
      <c r="AT50" s="628"/>
      <c r="AU50" s="628" t="s">
        <v>1276</v>
      </c>
      <c r="AV50" s="628" t="s">
        <v>1276</v>
      </c>
      <c r="AW50" s="628"/>
      <c r="AX50" s="628" t="s">
        <v>1274</v>
      </c>
      <c r="AY50" s="628"/>
      <c r="AZ50" s="628"/>
      <c r="BA50" s="628" t="s">
        <v>1274</v>
      </c>
      <c r="BB50" s="628"/>
      <c r="BC50" s="628" t="s">
        <v>114</v>
      </c>
      <c r="BD50" s="628" t="s">
        <v>114</v>
      </c>
      <c r="BE50" s="628" t="s">
        <v>1281</v>
      </c>
      <c r="BF50" s="628" t="s">
        <v>171</v>
      </c>
      <c r="BG50" s="628" t="s">
        <v>114</v>
      </c>
      <c r="BH50" s="628" t="s">
        <v>114</v>
      </c>
      <c r="BI50" s="628" t="s">
        <v>114</v>
      </c>
      <c r="BJ50" s="628" t="s">
        <v>114</v>
      </c>
      <c r="BK50" s="628" t="s">
        <v>1283</v>
      </c>
      <c r="BL50" s="630" t="s">
        <v>1290</v>
      </c>
      <c r="BM50" s="630" t="s">
        <v>1290</v>
      </c>
    </row>
    <row r="51" spans="2:65" ht="15" customHeight="1" x14ac:dyDescent="0.25">
      <c r="B51" s="658"/>
      <c r="C51" s="652"/>
      <c r="D51" s="528"/>
      <c r="E51" s="528"/>
      <c r="F51" s="528"/>
      <c r="G51" s="528"/>
      <c r="H51" s="649"/>
      <c r="I51" s="649"/>
      <c r="J51" s="649"/>
      <c r="K51" s="647"/>
      <c r="L51" s="652"/>
      <c r="M51" s="528"/>
      <c r="N51" s="528"/>
      <c r="O51" s="528"/>
      <c r="P51" s="528"/>
      <c r="Q51" s="248"/>
      <c r="R51" s="528"/>
      <c r="S51" s="528"/>
      <c r="T51" s="528"/>
      <c r="U51" s="528"/>
      <c r="V51" s="647"/>
      <c r="W51" s="647"/>
      <c r="X51" s="649"/>
      <c r="Y51" s="647"/>
      <c r="Z51" s="652"/>
      <c r="AA51" s="248"/>
      <c r="AB51" s="248"/>
      <c r="AC51" s="248"/>
      <c r="AD51" s="684"/>
      <c r="AE51" s="689"/>
      <c r="AF51" s="689"/>
      <c r="AG51" s="684"/>
      <c r="AH51" s="689"/>
      <c r="AI51" s="689"/>
      <c r="AJ51" s="689"/>
      <c r="AK51" s="689"/>
      <c r="AL51" s="689"/>
      <c r="AM51" s="689"/>
      <c r="AN51" s="684"/>
      <c r="AO51" s="689"/>
      <c r="AP51" s="689"/>
      <c r="AQ51" s="629"/>
      <c r="AR51" s="629"/>
      <c r="AS51" s="629"/>
      <c r="AT51" s="629"/>
      <c r="AU51" s="629"/>
      <c r="AV51" s="629"/>
      <c r="AW51" s="629"/>
      <c r="AX51" s="629"/>
      <c r="AY51" s="629"/>
      <c r="AZ51" s="629"/>
      <c r="BA51" s="629"/>
      <c r="BB51" s="629"/>
      <c r="BC51" s="629"/>
      <c r="BD51" s="629"/>
      <c r="BE51" s="629"/>
      <c r="BF51" s="629"/>
      <c r="BG51" s="629"/>
      <c r="BH51" s="629"/>
      <c r="BI51" s="629"/>
      <c r="BJ51" s="629"/>
      <c r="BK51" s="629"/>
      <c r="BL51" s="631"/>
      <c r="BM51" s="631"/>
    </row>
    <row r="52" spans="2:65" ht="43.5" customHeight="1" x14ac:dyDescent="0.25">
      <c r="B52" s="658"/>
      <c r="C52" s="651" t="s">
        <v>1152</v>
      </c>
      <c r="D52" s="526" t="str">
        <f>'3-IDENTIFICACIÓN DEL RIESGO'!G90</f>
        <v>Solicitud y/o aceptación de dádivas por agilizar trámites o proferir decisiones administrativas en beneficio de un particular y/o tercero para la adjudicación de bienes</v>
      </c>
      <c r="E52" s="526" t="s">
        <v>369</v>
      </c>
      <c r="F52" s="171" t="str">
        <f>'3-IDENTIFICACIÓN DEL RIESGO'!H90</f>
        <v>1. Falta de estrategias para potencializar la cultura de legalidad, transparencia y sentido de pertenencia</v>
      </c>
      <c r="G52" s="526" t="str">
        <f>'3-IDENTIFICACIÓN DEL RIESGO'!L90</f>
        <v>1. Afectación de credibilidad e imagen institucional</v>
      </c>
      <c r="H52" s="648" t="str">
        <f>'4-VALORACIÓN DEL RIESGO'!G50</f>
        <v>Probable</v>
      </c>
      <c r="I52" s="648" t="str">
        <f>'4-VALORACIÓN DEL RIESGO'!AC50</f>
        <v>Catastrófico</v>
      </c>
      <c r="J52" s="648" t="str">
        <f>'4-VALORACIÓN DEL RIESGO'!AE50</f>
        <v>Extremo</v>
      </c>
      <c r="K52" s="646" t="str">
        <f>'4-VALORACIÓN DEL RIESGO'!AF50</f>
        <v>Reducir</v>
      </c>
      <c r="L52" s="651" t="s">
        <v>1167</v>
      </c>
      <c r="M52" s="526" t="str">
        <f>'5-CONTROLES'!L90</f>
        <v>Jornada de capacitación a los colaboradores de las Unidades de Gestión Territorial, con el fin de que conozcan las sanciones a las cuales son merecedores en caso de incurrir en actos de corrupción</v>
      </c>
      <c r="N52" s="526" t="str">
        <f>'5-CONTROLES'!K90</f>
        <v>Listas de asistencia y/o actas de reunión</v>
      </c>
      <c r="O52" s="526" t="str">
        <f>'5-CONTROLES'!F90</f>
        <v>Líderes UGT</v>
      </c>
      <c r="P52" s="526" t="str">
        <f>'5-CONTROLES'!G90</f>
        <v>Según programación</v>
      </c>
      <c r="Q52" s="680" t="s">
        <v>1039</v>
      </c>
      <c r="R52" s="526" t="str">
        <f>'5-CONTROLES'!AB90</f>
        <v>Fuerte</v>
      </c>
      <c r="S52" s="526" t="str">
        <f>'5-CONTROLES'!AC90</f>
        <v>Moderado</v>
      </c>
      <c r="T52" s="526" t="str">
        <f>'5-CONTROLES'!AD90</f>
        <v>Moderado</v>
      </c>
      <c r="U52" s="526" t="str">
        <f>'5-CONTROLES'!AH90</f>
        <v>Moderado</v>
      </c>
      <c r="V52" s="646" t="str">
        <f>'5-CONTROLES'!AL90</f>
        <v>Posible</v>
      </c>
      <c r="W52" s="646" t="str">
        <f>'5-CONTROLES'!AP90</f>
        <v>Catastrófico</v>
      </c>
      <c r="X52" s="648" t="str">
        <f>'5-CONTROLES'!AQ90</f>
        <v>Extremo</v>
      </c>
      <c r="Y52" s="646" t="str">
        <f>'5-CONTROLES'!AS90</f>
        <v>Acción preventiva</v>
      </c>
      <c r="Z52" s="651" t="s">
        <v>1181</v>
      </c>
      <c r="AA52" s="680" t="s">
        <v>1038</v>
      </c>
      <c r="AB52" s="680" t="s">
        <v>1025</v>
      </c>
      <c r="AC52" s="680" t="s">
        <v>1039</v>
      </c>
      <c r="AD52" s="688">
        <v>2</v>
      </c>
      <c r="AE52" s="688"/>
      <c r="AF52" s="688"/>
      <c r="AG52" s="688">
        <v>1</v>
      </c>
      <c r="AH52" s="688"/>
      <c r="AI52" s="688"/>
      <c r="AJ52" s="688"/>
      <c r="AK52" s="688"/>
      <c r="AL52" s="688"/>
      <c r="AM52" s="688">
        <v>1</v>
      </c>
      <c r="AN52" s="688"/>
      <c r="AO52" s="688"/>
      <c r="AP52" s="688"/>
      <c r="AQ52" s="628"/>
      <c r="AR52" s="628"/>
      <c r="AS52" s="628"/>
      <c r="AT52" s="628"/>
      <c r="AU52" s="628" t="s">
        <v>1276</v>
      </c>
      <c r="AV52" s="628" t="s">
        <v>1276</v>
      </c>
      <c r="AW52" s="628"/>
      <c r="AX52" s="628" t="s">
        <v>1274</v>
      </c>
      <c r="AY52" s="628"/>
      <c r="AZ52" s="628"/>
      <c r="BA52" s="628" t="s">
        <v>1274</v>
      </c>
      <c r="BB52" s="628"/>
      <c r="BC52" s="628" t="s">
        <v>171</v>
      </c>
      <c r="BD52" s="628" t="s">
        <v>171</v>
      </c>
      <c r="BE52" s="628" t="s">
        <v>1303</v>
      </c>
      <c r="BF52" s="628" t="s">
        <v>171</v>
      </c>
      <c r="BG52" s="628" t="s">
        <v>114</v>
      </c>
      <c r="BH52" s="628" t="s">
        <v>114</v>
      </c>
      <c r="BI52" s="628" t="s">
        <v>114</v>
      </c>
      <c r="BJ52" s="628" t="s">
        <v>114</v>
      </c>
      <c r="BK52" s="628" t="s">
        <v>1304</v>
      </c>
      <c r="BL52" s="630" t="s">
        <v>1289</v>
      </c>
      <c r="BM52" s="630" t="s">
        <v>1290</v>
      </c>
    </row>
    <row r="53" spans="2:65" ht="45" customHeight="1" x14ac:dyDescent="0.25">
      <c r="B53" s="658"/>
      <c r="C53" s="652"/>
      <c r="D53" s="528"/>
      <c r="E53" s="528"/>
      <c r="F53" s="171" t="str">
        <f>'3-IDENTIFICACIÓN DEL RIESGO'!H91</f>
        <v>2. Baja cobertura de capacitaciones frente a responsabilidades disciplinarias, fiscales o penales por incurrir en potenciales actos de corrupcion con alcance a contratistas y funcionarios</v>
      </c>
      <c r="G53" s="528"/>
      <c r="H53" s="649"/>
      <c r="I53" s="649"/>
      <c r="J53" s="649"/>
      <c r="K53" s="647"/>
      <c r="L53" s="652"/>
      <c r="M53" s="528"/>
      <c r="N53" s="528"/>
      <c r="O53" s="528"/>
      <c r="P53" s="528"/>
      <c r="Q53" s="248"/>
      <c r="R53" s="528"/>
      <c r="S53" s="528"/>
      <c r="T53" s="528"/>
      <c r="U53" s="528"/>
      <c r="V53" s="647"/>
      <c r="W53" s="647"/>
      <c r="X53" s="649"/>
      <c r="Y53" s="647"/>
      <c r="Z53" s="652"/>
      <c r="AA53" s="248"/>
      <c r="AB53" s="248"/>
      <c r="AC53" s="248"/>
      <c r="AD53" s="689"/>
      <c r="AE53" s="689"/>
      <c r="AF53" s="689"/>
      <c r="AG53" s="689"/>
      <c r="AH53" s="689"/>
      <c r="AI53" s="689"/>
      <c r="AJ53" s="689"/>
      <c r="AK53" s="689"/>
      <c r="AL53" s="689"/>
      <c r="AM53" s="689"/>
      <c r="AN53" s="689"/>
      <c r="AO53" s="689"/>
      <c r="AP53" s="689"/>
      <c r="AQ53" s="629"/>
      <c r="AR53" s="629"/>
      <c r="AS53" s="629"/>
      <c r="AT53" s="629"/>
      <c r="AU53" s="629"/>
      <c r="AV53" s="629"/>
      <c r="AW53" s="629"/>
      <c r="AX53" s="629"/>
      <c r="AY53" s="629"/>
      <c r="AZ53" s="629"/>
      <c r="BA53" s="629"/>
      <c r="BB53" s="629"/>
      <c r="BC53" s="629"/>
      <c r="BD53" s="629"/>
      <c r="BE53" s="629"/>
      <c r="BF53" s="629"/>
      <c r="BG53" s="629"/>
      <c r="BH53" s="629"/>
      <c r="BI53" s="629"/>
      <c r="BJ53" s="629"/>
      <c r="BK53" s="629"/>
      <c r="BL53" s="631"/>
      <c r="BM53" s="631"/>
    </row>
    <row r="54" spans="2:65" ht="57.75" customHeight="1" x14ac:dyDescent="0.25">
      <c r="B54" s="654" t="str">
        <f>'3-IDENTIFICACIÓN DEL RIESGO'!B92</f>
        <v>ADMINISTRACIÓN DE TIERRAS</v>
      </c>
      <c r="C54" s="651" t="s">
        <v>1182</v>
      </c>
      <c r="D54" s="526" t="str">
        <f>'3-IDENTIFICACIÓN DEL RIESGO'!G92</f>
        <v>Solicitud o aceptación de dádivas por agilizar trámites o proferir decisiones administrativas relacionadas con solicitudes de limitación a la propiedad para beneficio de un particular y/o tercero</v>
      </c>
      <c r="E54" s="526" t="s">
        <v>369</v>
      </c>
      <c r="F54" s="171" t="str">
        <f>'3-IDENTIFICACIÓN DEL RIESGO'!H92</f>
        <v xml:space="preserve">Presencia de intereses particulares o conductas de recibir o solicitar beneficios en la verificación del estudio del caso recibido para limitación de la Propiedad por parte del profesional de SATN designado para el trámite </v>
      </c>
      <c r="G54" s="171" t="str">
        <f>'3-IDENTIFICACIÓN DEL RIESGO'!L92</f>
        <v>Detrimento patrimonial o defraudación  tanto de los particulares como del Estado</v>
      </c>
      <c r="H54" s="648" t="str">
        <f>'4-VALORACIÓN DEL RIESGO'!G51</f>
        <v>Probable</v>
      </c>
      <c r="I54" s="648" t="str">
        <f>'4-VALORACIÓN DEL RIESGO'!AC51</f>
        <v>Catastrófico</v>
      </c>
      <c r="J54" s="648" t="str">
        <f>'4-VALORACIÓN DEL RIESGO'!AE51</f>
        <v>Extremo</v>
      </c>
      <c r="K54" s="646" t="str">
        <f>'4-VALORACIÓN DEL RIESGO'!AF51</f>
        <v>Reducir</v>
      </c>
      <c r="L54" s="139" t="s">
        <v>1185</v>
      </c>
      <c r="M54" s="171" t="str">
        <f>'5-CONTROLES'!L92</f>
        <v>Registrar en cada decisión de Limitación a la Propiedad proferida, la validación por parte del líder de Limitación a la Propiedad y el Asesor o delegado de la Subdirección de Administración de Tierras de la Nación-SATN.</v>
      </c>
      <c r="N54" s="171" t="str">
        <f>'5-CONTROLES'!K92</f>
        <v>Comunicaciones de Limitación a la Propiedad con vistos buenos</v>
      </c>
      <c r="O54" s="171" t="str">
        <f>'5-CONTROLES'!F92</f>
        <v>Subdirección de Administración de Tierras de la Nación  (Profesionales asignados)</v>
      </c>
      <c r="P54" s="171" t="str">
        <f>'5-CONTROLES'!G92</f>
        <v>Trimestral</v>
      </c>
      <c r="Q54" s="191" t="s">
        <v>758</v>
      </c>
      <c r="R54" s="171" t="str">
        <f>'5-CONTROLES'!AB92</f>
        <v>Fuerte</v>
      </c>
      <c r="S54" s="171" t="str">
        <f>'5-CONTROLES'!AC92</f>
        <v>Fuerte</v>
      </c>
      <c r="T54" s="171" t="str">
        <f>'5-CONTROLES'!AD92</f>
        <v>Fuerte</v>
      </c>
      <c r="U54" s="526" t="str">
        <f>'5-CONTROLES'!AH92</f>
        <v>Fuerte</v>
      </c>
      <c r="V54" s="646" t="str">
        <f>'5-CONTROLES'!AL92</f>
        <v>Improbable</v>
      </c>
      <c r="W54" s="646" t="str">
        <f>'5-CONTROLES'!AP92</f>
        <v>Catastrófico</v>
      </c>
      <c r="X54" s="648" t="str">
        <f>'5-CONTROLES'!AQ92</f>
        <v>Extremo</v>
      </c>
      <c r="Y54" s="646" t="str">
        <f>'5-CONTROLES'!AS92</f>
        <v>Acción preventiva</v>
      </c>
      <c r="Z54" s="139" t="s">
        <v>1190</v>
      </c>
      <c r="AA54" s="188" t="s">
        <v>781</v>
      </c>
      <c r="AB54" s="188" t="s">
        <v>763</v>
      </c>
      <c r="AC54" s="188" t="s">
        <v>782</v>
      </c>
      <c r="AD54" s="190">
        <v>0.7</v>
      </c>
      <c r="AE54" s="157"/>
      <c r="AF54" s="190">
        <v>0.5</v>
      </c>
      <c r="AG54" s="157"/>
      <c r="AH54" s="190"/>
      <c r="AI54" s="157"/>
      <c r="AJ54" s="157"/>
      <c r="AK54" s="157"/>
      <c r="AL54" s="190">
        <v>0.2</v>
      </c>
      <c r="AM54" s="157"/>
      <c r="AN54" s="157"/>
      <c r="AO54" s="157"/>
      <c r="AP54" s="157"/>
      <c r="AQ54" s="197"/>
      <c r="AR54" s="197"/>
      <c r="AS54" s="197"/>
      <c r="AT54" s="197"/>
      <c r="AU54" s="197" t="s">
        <v>1276</v>
      </c>
      <c r="AV54" s="197" t="s">
        <v>1276</v>
      </c>
      <c r="AW54" s="197"/>
      <c r="AX54" s="197" t="s">
        <v>1274</v>
      </c>
      <c r="AY54" s="197"/>
      <c r="AZ54" s="197"/>
      <c r="BA54" s="197" t="s">
        <v>1274</v>
      </c>
      <c r="BB54" s="197"/>
      <c r="BC54" s="197" t="s">
        <v>114</v>
      </c>
      <c r="BD54" s="197" t="s">
        <v>114</v>
      </c>
      <c r="BE54" s="197" t="s">
        <v>1356</v>
      </c>
      <c r="BF54" s="197" t="s">
        <v>114</v>
      </c>
      <c r="BG54" s="197" t="s">
        <v>114</v>
      </c>
      <c r="BH54" s="197" t="s">
        <v>114</v>
      </c>
      <c r="BI54" s="197" t="s">
        <v>171</v>
      </c>
      <c r="BJ54" s="197" t="s">
        <v>171</v>
      </c>
      <c r="BK54" s="197" t="s">
        <v>1357</v>
      </c>
      <c r="BL54" s="202" t="s">
        <v>1337</v>
      </c>
      <c r="BM54" s="202" t="s">
        <v>1291</v>
      </c>
    </row>
    <row r="55" spans="2:65" ht="56.25" customHeight="1" x14ac:dyDescent="0.25">
      <c r="B55" s="654"/>
      <c r="C55" s="652"/>
      <c r="D55" s="528"/>
      <c r="E55" s="528"/>
      <c r="F55" s="171" t="str">
        <f>'3-IDENTIFICACIÓN DEL RIESGO'!H93</f>
        <v>Desconocimiento de los requisitos establecidos en el Procedimiento ADMTI-P-006 Limitación a la Propiedad por parte de colaboradores nuevos que ingresan al grupo funcional de LP en la SATN</v>
      </c>
      <c r="G55" s="171" t="str">
        <f>'3-IDENTIFICACIÓN DEL RIESGO'!L93</f>
        <v>Investigaciones internas (control interno) o externas (por parte de órganos de control)</v>
      </c>
      <c r="H55" s="649"/>
      <c r="I55" s="649"/>
      <c r="J55" s="649"/>
      <c r="K55" s="647"/>
      <c r="L55" s="139" t="s">
        <v>1186</v>
      </c>
      <c r="M55" s="171" t="str">
        <f>'5-CONTROLES'!L93</f>
        <v>Garantizar el cumplimiento de lo controles del procedimiento, mediante la revisión cuatrimestral, hecha por el profesional (líder) del grupo funcional,  en dos decisiones administrativas.</v>
      </c>
      <c r="N55" s="171" t="str">
        <f>'5-CONTROLES'!K93</f>
        <v>Acta de reunión de revisión de decisiones sobre Limitación a la Propiedad</v>
      </c>
      <c r="O55" s="171" t="str">
        <f>'5-CONTROLES'!F93</f>
        <v>Subdirección de Administración de Tierras de la Nación  (Profesionales asignados)</v>
      </c>
      <c r="P55" s="171" t="str">
        <f>'5-CONTROLES'!G93</f>
        <v>Cuatrimestral</v>
      </c>
      <c r="Q55" s="191" t="s">
        <v>759</v>
      </c>
      <c r="R55" s="171" t="str">
        <f>'5-CONTROLES'!AB93</f>
        <v>Fuerte</v>
      </c>
      <c r="S55" s="171" t="str">
        <f>'5-CONTROLES'!AC93</f>
        <v>Fuerte</v>
      </c>
      <c r="T55" s="171" t="str">
        <f>'5-CONTROLES'!AD93</f>
        <v>Fuerte</v>
      </c>
      <c r="U55" s="528"/>
      <c r="V55" s="647"/>
      <c r="W55" s="647"/>
      <c r="X55" s="649"/>
      <c r="Y55" s="647"/>
      <c r="Z55" s="139" t="s">
        <v>1191</v>
      </c>
      <c r="AA55" s="188" t="s">
        <v>783</v>
      </c>
      <c r="AB55" s="188" t="s">
        <v>784</v>
      </c>
      <c r="AC55" s="188" t="s">
        <v>785</v>
      </c>
      <c r="AD55" s="190">
        <v>0.8</v>
      </c>
      <c r="AE55" s="157"/>
      <c r="AF55" s="157"/>
      <c r="AG55" s="190">
        <v>0.5</v>
      </c>
      <c r="AH55" s="190"/>
      <c r="AI55" s="157"/>
      <c r="AJ55" s="157"/>
      <c r="AK55" s="157"/>
      <c r="AL55" s="157"/>
      <c r="AM55" s="190">
        <v>0.3</v>
      </c>
      <c r="AN55" s="157"/>
      <c r="AO55" s="157"/>
      <c r="AP55" s="157"/>
      <c r="AQ55" s="197"/>
      <c r="AR55" s="197"/>
      <c r="AS55" s="197"/>
      <c r="AT55" s="197"/>
      <c r="AU55" s="197" t="s">
        <v>1276</v>
      </c>
      <c r="AV55" s="197" t="s">
        <v>1276</v>
      </c>
      <c r="AW55" s="197"/>
      <c r="AX55" s="197" t="s">
        <v>1274</v>
      </c>
      <c r="AY55" s="197"/>
      <c r="AZ55" s="197"/>
      <c r="BA55" s="197" t="s">
        <v>1274</v>
      </c>
      <c r="BB55" s="197"/>
      <c r="BC55" s="197" t="s">
        <v>114</v>
      </c>
      <c r="BD55" s="197" t="s">
        <v>114</v>
      </c>
      <c r="BE55" s="197" t="s">
        <v>1358</v>
      </c>
      <c r="BF55" s="197" t="s">
        <v>114</v>
      </c>
      <c r="BG55" s="197" t="s">
        <v>114</v>
      </c>
      <c r="BH55" s="197" t="s">
        <v>114</v>
      </c>
      <c r="BI55" s="197" t="s">
        <v>114</v>
      </c>
      <c r="BJ55" s="197" t="s">
        <v>114</v>
      </c>
      <c r="BK55" s="197" t="s">
        <v>1359</v>
      </c>
      <c r="BL55" s="202" t="s">
        <v>1337</v>
      </c>
      <c r="BM55" s="202" t="s">
        <v>1337</v>
      </c>
    </row>
    <row r="56" spans="2:65" ht="57.75" customHeight="1" x14ac:dyDescent="0.25">
      <c r="B56" s="654"/>
      <c r="C56" s="651" t="s">
        <v>1183</v>
      </c>
      <c r="D56" s="526" t="str">
        <f>'3-IDENTIFICACIÓN DEL RIESGO'!G94</f>
        <v>Uso de la  información sobre adjudicación  de baldios a Entidades de Derecho Publico para beneficio particular o de terceros</v>
      </c>
      <c r="E56" s="526" t="s">
        <v>369</v>
      </c>
      <c r="F56" s="171" t="str">
        <f>'3-IDENTIFICACIÓN DEL RIESGO'!H94</f>
        <v xml:space="preserve">Presencia de intereses particulares o conductas de recibir o solicitar beneficios en la adjudicación de terrenos baldios de la Nación a Entidades de Derecho Público por parte del profesional de SATN designado </v>
      </c>
      <c r="G56" s="171" t="str">
        <f>'3-IDENTIFICACIÓN DEL RIESGO'!L94</f>
        <v>Afectación en el logro de indicadores y metas asociadas a Entidades de Derecho Público aprobadas en la DAT - SATN</v>
      </c>
      <c r="H56" s="648" t="str">
        <f>'4-VALORACIÓN DEL RIESGO'!G52</f>
        <v>Probable</v>
      </c>
      <c r="I56" s="648" t="str">
        <f>'4-VALORACIÓN DEL RIESGO'!AC52</f>
        <v>Catastrófico</v>
      </c>
      <c r="J56" s="648" t="str">
        <f>'4-VALORACIÓN DEL RIESGO'!AE52</f>
        <v>Extremo</v>
      </c>
      <c r="K56" s="646" t="str">
        <f>'4-VALORACIÓN DEL RIESGO'!AF52</f>
        <v>Reducir</v>
      </c>
      <c r="L56" s="139" t="s">
        <v>1187</v>
      </c>
      <c r="M56" s="171" t="str">
        <f>'5-CONTROLES'!L94</f>
        <v>Realizar la revisión jurídica inicial y técnica de las solicitudes de adjudicación de baldíos a Entidades de Derecho Público-EDP, recibidos en la Subdirección de Administración de Tierras de la Nación-SATN.</v>
      </c>
      <c r="N56" s="171" t="str">
        <f>'5-CONTROLES'!K94</f>
        <v xml:space="preserve">ACCTI-F-065 FORMA AUTO DE ARCHIVO POR DESISTIMIENTO TÁCITO O EXPRESO </v>
      </c>
      <c r="O56" s="171" t="str">
        <f>'5-CONTROLES'!F94</f>
        <v>Subdirección de Administración de Tierras de la Nación  (Profesionales asignados)</v>
      </c>
      <c r="P56" s="171" t="str">
        <f>'5-CONTROLES'!G94</f>
        <v>Trimestral</v>
      </c>
      <c r="Q56" s="191" t="s">
        <v>760</v>
      </c>
      <c r="R56" s="171" t="str">
        <f>'5-CONTROLES'!AB94</f>
        <v>Fuerte</v>
      </c>
      <c r="S56" s="171" t="str">
        <f>'5-CONTROLES'!AC94</f>
        <v>Fuerte</v>
      </c>
      <c r="T56" s="171" t="str">
        <f>'5-CONTROLES'!AD94</f>
        <v>Fuerte</v>
      </c>
      <c r="U56" s="526" t="str">
        <f>'5-CONTROLES'!AH94</f>
        <v>Fuerte</v>
      </c>
      <c r="V56" s="646" t="str">
        <f>'5-CONTROLES'!AL94</f>
        <v>Improbable</v>
      </c>
      <c r="W56" s="646" t="str">
        <f>'5-CONTROLES'!AP94</f>
        <v>Catastrófico</v>
      </c>
      <c r="X56" s="648" t="str">
        <f>'5-CONTROLES'!AQ94</f>
        <v>Extremo</v>
      </c>
      <c r="Y56" s="646" t="str">
        <f>'5-CONTROLES'!AS94</f>
        <v>Acción preventiva</v>
      </c>
      <c r="Z56" s="139" t="s">
        <v>1192</v>
      </c>
      <c r="AA56" s="188" t="s">
        <v>786</v>
      </c>
      <c r="AB56" s="188" t="s">
        <v>763</v>
      </c>
      <c r="AC56" s="188" t="s">
        <v>787</v>
      </c>
      <c r="AD56" s="190">
        <v>0.7</v>
      </c>
      <c r="AE56" s="157"/>
      <c r="AF56" s="190">
        <v>0.5</v>
      </c>
      <c r="AG56" s="157"/>
      <c r="AH56" s="190"/>
      <c r="AI56" s="157"/>
      <c r="AJ56" s="157"/>
      <c r="AK56" s="157"/>
      <c r="AL56" s="190">
        <v>0.2</v>
      </c>
      <c r="AM56" s="157"/>
      <c r="AN56" s="157"/>
      <c r="AO56" s="157"/>
      <c r="AP56" s="157"/>
      <c r="AQ56" s="197"/>
      <c r="AR56" s="197"/>
      <c r="AS56" s="197"/>
      <c r="AT56" s="197"/>
      <c r="AU56" s="197" t="s">
        <v>1276</v>
      </c>
      <c r="AV56" s="197" t="s">
        <v>1276</v>
      </c>
      <c r="AW56" s="197"/>
      <c r="AX56" s="197" t="s">
        <v>1274</v>
      </c>
      <c r="AY56" s="197"/>
      <c r="AZ56" s="197"/>
      <c r="BA56" s="197" t="s">
        <v>1274</v>
      </c>
      <c r="BB56" s="197"/>
      <c r="BC56" s="197" t="s">
        <v>114</v>
      </c>
      <c r="BD56" s="197" t="s">
        <v>114</v>
      </c>
      <c r="BE56" s="197" t="s">
        <v>1360</v>
      </c>
      <c r="BF56" s="197" t="s">
        <v>114</v>
      </c>
      <c r="BG56" s="197" t="s">
        <v>114</v>
      </c>
      <c r="BH56" s="197" t="s">
        <v>114</v>
      </c>
      <c r="BI56" s="197" t="s">
        <v>171</v>
      </c>
      <c r="BJ56" s="197" t="s">
        <v>171</v>
      </c>
      <c r="BK56" s="197" t="s">
        <v>1357</v>
      </c>
      <c r="BL56" s="202" t="s">
        <v>1337</v>
      </c>
      <c r="BM56" s="202" t="s">
        <v>1291</v>
      </c>
    </row>
    <row r="57" spans="2:65" ht="96.75" customHeight="1" x14ac:dyDescent="0.25">
      <c r="B57" s="654"/>
      <c r="C57" s="652"/>
      <c r="D57" s="528"/>
      <c r="E57" s="528"/>
      <c r="F57" s="171" t="str">
        <f>'3-IDENTIFICACIÓN DEL RIESGO'!H95</f>
        <v>Desconocimiento de los requisitos establecidos en el Procedimiento de Adjudicación de Baldios a Entidades de Derecho Púiblcio por colaboradores nuevos que ingresan al grupo funcional de LP en la SATN</v>
      </c>
      <c r="G57" s="171" t="str">
        <f>'3-IDENTIFICACIÓN DEL RIESGO'!L95</f>
        <v>Investigaciones internas (control interno) o externas (por parte de órganos de control)</v>
      </c>
      <c r="H57" s="649"/>
      <c r="I57" s="649"/>
      <c r="J57" s="649"/>
      <c r="K57" s="647"/>
      <c r="L57" s="139" t="s">
        <v>1188</v>
      </c>
      <c r="M57" s="171" t="str">
        <f>'5-CONTROLES'!L95</f>
        <v>Actualizar la matriz de seguimiento de solicitudes de Entidades de Derecho Público-EDP, según trámites adelantados.</v>
      </c>
      <c r="N57" s="171" t="str">
        <f>'5-CONTROLES'!K95</f>
        <v>ACCTI-F-032  Matriz de seguimiento de solicitudes de EDP</v>
      </c>
      <c r="O57" s="171" t="str">
        <f>'5-CONTROLES'!F95</f>
        <v>Subdirección de Administración de Tierras de la Nación  (Profesionales asignados)</v>
      </c>
      <c r="P57" s="171" t="str">
        <f>'5-CONTROLES'!G95</f>
        <v>Trimestral</v>
      </c>
      <c r="Q57" s="191" t="s">
        <v>761</v>
      </c>
      <c r="R57" s="171" t="str">
        <f>'5-CONTROLES'!AB95</f>
        <v>Fuerte</v>
      </c>
      <c r="S57" s="171" t="str">
        <f>'5-CONTROLES'!AC95</f>
        <v>Fuerte</v>
      </c>
      <c r="T57" s="171" t="str">
        <f>'5-CONTROLES'!AD95</f>
        <v>Fuerte</v>
      </c>
      <c r="U57" s="528"/>
      <c r="V57" s="647"/>
      <c r="W57" s="647"/>
      <c r="X57" s="649"/>
      <c r="Y57" s="647"/>
      <c r="Z57" s="139" t="s">
        <v>1193</v>
      </c>
      <c r="AA57" s="188" t="s">
        <v>788</v>
      </c>
      <c r="AB57" s="188" t="s">
        <v>789</v>
      </c>
      <c r="AC57" s="188" t="s">
        <v>790</v>
      </c>
      <c r="AD57" s="190">
        <v>0.7</v>
      </c>
      <c r="AE57" s="157"/>
      <c r="AF57" s="157"/>
      <c r="AG57" s="190">
        <v>0.5</v>
      </c>
      <c r="AH57" s="190"/>
      <c r="AI57" s="157"/>
      <c r="AJ57" s="157"/>
      <c r="AK57" s="157"/>
      <c r="AL57" s="157"/>
      <c r="AM57" s="190">
        <v>0.2</v>
      </c>
      <c r="AN57" s="157"/>
      <c r="AO57" s="157"/>
      <c r="AP57" s="157"/>
      <c r="AQ57" s="197"/>
      <c r="AR57" s="197"/>
      <c r="AS57" s="197"/>
      <c r="AT57" s="197"/>
      <c r="AU57" s="197" t="s">
        <v>1276</v>
      </c>
      <c r="AV57" s="197" t="s">
        <v>1276</v>
      </c>
      <c r="AW57" s="197"/>
      <c r="AX57" s="197" t="s">
        <v>1274</v>
      </c>
      <c r="AY57" s="197"/>
      <c r="AZ57" s="197"/>
      <c r="BA57" s="197" t="s">
        <v>1274</v>
      </c>
      <c r="BB57" s="197"/>
      <c r="BC57" s="197" t="s">
        <v>114</v>
      </c>
      <c r="BD57" s="197" t="s">
        <v>114</v>
      </c>
      <c r="BE57" s="197" t="s">
        <v>1361</v>
      </c>
      <c r="BF57" s="197" t="s">
        <v>114</v>
      </c>
      <c r="BG57" s="197" t="s">
        <v>114</v>
      </c>
      <c r="BH57" s="197" t="s">
        <v>114</v>
      </c>
      <c r="BI57" s="197" t="s">
        <v>171</v>
      </c>
      <c r="BJ57" s="197" t="s">
        <v>171</v>
      </c>
      <c r="BK57" s="197" t="s">
        <v>1369</v>
      </c>
      <c r="BL57" s="202" t="s">
        <v>1337</v>
      </c>
      <c r="BM57" s="202" t="s">
        <v>1290</v>
      </c>
    </row>
    <row r="58" spans="2:65" ht="33.75" customHeight="1" x14ac:dyDescent="0.25">
      <c r="B58" s="654"/>
      <c r="C58" s="651" t="s">
        <v>1184</v>
      </c>
      <c r="D58" s="526" t="str">
        <f>'3-IDENTIFICACIÓN DEL RIESGO'!G96</f>
        <v>Ofrecer en la UGT promesa de éxito en la realización o priorización de un trámite a cambio de un beneficio personal</v>
      </c>
      <c r="E58" s="526" t="s">
        <v>369</v>
      </c>
      <c r="F58" s="171" t="str">
        <f>'3-IDENTIFICACIÓN DEL RIESGO'!H96</f>
        <v>1. Falta de ética profesional del funcionario o personal vinculado a la entidad.</v>
      </c>
      <c r="G58" s="526" t="str">
        <f>'3-IDENTIFICACIÓN DEL RIESGO'!L96</f>
        <v>1. Afectación de credibilidad e imagen institucional</v>
      </c>
      <c r="H58" s="648" t="str">
        <f>'4-VALORACIÓN DEL RIESGO'!G53</f>
        <v>Probable</v>
      </c>
      <c r="I58" s="648" t="str">
        <f>'4-VALORACIÓN DEL RIESGO'!AC53</f>
        <v>Catastrófico</v>
      </c>
      <c r="J58" s="648" t="str">
        <f>'4-VALORACIÓN DEL RIESGO'!AE53</f>
        <v>Extremo</v>
      </c>
      <c r="K58" s="646" t="str">
        <f>'4-VALORACIÓN DEL RIESGO'!AF53</f>
        <v>Reducir</v>
      </c>
      <c r="L58" s="690" t="s">
        <v>1189</v>
      </c>
      <c r="M58" s="526" t="str">
        <f>'5-CONTROLES'!L96</f>
        <v>Jornada de capacitación a los colaboradores de las Unidades de Gestión Territorial, con el fin de que conozcan las sanciones a las cuales son merecedores en caso de incurrir en actos de corrupción</v>
      </c>
      <c r="N58" s="526" t="str">
        <f>'5-CONTROLES'!K96</f>
        <v>Listas de asistencia y/o actas de reunión</v>
      </c>
      <c r="O58" s="526" t="str">
        <f>'5-CONTROLES'!F96</f>
        <v>Líderes UGT</v>
      </c>
      <c r="P58" s="526" t="str">
        <f>'5-CONTROLES'!G96</f>
        <v>Según programación</v>
      </c>
      <c r="Q58" s="692" t="s">
        <v>1039</v>
      </c>
      <c r="R58" s="526" t="str">
        <f>'5-CONTROLES'!AB96</f>
        <v>Fuerte</v>
      </c>
      <c r="S58" s="526" t="str">
        <f>'5-CONTROLES'!AC96</f>
        <v>Moderado</v>
      </c>
      <c r="T58" s="526" t="str">
        <f>'5-CONTROLES'!AD96</f>
        <v>Moderado</v>
      </c>
      <c r="U58" s="526" t="str">
        <f>'5-CONTROLES'!AH96</f>
        <v>Moderado</v>
      </c>
      <c r="V58" s="646" t="str">
        <f>'5-CONTROLES'!AL96</f>
        <v>Posible</v>
      </c>
      <c r="W58" s="646" t="str">
        <f>'5-CONTROLES'!AP96</f>
        <v>Catastrófico</v>
      </c>
      <c r="X58" s="648" t="str">
        <f>'5-CONTROLES'!AQ96</f>
        <v>Extremo</v>
      </c>
      <c r="Y58" s="646" t="str">
        <f>'5-CONTROLES'!AS96</f>
        <v>Acción preventiva</v>
      </c>
      <c r="Z58" s="690" t="s">
        <v>1194</v>
      </c>
      <c r="AA58" s="680" t="s">
        <v>1038</v>
      </c>
      <c r="AB58" s="680" t="s">
        <v>1025</v>
      </c>
      <c r="AC58" s="680" t="s">
        <v>1039</v>
      </c>
      <c r="AD58" s="688">
        <v>2</v>
      </c>
      <c r="AE58" s="680"/>
      <c r="AF58" s="680"/>
      <c r="AG58" s="680"/>
      <c r="AH58" s="683"/>
      <c r="AI58" s="680"/>
      <c r="AJ58" s="680">
        <v>1</v>
      </c>
      <c r="AK58" s="680"/>
      <c r="AL58" s="680"/>
      <c r="AM58" s="680"/>
      <c r="AN58" s="680"/>
      <c r="AO58" s="680">
        <v>1</v>
      </c>
      <c r="AP58" s="680"/>
      <c r="AQ58" s="628"/>
      <c r="AR58" s="628"/>
      <c r="AS58" s="628"/>
      <c r="AT58" s="628"/>
      <c r="AU58" s="628" t="s">
        <v>1276</v>
      </c>
      <c r="AV58" s="628" t="s">
        <v>1276</v>
      </c>
      <c r="AW58" s="628"/>
      <c r="AX58" s="628" t="s">
        <v>1274</v>
      </c>
      <c r="AY58" s="628"/>
      <c r="AZ58" s="628"/>
      <c r="BA58" s="628" t="s">
        <v>1274</v>
      </c>
      <c r="BB58" s="628"/>
      <c r="BC58" s="628" t="s">
        <v>171</v>
      </c>
      <c r="BD58" s="628" t="s">
        <v>171</v>
      </c>
      <c r="BE58" s="628" t="s">
        <v>1303</v>
      </c>
      <c r="BF58" s="628" t="s">
        <v>171</v>
      </c>
      <c r="BG58" s="628" t="s">
        <v>114</v>
      </c>
      <c r="BH58" s="628" t="s">
        <v>114</v>
      </c>
      <c r="BI58" s="628" t="s">
        <v>114</v>
      </c>
      <c r="BJ58" s="628" t="s">
        <v>114</v>
      </c>
      <c r="BK58" s="628" t="s">
        <v>1304</v>
      </c>
      <c r="BL58" s="630" t="s">
        <v>1293</v>
      </c>
      <c r="BM58" s="630" t="s">
        <v>1290</v>
      </c>
    </row>
    <row r="59" spans="2:65" ht="20.25" customHeight="1" x14ac:dyDescent="0.25">
      <c r="B59" s="654"/>
      <c r="C59" s="652"/>
      <c r="D59" s="528"/>
      <c r="E59" s="528"/>
      <c r="F59" s="171" t="str">
        <f>'3-IDENTIFICACIÓN DEL RIESGO'!H97</f>
        <v>2. Presiones por las partes interesadas</v>
      </c>
      <c r="G59" s="528"/>
      <c r="H59" s="649"/>
      <c r="I59" s="649"/>
      <c r="J59" s="649"/>
      <c r="K59" s="647"/>
      <c r="L59" s="691"/>
      <c r="M59" s="528"/>
      <c r="N59" s="528"/>
      <c r="O59" s="528"/>
      <c r="P59" s="528"/>
      <c r="Q59" s="693"/>
      <c r="R59" s="528"/>
      <c r="S59" s="528"/>
      <c r="T59" s="528"/>
      <c r="U59" s="528"/>
      <c r="V59" s="647"/>
      <c r="W59" s="647"/>
      <c r="X59" s="649"/>
      <c r="Y59" s="647"/>
      <c r="Z59" s="691"/>
      <c r="AA59" s="248"/>
      <c r="AB59" s="248"/>
      <c r="AC59" s="248"/>
      <c r="AD59" s="689"/>
      <c r="AE59" s="248"/>
      <c r="AF59" s="248"/>
      <c r="AG59" s="248"/>
      <c r="AH59" s="684"/>
      <c r="AI59" s="248"/>
      <c r="AJ59" s="248"/>
      <c r="AK59" s="248"/>
      <c r="AL59" s="248"/>
      <c r="AM59" s="248"/>
      <c r="AN59" s="248"/>
      <c r="AO59" s="248"/>
      <c r="AP59" s="248"/>
      <c r="AQ59" s="629"/>
      <c r="AR59" s="629"/>
      <c r="AS59" s="629"/>
      <c r="AT59" s="629"/>
      <c r="AU59" s="629"/>
      <c r="AV59" s="629"/>
      <c r="AW59" s="629"/>
      <c r="AX59" s="629"/>
      <c r="AY59" s="629"/>
      <c r="AZ59" s="629"/>
      <c r="BA59" s="629"/>
      <c r="BB59" s="629"/>
      <c r="BC59" s="629"/>
      <c r="BD59" s="629"/>
      <c r="BE59" s="629"/>
      <c r="BF59" s="629"/>
      <c r="BG59" s="629"/>
      <c r="BH59" s="629"/>
      <c r="BI59" s="629"/>
      <c r="BJ59" s="629"/>
      <c r="BK59" s="629"/>
      <c r="BL59" s="631"/>
      <c r="BM59" s="631"/>
    </row>
    <row r="60" spans="2:65" ht="158.25" customHeight="1" x14ac:dyDescent="0.25">
      <c r="B60" s="654" t="str">
        <f>'3-IDENTIFICACIÓN DEL RIESGO'!B112</f>
        <v>GESTIÓN DE LA INFORMACIÓN</v>
      </c>
      <c r="C60" s="651" t="s">
        <v>1195</v>
      </c>
      <c r="D60" s="526" t="str">
        <f>'3-IDENTIFICACIÓN DEL RIESGO'!G112</f>
        <v>Manipulación de la información durante la visita técnica, levantamientos topográficos en campo y procesamiento de la información en oficina, afectando la cabida y linderos de los predios solicitados por el área misional, para beneficios particulares.</v>
      </c>
      <c r="E60" s="526" t="s">
        <v>369</v>
      </c>
      <c r="F60" s="526" t="str">
        <f>'3-IDENTIFICACIÓN DEL RIESGO'!H112</f>
        <v xml:space="preserve">Presencia de intereses particulares para la modificación de la cabida y linderos de los predios; incluidas las conductas de recibir o solicitar beneficios por parte de un servidor </v>
      </c>
      <c r="G60" s="526" t="str">
        <f>'3-IDENTIFICACIÓN DEL RIESGO'!L112</f>
        <v>Afectación en el desarrollo de las actividades misionales.</v>
      </c>
      <c r="H60" s="648" t="str">
        <f>'4-VALORACIÓN DEL RIESGO'!G61</f>
        <v>Probable</v>
      </c>
      <c r="I60" s="648" t="str">
        <f>'4-VALORACIÓN DEL RIESGO'!AC61</f>
        <v>Catastrófico</v>
      </c>
      <c r="J60" s="648" t="str">
        <f>'4-VALORACIÓN DEL RIESGO'!AE61</f>
        <v>Extremo</v>
      </c>
      <c r="K60" s="646" t="str">
        <f>'4-VALORACIÓN DEL RIESGO'!AF61</f>
        <v>Reducir</v>
      </c>
      <c r="L60" s="651" t="s">
        <v>1196</v>
      </c>
      <c r="M60" s="526" t="str">
        <f>'5-CONTROLES'!L112</f>
        <v>El Asesor de la Dirección General para asuntos de geografía y topografía (Director de Área) y/o El profesional delegado por el asesor quien se encargará de consolidar la información de Cruce de información geográfica F-007, levantamiento topográfico (soportes), Redacción Técnica de Linderos F-009 y planos cada vez que sea requerido por el área misional.
El profesional designado por el Asesor tendra la responsabilidad de verificar y revisar el procedimiento realizado en campo por medio de la validación de evidencias de los formatos, datos de campo y del proceso de oficina con relación en la construcción de los linderos para la definicón de la cabida.
El control de calidad se realiza segùn procedmiento GINFO-P-007 (ITEM 10) "Revisión de los productos generados, bajo las especificaciones de las guías y formatos oficiales adoptados por la Agencia". En el caso de determinar una No conformidad en el producto, se reporta al topógrafo o socio estratégico para que este ajuste la información necesaria; este ajuste es nuevamente sometido a un control de calidad. Ningún informe relacionado con el levantamiento topográfico es entregado al solicitante sin contar con la conformidad de control de calidad.</v>
      </c>
      <c r="N60" s="526" t="str">
        <f>'5-CONTROLES'!K112</f>
        <v xml:space="preserve">Matriz control de Calidad </v>
      </c>
      <c r="O60" s="526" t="str">
        <f>'5-CONTROLES'!F112</f>
        <v>Asesor de la Dirección General para asuntos de geografía y topografía</v>
      </c>
      <c r="P60" s="526" t="str">
        <f>'5-CONTROLES'!G112</f>
        <v xml:space="preserve">cada vez que recibe una solicitud </v>
      </c>
      <c r="Q60" s="680" t="s">
        <v>443</v>
      </c>
      <c r="R60" s="526" t="str">
        <f>'5-CONTROLES'!AB112</f>
        <v>Fuerte</v>
      </c>
      <c r="S60" s="526" t="str">
        <f>'5-CONTROLES'!AC112</f>
        <v>Moderado</v>
      </c>
      <c r="T60" s="526" t="str">
        <f>'5-CONTROLES'!AD112</f>
        <v>Moderado</v>
      </c>
      <c r="U60" s="526" t="str">
        <f>'5-CONTROLES'!AH112</f>
        <v>Moderado</v>
      </c>
      <c r="V60" s="646" t="str">
        <f>'5-CONTROLES'!AL112</f>
        <v>Posible</v>
      </c>
      <c r="W60" s="646" t="str">
        <f>'5-CONTROLES'!AP112</f>
        <v>Catastrófico</v>
      </c>
      <c r="X60" s="648" t="str">
        <f>'5-CONTROLES'!AQ112</f>
        <v>Extremo</v>
      </c>
      <c r="Y60" s="646" t="str">
        <f>'5-CONTROLES'!AS112</f>
        <v>Acción preventiva</v>
      </c>
      <c r="Z60" s="651" t="s">
        <v>1197</v>
      </c>
      <c r="AA60" s="680" t="s">
        <v>444</v>
      </c>
      <c r="AB60" s="680" t="s">
        <v>445</v>
      </c>
      <c r="AC60" s="680" t="s">
        <v>446</v>
      </c>
      <c r="AD60" s="680">
        <v>3</v>
      </c>
      <c r="AE60" s="680"/>
      <c r="AF60" s="680">
        <v>1</v>
      </c>
      <c r="AG60" s="680"/>
      <c r="AH60" s="680"/>
      <c r="AI60" s="680"/>
      <c r="AJ60" s="680">
        <v>1</v>
      </c>
      <c r="AK60" s="680"/>
      <c r="AL60" s="680"/>
      <c r="AM60" s="680"/>
      <c r="AN60" s="680">
        <v>1</v>
      </c>
      <c r="AO60" s="680"/>
      <c r="AP60" s="680"/>
      <c r="AQ60" s="628"/>
      <c r="AR60" s="628"/>
      <c r="AS60" s="628"/>
      <c r="AT60" s="628"/>
      <c r="AU60" s="628" t="s">
        <v>1276</v>
      </c>
      <c r="AV60" s="628" t="s">
        <v>1276</v>
      </c>
      <c r="AW60" s="628"/>
      <c r="AX60" s="628" t="s">
        <v>1274</v>
      </c>
      <c r="AY60" s="628"/>
      <c r="AZ60" s="628"/>
      <c r="BA60" s="628" t="s">
        <v>1274</v>
      </c>
      <c r="BB60" s="628"/>
      <c r="BC60" s="628" t="s">
        <v>114</v>
      </c>
      <c r="BD60" s="628" t="s">
        <v>114</v>
      </c>
      <c r="BE60" s="628" t="s">
        <v>1362</v>
      </c>
      <c r="BF60" s="628" t="s">
        <v>114</v>
      </c>
      <c r="BG60" s="628" t="s">
        <v>114</v>
      </c>
      <c r="BH60" s="628" t="s">
        <v>114</v>
      </c>
      <c r="BI60" s="628" t="s">
        <v>114</v>
      </c>
      <c r="BJ60" s="628" t="s">
        <v>114</v>
      </c>
      <c r="BK60" s="628" t="s">
        <v>1363</v>
      </c>
      <c r="BL60" s="630" t="s">
        <v>1290</v>
      </c>
      <c r="BM60" s="630" t="s">
        <v>1337</v>
      </c>
    </row>
    <row r="61" spans="2:65" ht="15" customHeight="1" x14ac:dyDescent="0.25">
      <c r="B61" s="654"/>
      <c r="C61" s="652"/>
      <c r="D61" s="528"/>
      <c r="E61" s="528"/>
      <c r="F61" s="528"/>
      <c r="G61" s="528"/>
      <c r="H61" s="649"/>
      <c r="I61" s="649"/>
      <c r="J61" s="649"/>
      <c r="K61" s="647"/>
      <c r="L61" s="652"/>
      <c r="M61" s="528"/>
      <c r="N61" s="528"/>
      <c r="O61" s="528"/>
      <c r="P61" s="528"/>
      <c r="Q61" s="248"/>
      <c r="R61" s="528"/>
      <c r="S61" s="528"/>
      <c r="T61" s="528"/>
      <c r="U61" s="528"/>
      <c r="V61" s="647"/>
      <c r="W61" s="647"/>
      <c r="X61" s="649"/>
      <c r="Y61" s="647"/>
      <c r="Z61" s="652"/>
      <c r="AA61" s="248"/>
      <c r="AB61" s="248"/>
      <c r="AC61" s="248"/>
      <c r="AD61" s="248"/>
      <c r="AE61" s="248"/>
      <c r="AF61" s="248"/>
      <c r="AG61" s="248"/>
      <c r="AH61" s="248"/>
      <c r="AI61" s="248"/>
      <c r="AJ61" s="248"/>
      <c r="AK61" s="248"/>
      <c r="AL61" s="248"/>
      <c r="AM61" s="248"/>
      <c r="AN61" s="248"/>
      <c r="AO61" s="248"/>
      <c r="AP61" s="248"/>
      <c r="AQ61" s="629"/>
      <c r="AR61" s="629"/>
      <c r="AS61" s="629"/>
      <c r="AT61" s="629"/>
      <c r="AU61" s="629"/>
      <c r="AV61" s="629"/>
      <c r="AW61" s="629"/>
      <c r="AX61" s="629"/>
      <c r="AY61" s="629"/>
      <c r="AZ61" s="629"/>
      <c r="BA61" s="629"/>
      <c r="BB61" s="629"/>
      <c r="BC61" s="629"/>
      <c r="BD61" s="629"/>
      <c r="BE61" s="629"/>
      <c r="BF61" s="629"/>
      <c r="BG61" s="629"/>
      <c r="BH61" s="629"/>
      <c r="BI61" s="629"/>
      <c r="BJ61" s="629"/>
      <c r="BK61" s="629"/>
      <c r="BL61" s="631"/>
      <c r="BM61" s="631"/>
    </row>
    <row r="62" spans="2:65" ht="48.75" customHeight="1" x14ac:dyDescent="0.25">
      <c r="B62" s="657" t="str">
        <f>'3-IDENTIFICACIÓN DEL RIESGO'!B122</f>
        <v>GESTIÓN DEL TALENTO HUMANO</v>
      </c>
      <c r="C62" s="651" t="s">
        <v>1198</v>
      </c>
      <c r="D62" s="526" t="str">
        <f>'3-IDENTIFICACIÓN DEL RIESGO'!G122</f>
        <v>Vinculación de personal sin cumplimiento de requisitos mínimos en beneficio particular o de un tercero.</v>
      </c>
      <c r="E62" s="526" t="s">
        <v>369</v>
      </c>
      <c r="F62" s="171" t="str">
        <f>'3-IDENTIFICACIÓN DEL RIESGO'!H122</f>
        <v xml:space="preserve">Intereses de terceros. Omisión intencional en la aplicación de criterios definidos en el Manual de Funciones, competencias y requisitos o la  modificación de los mismos </v>
      </c>
      <c r="G62" s="171" t="str">
        <f>'3-IDENTIFICACIÓN DEL RIESGO'!L122</f>
        <v xml:space="preserve"> Investigaciones por parte de órganos de control.</v>
      </c>
      <c r="H62" s="648" t="str">
        <f>'4-VALORACIÓN DEL RIESGO'!G66</f>
        <v>Rara Vez</v>
      </c>
      <c r="I62" s="648" t="str">
        <f>'4-VALORACIÓN DEL RIESGO'!AC66</f>
        <v>Mayor</v>
      </c>
      <c r="J62" s="648" t="str">
        <f>'4-VALORACIÓN DEL RIESGO'!AE66</f>
        <v>Alto</v>
      </c>
      <c r="K62" s="646" t="str">
        <f>'4-VALORACIÓN DEL RIESGO'!AF66</f>
        <v>Reducir</v>
      </c>
      <c r="L62" s="651" t="s">
        <v>1202</v>
      </c>
      <c r="M62" s="526" t="str">
        <f>'5-CONTROLES'!L122</f>
        <v>Verificar el cumplimiento de los requisitos exigidos por el empleo a proveer, de acuerdo con los requisitos de Ley y los contemplados en el Manual de Funciones y Competencias Laborales de la Agencia.</v>
      </c>
      <c r="N62" s="526" t="str">
        <f>'5-CONTROLES'!K122</f>
        <v xml:space="preserve">Formato Cumplimiento Requisitos Mínimos GTHU-F-010, diligenciado por el profesional designado. </v>
      </c>
      <c r="O62" s="526" t="str">
        <f>'5-CONTROLES'!F122</f>
        <v>Profesionales de la Subdirección de Talento Humano que realizan verificacion de requisitos mínimos</v>
      </c>
      <c r="P62" s="526" t="str">
        <f>'5-CONTROLES'!G122</f>
        <v>Semestral</v>
      </c>
      <c r="Q62" s="680" t="s">
        <v>979</v>
      </c>
      <c r="R62" s="526" t="str">
        <f>'5-CONTROLES'!AB122</f>
        <v>Moderado</v>
      </c>
      <c r="S62" s="526" t="str">
        <f>'5-CONTROLES'!AC122</f>
        <v>Fuerte</v>
      </c>
      <c r="T62" s="526" t="str">
        <f>'5-CONTROLES'!AD122</f>
        <v>Moderado</v>
      </c>
      <c r="U62" s="526" t="str">
        <f>'5-CONTROLES'!AH122</f>
        <v>Moderado</v>
      </c>
      <c r="V62" s="646" t="str">
        <f>'5-CONTROLES'!AL122</f>
        <v>Rara Vez</v>
      </c>
      <c r="W62" s="646" t="str">
        <f>'5-CONTROLES'!AP122</f>
        <v>Mayor</v>
      </c>
      <c r="X62" s="648" t="str">
        <f>'5-CONTROLES'!AQ122</f>
        <v>Alto</v>
      </c>
      <c r="Y62" s="646" t="str">
        <f>'5-CONTROLES'!AS122</f>
        <v>Acción preventiva</v>
      </c>
      <c r="Z62" s="651" t="s">
        <v>1206</v>
      </c>
      <c r="AA62" s="680" t="s">
        <v>983</v>
      </c>
      <c r="AB62" s="680" t="s">
        <v>984</v>
      </c>
      <c r="AC62" s="680" t="s">
        <v>985</v>
      </c>
      <c r="AD62" s="683">
        <v>1</v>
      </c>
      <c r="AE62" s="680"/>
      <c r="AF62" s="680"/>
      <c r="AG62" s="680"/>
      <c r="AH62" s="680"/>
      <c r="AI62" s="680"/>
      <c r="AJ62" s="683">
        <v>1</v>
      </c>
      <c r="AK62" s="680"/>
      <c r="AL62" s="680"/>
      <c r="AM62" s="680"/>
      <c r="AN62" s="680"/>
      <c r="AO62" s="680"/>
      <c r="AP62" s="680"/>
      <c r="AQ62" s="628"/>
      <c r="AR62" s="628"/>
      <c r="AS62" s="628"/>
      <c r="AT62" s="628"/>
      <c r="AU62" s="628" t="s">
        <v>1276</v>
      </c>
      <c r="AV62" s="628" t="s">
        <v>1276</v>
      </c>
      <c r="AW62" s="628"/>
      <c r="AX62" s="628" t="s">
        <v>1274</v>
      </c>
      <c r="AY62" s="628"/>
      <c r="AZ62" s="628"/>
      <c r="BA62" s="628" t="s">
        <v>1274</v>
      </c>
      <c r="BB62" s="628"/>
      <c r="BC62" s="628" t="s">
        <v>171</v>
      </c>
      <c r="BD62" s="628" t="s">
        <v>171</v>
      </c>
      <c r="BE62" s="628" t="s">
        <v>1310</v>
      </c>
      <c r="BF62" s="628" t="s">
        <v>171</v>
      </c>
      <c r="BG62" s="628" t="s">
        <v>114</v>
      </c>
      <c r="BH62" s="628" t="s">
        <v>114</v>
      </c>
      <c r="BI62" s="628" t="s">
        <v>171</v>
      </c>
      <c r="BJ62" s="628" t="s">
        <v>171</v>
      </c>
      <c r="BK62" s="628" t="s">
        <v>1311</v>
      </c>
      <c r="BL62" s="630" t="s">
        <v>1293</v>
      </c>
      <c r="BM62" s="630" t="s">
        <v>1293</v>
      </c>
    </row>
    <row r="63" spans="2:65" ht="41.25" customHeight="1" x14ac:dyDescent="0.25">
      <c r="B63" s="658"/>
      <c r="C63" s="652"/>
      <c r="D63" s="528"/>
      <c r="E63" s="528"/>
      <c r="F63" s="171" t="str">
        <f>'3-IDENTIFICACIÓN DEL RIESGO'!H123</f>
        <v xml:space="preserve">  No validación de la información aportada por los aspirantes o verificación sesgada de cumplimiento de requisitos de vinculación.</v>
      </c>
      <c r="G63" s="171" t="str">
        <f>'3-IDENTIFICACIÓN DEL RIESGO'!L123</f>
        <v>Perdida de la credibilidad institucional</v>
      </c>
      <c r="H63" s="649"/>
      <c r="I63" s="649"/>
      <c r="J63" s="649"/>
      <c r="K63" s="647"/>
      <c r="L63" s="652"/>
      <c r="M63" s="528"/>
      <c r="N63" s="528"/>
      <c r="O63" s="528"/>
      <c r="P63" s="528"/>
      <c r="Q63" s="248"/>
      <c r="R63" s="528"/>
      <c r="S63" s="528"/>
      <c r="T63" s="528"/>
      <c r="U63" s="528"/>
      <c r="V63" s="647"/>
      <c r="W63" s="647"/>
      <c r="X63" s="649"/>
      <c r="Y63" s="647"/>
      <c r="Z63" s="652"/>
      <c r="AA63" s="248"/>
      <c r="AB63" s="248"/>
      <c r="AC63" s="248"/>
      <c r="AD63" s="684"/>
      <c r="AE63" s="248"/>
      <c r="AF63" s="248"/>
      <c r="AG63" s="248"/>
      <c r="AH63" s="248"/>
      <c r="AI63" s="248"/>
      <c r="AJ63" s="684"/>
      <c r="AK63" s="248"/>
      <c r="AL63" s="248"/>
      <c r="AM63" s="248"/>
      <c r="AN63" s="248"/>
      <c r="AO63" s="248"/>
      <c r="AP63" s="248"/>
      <c r="AQ63" s="629"/>
      <c r="AR63" s="629"/>
      <c r="AS63" s="629"/>
      <c r="AT63" s="629"/>
      <c r="AU63" s="629"/>
      <c r="AV63" s="629"/>
      <c r="AW63" s="629"/>
      <c r="AX63" s="629"/>
      <c r="AY63" s="629"/>
      <c r="AZ63" s="629"/>
      <c r="BA63" s="629"/>
      <c r="BB63" s="629"/>
      <c r="BC63" s="629"/>
      <c r="BD63" s="629"/>
      <c r="BE63" s="629"/>
      <c r="BF63" s="629"/>
      <c r="BG63" s="629"/>
      <c r="BH63" s="629"/>
      <c r="BI63" s="629"/>
      <c r="BJ63" s="629"/>
      <c r="BK63" s="629"/>
      <c r="BL63" s="631"/>
      <c r="BM63" s="631"/>
    </row>
    <row r="64" spans="2:65" ht="62.25" customHeight="1" x14ac:dyDescent="0.25">
      <c r="B64" s="658"/>
      <c r="C64" s="651" t="s">
        <v>1199</v>
      </c>
      <c r="D64" s="526" t="str">
        <f>'3-IDENTIFICACIÓN DEL RIESGO'!G124</f>
        <v>Pérdida o manipulación de  expedientes de historia laboral para beneficio personal o de tercero.</v>
      </c>
      <c r="E64" s="526" t="s">
        <v>369</v>
      </c>
      <c r="F64" s="171" t="str">
        <f>'3-IDENTIFICACIÓN DEL RIESGO'!H124</f>
        <v xml:space="preserve"> Interés en ocultar o manipular antecedentes laborales</v>
      </c>
      <c r="G64" s="171" t="str">
        <f>'3-IDENTIFICACIÓN DEL RIESGO'!L124</f>
        <v xml:space="preserve"> Investigaciones por parte de órganos de control</v>
      </c>
      <c r="H64" s="648" t="str">
        <f>'4-VALORACIÓN DEL RIESGO'!G67</f>
        <v>Rara Vez</v>
      </c>
      <c r="I64" s="648" t="str">
        <f>'4-VALORACIÓN DEL RIESGO'!AC67</f>
        <v>Mayor</v>
      </c>
      <c r="J64" s="648" t="str">
        <f>'4-VALORACIÓN DEL RIESGO'!AE67</f>
        <v>Alto</v>
      </c>
      <c r="K64" s="646" t="str">
        <f>'4-VALORACIÓN DEL RIESGO'!AF67</f>
        <v>Reducir</v>
      </c>
      <c r="L64" s="651" t="s">
        <v>1203</v>
      </c>
      <c r="M64" s="526" t="str">
        <f>'5-CONTROLES'!L124</f>
        <v>Diligenciamiento de la hoja de control de los expedientes de hoja de vida por parte del servidor público encargado de la custodia de las hojas de vida</v>
      </c>
      <c r="N64" s="526" t="str">
        <f>'5-CONTROLES'!K124</f>
        <v xml:space="preserve">Reporte Hojas de control de los expedientes de hoja de vida diligenciados </v>
      </c>
      <c r="O64" s="526" t="str">
        <f>'5-CONTROLES'!F124</f>
        <v>Funcionario designado para la custodia de expedientes</v>
      </c>
      <c r="P64" s="526" t="str">
        <f>'5-CONTROLES'!G124</f>
        <v>Semestral</v>
      </c>
      <c r="Q64" s="680" t="s">
        <v>980</v>
      </c>
      <c r="R64" s="526" t="str">
        <f>'5-CONTROLES'!AB124</f>
        <v>Moderado</v>
      </c>
      <c r="S64" s="526" t="str">
        <f>'5-CONTROLES'!AC124</f>
        <v>Moderado</v>
      </c>
      <c r="T64" s="526" t="str">
        <f>'5-CONTROLES'!AD124</f>
        <v>Moderado</v>
      </c>
      <c r="U64" s="526" t="str">
        <f>'5-CONTROLES'!AH124</f>
        <v>Moderado</v>
      </c>
      <c r="V64" s="646" t="str">
        <f>'5-CONTROLES'!AL124</f>
        <v>Rara Vez</v>
      </c>
      <c r="W64" s="646" t="str">
        <f>'5-CONTROLES'!AP124</f>
        <v>Mayor</v>
      </c>
      <c r="X64" s="648" t="str">
        <f>'5-CONTROLES'!AQ124</f>
        <v>Alto</v>
      </c>
      <c r="Y64" s="646" t="str">
        <f>'5-CONTROLES'!AS124</f>
        <v>Acción preventiva</v>
      </c>
      <c r="Z64" s="651" t="s">
        <v>1207</v>
      </c>
      <c r="AA64" s="680" t="s">
        <v>986</v>
      </c>
      <c r="AB64" s="680" t="s">
        <v>987</v>
      </c>
      <c r="AC64" s="680" t="s">
        <v>988</v>
      </c>
      <c r="AD64" s="683">
        <v>0.9</v>
      </c>
      <c r="AE64" s="680"/>
      <c r="AF64" s="680"/>
      <c r="AG64" s="680"/>
      <c r="AH64" s="680"/>
      <c r="AI64" s="680"/>
      <c r="AJ64" s="683">
        <v>0.9</v>
      </c>
      <c r="AK64" s="680"/>
      <c r="AL64" s="680"/>
      <c r="AM64" s="680"/>
      <c r="AN64" s="680"/>
      <c r="AO64" s="680"/>
      <c r="AP64" s="680"/>
      <c r="AQ64" s="628"/>
      <c r="AR64" s="628"/>
      <c r="AS64" s="628"/>
      <c r="AT64" s="628"/>
      <c r="AU64" s="628" t="s">
        <v>1276</v>
      </c>
      <c r="AV64" s="628" t="s">
        <v>1276</v>
      </c>
      <c r="AW64" s="628"/>
      <c r="AX64" s="628" t="s">
        <v>1274</v>
      </c>
      <c r="AY64" s="628"/>
      <c r="AZ64" s="628"/>
      <c r="BA64" s="628" t="s">
        <v>1274</v>
      </c>
      <c r="BB64" s="628"/>
      <c r="BC64" s="628" t="s">
        <v>171</v>
      </c>
      <c r="BD64" s="628" t="s">
        <v>171</v>
      </c>
      <c r="BE64" s="628" t="s">
        <v>1310</v>
      </c>
      <c r="BF64" s="628" t="s">
        <v>171</v>
      </c>
      <c r="BG64" s="628" t="s">
        <v>114</v>
      </c>
      <c r="BH64" s="628" t="s">
        <v>114</v>
      </c>
      <c r="BI64" s="628" t="s">
        <v>171</v>
      </c>
      <c r="BJ64" s="628" t="s">
        <v>171</v>
      </c>
      <c r="BK64" s="628" t="s">
        <v>1311</v>
      </c>
      <c r="BL64" s="630" t="s">
        <v>1293</v>
      </c>
      <c r="BM64" s="630" t="s">
        <v>1293</v>
      </c>
    </row>
    <row r="65" spans="2:65" ht="31.5" customHeight="1" x14ac:dyDescent="0.25">
      <c r="B65" s="658"/>
      <c r="C65" s="652"/>
      <c r="D65" s="528"/>
      <c r="E65" s="528"/>
      <c r="F65" s="171" t="str">
        <f>'3-IDENTIFICACIÓN DEL RIESGO'!H125</f>
        <v>Debilidad en la aplicación de controles para la debida custodia de los expedientes</v>
      </c>
      <c r="G65" s="171" t="str">
        <f>'3-IDENTIFICACIÓN DEL RIESGO'!L125</f>
        <v>Pérdida de la credibilidad institucional</v>
      </c>
      <c r="H65" s="649"/>
      <c r="I65" s="649"/>
      <c r="J65" s="649"/>
      <c r="K65" s="647"/>
      <c r="L65" s="652"/>
      <c r="M65" s="528"/>
      <c r="N65" s="528"/>
      <c r="O65" s="528"/>
      <c r="P65" s="528"/>
      <c r="Q65" s="248"/>
      <c r="R65" s="528"/>
      <c r="S65" s="528"/>
      <c r="T65" s="528"/>
      <c r="U65" s="528"/>
      <c r="V65" s="647"/>
      <c r="W65" s="647"/>
      <c r="X65" s="649"/>
      <c r="Y65" s="647"/>
      <c r="Z65" s="652"/>
      <c r="AA65" s="248"/>
      <c r="AB65" s="248"/>
      <c r="AC65" s="248"/>
      <c r="AD65" s="684"/>
      <c r="AE65" s="248"/>
      <c r="AF65" s="248"/>
      <c r="AG65" s="248"/>
      <c r="AH65" s="248"/>
      <c r="AI65" s="248"/>
      <c r="AJ65" s="684"/>
      <c r="AK65" s="248"/>
      <c r="AL65" s="248"/>
      <c r="AM65" s="248"/>
      <c r="AN65" s="248"/>
      <c r="AO65" s="248"/>
      <c r="AP65" s="248"/>
      <c r="AQ65" s="629"/>
      <c r="AR65" s="629"/>
      <c r="AS65" s="629"/>
      <c r="AT65" s="629"/>
      <c r="AU65" s="629"/>
      <c r="AV65" s="629"/>
      <c r="AW65" s="629"/>
      <c r="AX65" s="629"/>
      <c r="AY65" s="629"/>
      <c r="AZ65" s="629"/>
      <c r="BA65" s="629"/>
      <c r="BB65" s="629"/>
      <c r="BC65" s="629"/>
      <c r="BD65" s="629"/>
      <c r="BE65" s="629"/>
      <c r="BF65" s="629"/>
      <c r="BG65" s="629"/>
      <c r="BH65" s="629"/>
      <c r="BI65" s="629"/>
      <c r="BJ65" s="629"/>
      <c r="BK65" s="629"/>
      <c r="BL65" s="631"/>
      <c r="BM65" s="631"/>
    </row>
    <row r="66" spans="2:65" ht="75" customHeight="1" x14ac:dyDescent="0.25">
      <c r="B66" s="658"/>
      <c r="C66" s="651" t="s">
        <v>1200</v>
      </c>
      <c r="D66" s="526" t="str">
        <f>'3-IDENTIFICACIÓN DEL RIESGO'!G126</f>
        <v>Pérdida de documentación en los expedientes de procesos de investigación disciplinaria, en beneficio del o de los investigados</v>
      </c>
      <c r="E66" s="526" t="s">
        <v>369</v>
      </c>
      <c r="F66" s="526" t="str">
        <f>'3-IDENTIFICACIÓN DEL RIESGO'!H126</f>
        <v>Falta de control del expediente disciplinario</v>
      </c>
      <c r="G66" s="171" t="str">
        <f>'3-IDENTIFICACIÓN DEL RIESGO'!L126</f>
        <v>Investigaciones por parte de órganos de control</v>
      </c>
      <c r="H66" s="648" t="str">
        <f>'4-VALORACIÓN DEL RIESGO'!G68</f>
        <v>Posible</v>
      </c>
      <c r="I66" s="648" t="str">
        <f>'4-VALORACIÓN DEL RIESGO'!AC68</f>
        <v>Catastrófico</v>
      </c>
      <c r="J66" s="648" t="str">
        <f>'4-VALORACIÓN DEL RIESGO'!AE68</f>
        <v>Extremo</v>
      </c>
      <c r="K66" s="646" t="str">
        <f>'4-VALORACIÓN DEL RIESGO'!AF68</f>
        <v>Reducir</v>
      </c>
      <c r="L66" s="651" t="s">
        <v>1204</v>
      </c>
      <c r="M66" s="526" t="str">
        <f>'5-CONTROLES'!L126</f>
        <v>Digitalización de expedientes disciplinarios archivados</v>
      </c>
      <c r="N66" s="526" t="str">
        <f>'5-CONTROLES'!K126</f>
        <v>Matriz de seguimiento y control de procesos disciplinarios</v>
      </c>
      <c r="O66" s="526" t="str">
        <f>'5-CONTROLES'!F126</f>
        <v>Control Interno Disciplinario
Secretaría General</v>
      </c>
      <c r="P66" s="526" t="str">
        <f>'5-CONTROLES'!G126</f>
        <v>Trimestral</v>
      </c>
      <c r="Q66" s="680" t="s">
        <v>981</v>
      </c>
      <c r="R66" s="526" t="str">
        <f>'5-CONTROLES'!AB126</f>
        <v>Moderado</v>
      </c>
      <c r="S66" s="526" t="str">
        <f>'5-CONTROLES'!AC126</f>
        <v>Moderado</v>
      </c>
      <c r="T66" s="526" t="str">
        <f>'5-CONTROLES'!AD126</f>
        <v>Moderado</v>
      </c>
      <c r="U66" s="526" t="str">
        <f>'5-CONTROLES'!AH126</f>
        <v>Moderado</v>
      </c>
      <c r="V66" s="646" t="str">
        <f>'5-CONTROLES'!AL126</f>
        <v>Improbable</v>
      </c>
      <c r="W66" s="646" t="str">
        <f>'5-CONTROLES'!AP126</f>
        <v>Catastrófico</v>
      </c>
      <c r="X66" s="648" t="str">
        <f>'5-CONTROLES'!AQ126</f>
        <v>Extremo</v>
      </c>
      <c r="Y66" s="646" t="str">
        <f>'5-CONTROLES'!AS126</f>
        <v>Acción preventiva</v>
      </c>
      <c r="Z66" s="651" t="s">
        <v>1208</v>
      </c>
      <c r="AA66" s="680" t="s">
        <v>989</v>
      </c>
      <c r="AB66" s="680" t="s">
        <v>990</v>
      </c>
      <c r="AC66" s="680" t="s">
        <v>991</v>
      </c>
      <c r="AD66" s="680">
        <v>2</v>
      </c>
      <c r="AE66" s="680"/>
      <c r="AF66" s="680"/>
      <c r="AG66" s="680"/>
      <c r="AH66" s="680"/>
      <c r="AI66" s="680">
        <v>1</v>
      </c>
      <c r="AJ66" s="680"/>
      <c r="AK66" s="680"/>
      <c r="AL66" s="680"/>
      <c r="AM66" s="680">
        <v>1</v>
      </c>
      <c r="AN66" s="680"/>
      <c r="AO66" s="680"/>
      <c r="AP66" s="680"/>
      <c r="AQ66" s="628"/>
      <c r="AR66" s="628"/>
      <c r="AS66" s="628"/>
      <c r="AT66" s="628"/>
      <c r="AU66" s="628" t="s">
        <v>1276</v>
      </c>
      <c r="AV66" s="628" t="s">
        <v>1276</v>
      </c>
      <c r="AW66" s="628"/>
      <c r="AX66" s="628" t="s">
        <v>1274</v>
      </c>
      <c r="AY66" s="628"/>
      <c r="AZ66" s="628"/>
      <c r="BA66" s="628" t="s">
        <v>1274</v>
      </c>
      <c r="BB66" s="628"/>
      <c r="BC66" s="628" t="s">
        <v>171</v>
      </c>
      <c r="BD66" s="628" t="s">
        <v>171</v>
      </c>
      <c r="BE66" s="628" t="s">
        <v>1312</v>
      </c>
      <c r="BF66" s="628" t="s">
        <v>171</v>
      </c>
      <c r="BG66" s="628" t="s">
        <v>114</v>
      </c>
      <c r="BH66" s="628" t="s">
        <v>114</v>
      </c>
      <c r="BI66" s="628" t="s">
        <v>171</v>
      </c>
      <c r="BJ66" s="628" t="s">
        <v>171</v>
      </c>
      <c r="BK66" s="628" t="s">
        <v>1313</v>
      </c>
      <c r="BL66" s="630" t="s">
        <v>1293</v>
      </c>
      <c r="BM66" s="630" t="s">
        <v>1293</v>
      </c>
    </row>
    <row r="67" spans="2:65" ht="15" customHeight="1" x14ac:dyDescent="0.25">
      <c r="B67" s="658"/>
      <c r="C67" s="652"/>
      <c r="D67" s="528"/>
      <c r="E67" s="528"/>
      <c r="F67" s="528"/>
      <c r="G67" s="171" t="str">
        <f>'3-IDENTIFICACIÓN DEL RIESGO'!L127</f>
        <v>Perdida de credibilidad institucional</v>
      </c>
      <c r="H67" s="649"/>
      <c r="I67" s="649"/>
      <c r="J67" s="649"/>
      <c r="K67" s="647"/>
      <c r="L67" s="652"/>
      <c r="M67" s="528"/>
      <c r="N67" s="528"/>
      <c r="O67" s="528"/>
      <c r="P67" s="528"/>
      <c r="Q67" s="248"/>
      <c r="R67" s="528"/>
      <c r="S67" s="528"/>
      <c r="T67" s="528"/>
      <c r="U67" s="528"/>
      <c r="V67" s="647"/>
      <c r="W67" s="647"/>
      <c r="X67" s="649"/>
      <c r="Y67" s="647"/>
      <c r="Z67" s="652"/>
      <c r="AA67" s="248"/>
      <c r="AB67" s="248"/>
      <c r="AC67" s="248"/>
      <c r="AD67" s="248"/>
      <c r="AE67" s="248"/>
      <c r="AF67" s="248"/>
      <c r="AG67" s="248"/>
      <c r="AH67" s="248"/>
      <c r="AI67" s="248"/>
      <c r="AJ67" s="248"/>
      <c r="AK67" s="248"/>
      <c r="AL67" s="248"/>
      <c r="AM67" s="248"/>
      <c r="AN67" s="248"/>
      <c r="AO67" s="248"/>
      <c r="AP67" s="248"/>
      <c r="AQ67" s="629"/>
      <c r="AR67" s="629"/>
      <c r="AS67" s="629"/>
      <c r="AT67" s="629"/>
      <c r="AU67" s="629"/>
      <c r="AV67" s="629"/>
      <c r="AW67" s="629"/>
      <c r="AX67" s="629"/>
      <c r="AY67" s="629"/>
      <c r="AZ67" s="629"/>
      <c r="BA67" s="629"/>
      <c r="BB67" s="629"/>
      <c r="BC67" s="629"/>
      <c r="BD67" s="629"/>
      <c r="BE67" s="629"/>
      <c r="BF67" s="629"/>
      <c r="BG67" s="629"/>
      <c r="BH67" s="629"/>
      <c r="BI67" s="629"/>
      <c r="BJ67" s="629"/>
      <c r="BK67" s="629"/>
      <c r="BL67" s="631"/>
      <c r="BM67" s="631"/>
    </row>
    <row r="68" spans="2:65" ht="72.75" customHeight="1" x14ac:dyDescent="0.25">
      <c r="B68" s="658"/>
      <c r="C68" s="651" t="s">
        <v>1201</v>
      </c>
      <c r="D68" s="526" t="str">
        <f>'3-IDENTIFICACIÓN DEL RIESGO'!G128</f>
        <v>Prescripción o caducidad de la acción disciplinaria en favor de los implicados.</v>
      </c>
      <c r="E68" s="526" t="s">
        <v>369</v>
      </c>
      <c r="F68" s="526" t="str">
        <f>'3-IDENTIFICACIÓN DEL RIESGO'!H128</f>
        <v>Falta del control en los términos de actuación en cada etapa procesal</v>
      </c>
      <c r="G68" s="171" t="str">
        <f>'3-IDENTIFICACIÓN DEL RIESGO'!L128</f>
        <v>Investigaciones por parte de órganos de control</v>
      </c>
      <c r="H68" s="648" t="str">
        <f>'4-VALORACIÓN DEL RIESGO'!G69</f>
        <v>Posible</v>
      </c>
      <c r="I68" s="648" t="str">
        <f>'4-VALORACIÓN DEL RIESGO'!AC69</f>
        <v>Catastrófico</v>
      </c>
      <c r="J68" s="648" t="str">
        <f>'4-VALORACIÓN DEL RIESGO'!AE69</f>
        <v>Extremo</v>
      </c>
      <c r="K68" s="646" t="str">
        <f>'4-VALORACIÓN DEL RIESGO'!AF69</f>
        <v>Reducir</v>
      </c>
      <c r="L68" s="651" t="s">
        <v>1205</v>
      </c>
      <c r="M68" s="526" t="str">
        <f>'5-CONTROLES'!L128</f>
        <v xml:space="preserve">Aplicación de matriz de seguimiento e inventario constante de los expedientes o piezas procesales. </v>
      </c>
      <c r="N68" s="526" t="str">
        <f>'5-CONTROLES'!K128</f>
        <v>Matriz de seguimiento y control de procesos disciplinarios</v>
      </c>
      <c r="O68" s="526" t="str">
        <f>'5-CONTROLES'!F128</f>
        <v>Control Interno Disciplinario
Secretaría General</v>
      </c>
      <c r="P68" s="526" t="str">
        <f>'5-CONTROLES'!G128</f>
        <v>Trimestral</v>
      </c>
      <c r="Q68" s="680" t="s">
        <v>982</v>
      </c>
      <c r="R68" s="526" t="str">
        <f>'5-CONTROLES'!AB128</f>
        <v>Moderado</v>
      </c>
      <c r="S68" s="526" t="str">
        <f>'5-CONTROLES'!AC128</f>
        <v>Moderado</v>
      </c>
      <c r="T68" s="526" t="str">
        <f>'5-CONTROLES'!AD128</f>
        <v>Moderado</v>
      </c>
      <c r="U68" s="526" t="str">
        <f>'5-CONTROLES'!AH128</f>
        <v>Moderado</v>
      </c>
      <c r="V68" s="646" t="str">
        <f>'5-CONTROLES'!AL128</f>
        <v>Improbable</v>
      </c>
      <c r="W68" s="646" t="str">
        <f>'5-CONTROLES'!AP128</f>
        <v>Catastrófico</v>
      </c>
      <c r="X68" s="648" t="str">
        <f>'5-CONTROLES'!AQ128</f>
        <v>Extremo</v>
      </c>
      <c r="Y68" s="646" t="str">
        <f>'5-CONTROLES'!AS128</f>
        <v>Acción preventiva</v>
      </c>
      <c r="Z68" s="651" t="s">
        <v>1209</v>
      </c>
      <c r="AA68" s="680" t="s">
        <v>989</v>
      </c>
      <c r="AB68" s="680" t="s">
        <v>990</v>
      </c>
      <c r="AC68" s="680" t="s">
        <v>991</v>
      </c>
      <c r="AD68" s="680">
        <v>2</v>
      </c>
      <c r="AE68" s="680"/>
      <c r="AF68" s="680"/>
      <c r="AG68" s="680"/>
      <c r="AH68" s="680"/>
      <c r="AI68" s="680">
        <v>1</v>
      </c>
      <c r="AJ68" s="680"/>
      <c r="AK68" s="680"/>
      <c r="AL68" s="680"/>
      <c r="AM68" s="680">
        <v>1</v>
      </c>
      <c r="AN68" s="680"/>
      <c r="AO68" s="680"/>
      <c r="AP68" s="680"/>
      <c r="AQ68" s="628"/>
      <c r="AR68" s="628"/>
      <c r="AS68" s="628"/>
      <c r="AT68" s="628"/>
      <c r="AU68" s="628" t="s">
        <v>1276</v>
      </c>
      <c r="AV68" s="628" t="s">
        <v>1276</v>
      </c>
      <c r="AW68" s="628"/>
      <c r="AX68" s="628" t="s">
        <v>1274</v>
      </c>
      <c r="AY68" s="628"/>
      <c r="AZ68" s="628"/>
      <c r="BA68" s="628" t="s">
        <v>1274</v>
      </c>
      <c r="BB68" s="628"/>
      <c r="BC68" s="628" t="s">
        <v>171</v>
      </c>
      <c r="BD68" s="628" t="s">
        <v>171</v>
      </c>
      <c r="BE68" s="628" t="s">
        <v>1314</v>
      </c>
      <c r="BF68" s="628" t="s">
        <v>171</v>
      </c>
      <c r="BG68" s="628" t="s">
        <v>114</v>
      </c>
      <c r="BH68" s="628" t="s">
        <v>114</v>
      </c>
      <c r="BI68" s="628" t="s">
        <v>171</v>
      </c>
      <c r="BJ68" s="628" t="s">
        <v>171</v>
      </c>
      <c r="BK68" s="628" t="s">
        <v>1313</v>
      </c>
      <c r="BL68" s="630" t="s">
        <v>1290</v>
      </c>
      <c r="BM68" s="630" t="s">
        <v>1293</v>
      </c>
    </row>
    <row r="69" spans="2:65" ht="15" customHeight="1" x14ac:dyDescent="0.25">
      <c r="B69" s="658"/>
      <c r="C69" s="652"/>
      <c r="D69" s="528"/>
      <c r="E69" s="528"/>
      <c r="F69" s="528"/>
      <c r="G69" s="171" t="str">
        <f>'3-IDENTIFICACIÓN DEL RIESGO'!L129</f>
        <v>Perdida de credibilidad institucional</v>
      </c>
      <c r="H69" s="649"/>
      <c r="I69" s="649"/>
      <c r="J69" s="649"/>
      <c r="K69" s="647"/>
      <c r="L69" s="652"/>
      <c r="M69" s="528"/>
      <c r="N69" s="528"/>
      <c r="O69" s="528"/>
      <c r="P69" s="528"/>
      <c r="Q69" s="248"/>
      <c r="R69" s="528"/>
      <c r="S69" s="528"/>
      <c r="T69" s="528"/>
      <c r="U69" s="528"/>
      <c r="V69" s="647"/>
      <c r="W69" s="647"/>
      <c r="X69" s="649"/>
      <c r="Y69" s="647"/>
      <c r="Z69" s="652"/>
      <c r="AA69" s="248"/>
      <c r="AB69" s="248"/>
      <c r="AC69" s="248"/>
      <c r="AD69" s="248"/>
      <c r="AE69" s="248"/>
      <c r="AF69" s="248"/>
      <c r="AG69" s="248"/>
      <c r="AH69" s="248"/>
      <c r="AI69" s="248"/>
      <c r="AJ69" s="248"/>
      <c r="AK69" s="248"/>
      <c r="AL69" s="248"/>
      <c r="AM69" s="248"/>
      <c r="AN69" s="248"/>
      <c r="AO69" s="248"/>
      <c r="AP69" s="248"/>
      <c r="AQ69" s="629"/>
      <c r="AR69" s="629"/>
      <c r="AS69" s="629"/>
      <c r="AT69" s="629"/>
      <c r="AU69" s="629"/>
      <c r="AV69" s="629"/>
      <c r="AW69" s="629"/>
      <c r="AX69" s="629"/>
      <c r="AY69" s="629"/>
      <c r="AZ69" s="629"/>
      <c r="BA69" s="629"/>
      <c r="BB69" s="629"/>
      <c r="BC69" s="629"/>
      <c r="BD69" s="629"/>
      <c r="BE69" s="629"/>
      <c r="BF69" s="629"/>
      <c r="BG69" s="629"/>
      <c r="BH69" s="629"/>
      <c r="BI69" s="629"/>
      <c r="BJ69" s="629"/>
      <c r="BK69" s="629"/>
      <c r="BL69" s="631"/>
      <c r="BM69" s="631"/>
    </row>
    <row r="70" spans="2:65" ht="50.25" customHeight="1" x14ac:dyDescent="0.25">
      <c r="B70" s="655" t="str">
        <f>'3-IDENTIFICACIÓN DEL RIESGO'!B132</f>
        <v>APOYO JURÍDICO</v>
      </c>
      <c r="C70" s="651" t="s">
        <v>1210</v>
      </c>
      <c r="D70" s="526" t="str">
        <f>'3-IDENTIFICACIÓN DEL RIESGO'!G132</f>
        <v xml:space="preserve">Emitir conceptos y viabilidades jurídicas para favorecer intereses propios o de terceros </v>
      </c>
      <c r="E70" s="526" t="s">
        <v>369</v>
      </c>
      <c r="F70" s="171" t="str">
        <f>'3-IDENTIFICACIÓN DEL RIESGO'!H132</f>
        <v xml:space="preserve">Dadivas y coimas </v>
      </c>
      <c r="G70" s="171" t="str">
        <f>'3-IDENTIFICACIÓN DEL RIESGO'!L132</f>
        <v xml:space="preserve">Expedición de actos administrativos contrarios a la normatividad vigente </v>
      </c>
      <c r="H70" s="648" t="str">
        <f>'4-VALORACIÓN DEL RIESGO'!G71</f>
        <v>Posible</v>
      </c>
      <c r="I70" s="648" t="str">
        <f>'4-VALORACIÓN DEL RIESGO'!AC71</f>
        <v>Catastrófico</v>
      </c>
      <c r="J70" s="648" t="str">
        <f>'4-VALORACIÓN DEL RIESGO'!AE71</f>
        <v>Extremo</v>
      </c>
      <c r="K70" s="646" t="str">
        <f>'4-VALORACIÓN DEL RIESGO'!AF71</f>
        <v>Reducir</v>
      </c>
      <c r="L70" s="651" t="s">
        <v>1214</v>
      </c>
      <c r="M70" s="526" t="str">
        <f>'5-CONTROLES'!L132</f>
        <v>Supervisión y conceptos  y viabilidades juridicas por parte de l Líder de Grupo de Conceptos,  solicitará a quien proyecte la viabilidad jurídica o concepto, la  solicitud que dio origen al mismo, así como la normatividad que soporte la respuesta y demás documentos anexos.</v>
      </c>
      <c r="N70" s="526" t="str">
        <f>'5-CONTROLES'!K132</f>
        <v>Trazabilidad en el sistema de gestión  documental ORFEO, donde se evidencia la solicitud original, sus anexos y, finalmente, documentos aprobado y suscrito  por el Jefe de Oficina Jurídica.</v>
      </c>
      <c r="O70" s="526" t="str">
        <f>'5-CONTROLES'!F132</f>
        <v>Líder Grupo de Conceptos en Oficina Jurídica</v>
      </c>
      <c r="P70" s="526" t="str">
        <f>'5-CONTROLES'!G132</f>
        <v>Cada vez que se expide una viabIlidad jurídica o concepto, se efectuará el control.</v>
      </c>
      <c r="Q70" s="680" t="s">
        <v>523</v>
      </c>
      <c r="R70" s="526" t="str">
        <f>'5-CONTROLES'!AB132</f>
        <v>Fuerte</v>
      </c>
      <c r="S70" s="526" t="str">
        <f>'5-CONTROLES'!AC132</f>
        <v>Fuerte</v>
      </c>
      <c r="T70" s="526" t="str">
        <f>'5-CONTROLES'!AD132</f>
        <v>Fuerte</v>
      </c>
      <c r="U70" s="526" t="str">
        <f>'5-CONTROLES'!AH132</f>
        <v>Fuerte</v>
      </c>
      <c r="V70" s="646" t="str">
        <f>'5-CONTROLES'!AL132</f>
        <v>Rara Vez</v>
      </c>
      <c r="W70" s="646" t="str">
        <f>'5-CONTROLES'!AP132</f>
        <v>Catastrófico</v>
      </c>
      <c r="X70" s="648" t="str">
        <f>'5-CONTROLES'!AQ132</f>
        <v>Extremo</v>
      </c>
      <c r="Y70" s="646" t="str">
        <f>'5-CONTROLES'!AS132</f>
        <v>Acción preventiva</v>
      </c>
      <c r="Z70" s="651" t="s">
        <v>1218</v>
      </c>
      <c r="AA70" s="680" t="s">
        <v>526</v>
      </c>
      <c r="AB70" s="680" t="s">
        <v>530</v>
      </c>
      <c r="AC70" s="680" t="s">
        <v>533</v>
      </c>
      <c r="AD70" s="680">
        <v>2</v>
      </c>
      <c r="AE70" s="680"/>
      <c r="AF70" s="680"/>
      <c r="AG70" s="680"/>
      <c r="AH70" s="680"/>
      <c r="AI70" s="680"/>
      <c r="AJ70" s="680">
        <v>1</v>
      </c>
      <c r="AK70" s="680"/>
      <c r="AL70" s="680"/>
      <c r="AM70" s="680"/>
      <c r="AN70" s="680"/>
      <c r="AO70" s="680">
        <v>1</v>
      </c>
      <c r="AP70" s="680"/>
      <c r="AQ70" s="628"/>
      <c r="AR70" s="628"/>
      <c r="AS70" s="628"/>
      <c r="AT70" s="628"/>
      <c r="AU70" s="628" t="s">
        <v>1276</v>
      </c>
      <c r="AV70" s="628" t="s">
        <v>1276</v>
      </c>
      <c r="AW70" s="628"/>
      <c r="AX70" s="628" t="s">
        <v>1274</v>
      </c>
      <c r="AY70" s="628"/>
      <c r="AZ70" s="628"/>
      <c r="BA70" s="628" t="s">
        <v>1274</v>
      </c>
      <c r="BB70" s="628"/>
      <c r="BC70" s="628" t="s">
        <v>114</v>
      </c>
      <c r="BD70" s="628" t="s">
        <v>114</v>
      </c>
      <c r="BE70" s="628" t="s">
        <v>1284</v>
      </c>
      <c r="BF70" s="628" t="s">
        <v>171</v>
      </c>
      <c r="BG70" s="628" t="s">
        <v>114</v>
      </c>
      <c r="BH70" s="628" t="s">
        <v>114</v>
      </c>
      <c r="BI70" s="628" t="s">
        <v>171</v>
      </c>
      <c r="BJ70" s="628" t="s">
        <v>171</v>
      </c>
      <c r="BK70" s="628" t="s">
        <v>1287</v>
      </c>
      <c r="BL70" s="630" t="s">
        <v>1290</v>
      </c>
      <c r="BM70" s="630" t="s">
        <v>1289</v>
      </c>
    </row>
    <row r="71" spans="2:65" ht="26.25" customHeight="1" x14ac:dyDescent="0.25">
      <c r="B71" s="655"/>
      <c r="C71" s="652"/>
      <c r="D71" s="528"/>
      <c r="E71" s="528"/>
      <c r="F71" s="171" t="str">
        <f>'3-IDENTIFICACIÓN DEL RIESGO'!H133</f>
        <v xml:space="preserve">Amenazas o presiones indebidaas y exposiciones del colaborador frente a terceros interesados </v>
      </c>
      <c r="G71" s="171" t="str">
        <f>'3-IDENTIFICACIÓN DEL RIESGO'!L133</f>
        <v xml:space="preserve">Pérdida de credibilidad y confianza institucional </v>
      </c>
      <c r="H71" s="649"/>
      <c r="I71" s="649"/>
      <c r="J71" s="649"/>
      <c r="K71" s="647"/>
      <c r="L71" s="652"/>
      <c r="M71" s="528"/>
      <c r="N71" s="528"/>
      <c r="O71" s="528"/>
      <c r="P71" s="528"/>
      <c r="Q71" s="248"/>
      <c r="R71" s="528"/>
      <c r="S71" s="528"/>
      <c r="T71" s="528"/>
      <c r="U71" s="528"/>
      <c r="V71" s="647"/>
      <c r="W71" s="647"/>
      <c r="X71" s="649"/>
      <c r="Y71" s="647"/>
      <c r="Z71" s="652"/>
      <c r="AA71" s="248"/>
      <c r="AB71" s="248"/>
      <c r="AC71" s="248"/>
      <c r="AD71" s="248"/>
      <c r="AE71" s="248"/>
      <c r="AF71" s="248"/>
      <c r="AG71" s="248"/>
      <c r="AH71" s="248"/>
      <c r="AI71" s="248"/>
      <c r="AJ71" s="248"/>
      <c r="AK71" s="248"/>
      <c r="AL71" s="248"/>
      <c r="AM71" s="248"/>
      <c r="AN71" s="248"/>
      <c r="AO71" s="248"/>
      <c r="AP71" s="248"/>
      <c r="AQ71" s="629"/>
      <c r="AR71" s="629"/>
      <c r="AS71" s="629"/>
      <c r="AT71" s="629"/>
      <c r="AU71" s="629"/>
      <c r="AV71" s="629"/>
      <c r="AW71" s="629"/>
      <c r="AX71" s="629"/>
      <c r="AY71" s="629"/>
      <c r="AZ71" s="629"/>
      <c r="BA71" s="629"/>
      <c r="BB71" s="629"/>
      <c r="BC71" s="629"/>
      <c r="BD71" s="629"/>
      <c r="BE71" s="629"/>
      <c r="BF71" s="629"/>
      <c r="BG71" s="629"/>
      <c r="BH71" s="629"/>
      <c r="BI71" s="629"/>
      <c r="BJ71" s="629"/>
      <c r="BK71" s="629"/>
      <c r="BL71" s="631"/>
      <c r="BM71" s="631"/>
    </row>
    <row r="72" spans="2:65" ht="43.5" customHeight="1" x14ac:dyDescent="0.25">
      <c r="B72" s="655"/>
      <c r="C72" s="651" t="s">
        <v>1211</v>
      </c>
      <c r="D72" s="526" t="str">
        <f>'3-IDENTIFICACIÓN DEL RIESGO'!G134</f>
        <v xml:space="preserve">Aplicación discrecional de las normas para favorecer intereses de terceros </v>
      </c>
      <c r="E72" s="526" t="s">
        <v>369</v>
      </c>
      <c r="F72" s="171" t="str">
        <f>'3-IDENTIFICACIÓN DEL RIESGO'!H134</f>
        <v xml:space="preserve">Desconocimiento de las normas que rigen el actuar de la Entidad </v>
      </c>
      <c r="G72" s="171" t="str">
        <f>'3-IDENTIFICACIÓN DEL RIESGO'!L134</f>
        <v xml:space="preserve">Investigaciones y Sanciones </v>
      </c>
      <c r="H72" s="648" t="str">
        <f>'4-VALORACIÓN DEL RIESGO'!G72</f>
        <v>Probable</v>
      </c>
      <c r="I72" s="648" t="str">
        <f>'4-VALORACIÓN DEL RIESGO'!AC72</f>
        <v>Catastrófico</v>
      </c>
      <c r="J72" s="648" t="str">
        <f>'4-VALORACIÓN DEL RIESGO'!AE72</f>
        <v>Extremo</v>
      </c>
      <c r="K72" s="646" t="str">
        <f>'4-VALORACIÓN DEL RIESGO'!AF72</f>
        <v>Reducir</v>
      </c>
      <c r="L72" s="651" t="s">
        <v>1215</v>
      </c>
      <c r="M72" s="526" t="str">
        <f>'5-CONTROLES'!L134</f>
        <v>Supervisión y conceptos  y viabilidades juridicas por parte de l Líder de Grupo de Conceptos,  solicitará a quien proyecte la viabilidad jurídica o concepto, la  solicitud que dio origen al mismo, así como la normatividad que soporte la respuesta y demás documentos anexos.</v>
      </c>
      <c r="N72" s="526" t="str">
        <f>'5-CONTROLES'!K134</f>
        <v>Trazabilidad en el sistema de gestión  documental ORFEO, donde se evidencia la solicitud original, sus anexos y, finalmente, documentos aprobado y suscrito  por el Jefe de Oficina Jurídica.</v>
      </c>
      <c r="O72" s="526" t="str">
        <f>'5-CONTROLES'!F134</f>
        <v>Líder Grupo de Conceptos en Oficina Jurídica</v>
      </c>
      <c r="P72" s="526" t="str">
        <f>'5-CONTROLES'!G134</f>
        <v>Cada vez que se expide una viabIlidad jurídica o concepto, se efectuará el control.</v>
      </c>
      <c r="Q72" s="680" t="s">
        <v>523</v>
      </c>
      <c r="R72" s="526" t="str">
        <f>'5-CONTROLES'!AB134</f>
        <v>Moderado</v>
      </c>
      <c r="S72" s="526" t="str">
        <f>'5-CONTROLES'!AC134</f>
        <v>Moderado</v>
      </c>
      <c r="T72" s="526" t="str">
        <f>'5-CONTROLES'!AD134</f>
        <v>Moderado</v>
      </c>
      <c r="U72" s="526" t="str">
        <f>'5-CONTROLES'!AH134</f>
        <v>Moderado</v>
      </c>
      <c r="V72" s="646" t="str">
        <f>'5-CONTROLES'!AL134</f>
        <v>Posible</v>
      </c>
      <c r="W72" s="646" t="str">
        <f>'5-CONTROLES'!AP134</f>
        <v>Catastrófico</v>
      </c>
      <c r="X72" s="648" t="str">
        <f>'5-CONTROLES'!AQ134</f>
        <v>Extremo</v>
      </c>
      <c r="Y72" s="646" t="str">
        <f>'5-CONTROLES'!AS134</f>
        <v>Acción preventiva</v>
      </c>
      <c r="Z72" s="651" t="s">
        <v>1219</v>
      </c>
      <c r="AA72" s="680" t="s">
        <v>527</v>
      </c>
      <c r="AB72" s="680" t="s">
        <v>531</v>
      </c>
      <c r="AC72" s="680" t="s">
        <v>534</v>
      </c>
      <c r="AD72" s="680">
        <v>2</v>
      </c>
      <c r="AE72" s="680"/>
      <c r="AF72" s="680"/>
      <c r="AG72" s="680"/>
      <c r="AH72" s="680"/>
      <c r="AI72" s="680"/>
      <c r="AJ72" s="680">
        <v>1</v>
      </c>
      <c r="AK72" s="680"/>
      <c r="AL72" s="680"/>
      <c r="AM72" s="680"/>
      <c r="AN72" s="680"/>
      <c r="AO72" s="680">
        <v>1</v>
      </c>
      <c r="AP72" s="680"/>
      <c r="AQ72" s="628"/>
      <c r="AR72" s="628"/>
      <c r="AS72" s="628"/>
      <c r="AT72" s="628"/>
      <c r="AU72" s="628" t="s">
        <v>1276</v>
      </c>
      <c r="AV72" s="628" t="s">
        <v>1276</v>
      </c>
      <c r="AW72" s="628"/>
      <c r="AX72" s="628" t="s">
        <v>1274</v>
      </c>
      <c r="AY72" s="628"/>
      <c r="AZ72" s="628"/>
      <c r="BA72" s="628" t="s">
        <v>1274</v>
      </c>
      <c r="BB72" s="628"/>
      <c r="BC72" s="628" t="s">
        <v>114</v>
      </c>
      <c r="BD72" s="628" t="s">
        <v>114</v>
      </c>
      <c r="BE72" s="628" t="s">
        <v>1284</v>
      </c>
      <c r="BF72" s="628" t="s">
        <v>171</v>
      </c>
      <c r="BG72" s="628" t="s">
        <v>114</v>
      </c>
      <c r="BH72" s="628" t="s">
        <v>114</v>
      </c>
      <c r="BI72" s="628" t="s">
        <v>171</v>
      </c>
      <c r="BJ72" s="628" t="s">
        <v>171</v>
      </c>
      <c r="BK72" s="628" t="s">
        <v>1287</v>
      </c>
      <c r="BL72" s="630" t="s">
        <v>1290</v>
      </c>
      <c r="BM72" s="630" t="s">
        <v>1289</v>
      </c>
    </row>
    <row r="73" spans="2:65" ht="35.25" customHeight="1" x14ac:dyDescent="0.25">
      <c r="B73" s="655"/>
      <c r="C73" s="652"/>
      <c r="D73" s="528"/>
      <c r="E73" s="528"/>
      <c r="F73" s="171" t="str">
        <f>'3-IDENTIFICACIÓN DEL RIESGO'!H135</f>
        <v xml:space="preserve">Beneficio a particulares al determinar los criterios aplicar y desconocimiento de la Política de Prevención del Daño Antijurídico </v>
      </c>
      <c r="G73" s="171" t="str">
        <f>'3-IDENTIFICACIÓN DEL RIESGO'!L135</f>
        <v xml:space="preserve">Detrimento Patrimonial y Pérdida de la credibilidad institucional </v>
      </c>
      <c r="H73" s="649"/>
      <c r="I73" s="649"/>
      <c r="J73" s="649"/>
      <c r="K73" s="647"/>
      <c r="L73" s="652"/>
      <c r="M73" s="528"/>
      <c r="N73" s="528"/>
      <c r="O73" s="528"/>
      <c r="P73" s="528"/>
      <c r="Q73" s="248"/>
      <c r="R73" s="528"/>
      <c r="S73" s="528"/>
      <c r="T73" s="528"/>
      <c r="U73" s="528"/>
      <c r="V73" s="647"/>
      <c r="W73" s="647"/>
      <c r="X73" s="649"/>
      <c r="Y73" s="647"/>
      <c r="Z73" s="652"/>
      <c r="AA73" s="248"/>
      <c r="AB73" s="248"/>
      <c r="AC73" s="248"/>
      <c r="AD73" s="248"/>
      <c r="AE73" s="248"/>
      <c r="AF73" s="248"/>
      <c r="AG73" s="248"/>
      <c r="AH73" s="248"/>
      <c r="AI73" s="248"/>
      <c r="AJ73" s="248"/>
      <c r="AK73" s="248"/>
      <c r="AL73" s="248"/>
      <c r="AM73" s="248"/>
      <c r="AN73" s="248"/>
      <c r="AO73" s="248"/>
      <c r="AP73" s="248"/>
      <c r="AQ73" s="629"/>
      <c r="AR73" s="629"/>
      <c r="AS73" s="629"/>
      <c r="AT73" s="629"/>
      <c r="AU73" s="629"/>
      <c r="AV73" s="629"/>
      <c r="AW73" s="629"/>
      <c r="AX73" s="629"/>
      <c r="AY73" s="629"/>
      <c r="AZ73" s="629"/>
      <c r="BA73" s="629"/>
      <c r="BB73" s="629"/>
      <c r="BC73" s="629"/>
      <c r="BD73" s="629"/>
      <c r="BE73" s="629"/>
      <c r="BF73" s="629"/>
      <c r="BG73" s="629"/>
      <c r="BH73" s="629"/>
      <c r="BI73" s="629"/>
      <c r="BJ73" s="629"/>
      <c r="BK73" s="629"/>
      <c r="BL73" s="631"/>
      <c r="BM73" s="631"/>
    </row>
    <row r="74" spans="2:65" ht="60.75" customHeight="1" x14ac:dyDescent="0.25">
      <c r="B74" s="655"/>
      <c r="C74" s="651" t="s">
        <v>1212</v>
      </c>
      <c r="D74" s="526" t="str">
        <f>'3-IDENTIFICACIÓN DEL RIESGO'!G136</f>
        <v>No ejecutar las accciones de cobro coactivo para favorecer intereses propios o de terceros.</v>
      </c>
      <c r="E74" s="526" t="s">
        <v>369</v>
      </c>
      <c r="F74" s="171" t="str">
        <f>'3-IDENTIFICACIÓN DEL RIESGO'!H136</f>
        <v>Beneficios particular del colaborador.</v>
      </c>
      <c r="G74" s="171" t="str">
        <f>'3-IDENTIFICACIÓN DEL RIESGO'!L136</f>
        <v>Investigaciones y Sanciones.</v>
      </c>
      <c r="H74" s="648" t="str">
        <f>'4-VALORACIÓN DEL RIESGO'!G73</f>
        <v>Rara Vez</v>
      </c>
      <c r="I74" s="648" t="str">
        <f>'4-VALORACIÓN DEL RIESGO'!AC73</f>
        <v>Mayor</v>
      </c>
      <c r="J74" s="648" t="str">
        <f>'4-VALORACIÓN DEL RIESGO'!AE73</f>
        <v>Alto</v>
      </c>
      <c r="K74" s="646" t="str">
        <f>'4-VALORACIÓN DEL RIESGO'!AF73</f>
        <v>Reducir</v>
      </c>
      <c r="L74" s="651" t="s">
        <v>1216</v>
      </c>
      <c r="M74" s="526" t="str">
        <f>'5-CONTROLES'!L136</f>
        <v xml:space="preserve">Supervisión del procedimiento de cobro coactivo por parte del líder del Grupo de Representación Judicial, quien solicitará a quien proyecte el proceso de cobro coactivo, la solicitud que dio origen al mismo, así como los demás documentos del expediente. </v>
      </c>
      <c r="N74" s="526" t="str">
        <f>'5-CONTROLES'!K136</f>
        <v>Trazabilidad en el sistema de gestión  documental ORFEO, donde se evidencia la solicitud original, sus anexos y, finalmente, documentos aprobado y suscrito  por el Jefe de Oficina Jurídica.</v>
      </c>
      <c r="O74" s="526" t="str">
        <f>'5-CONTROLES'!F136</f>
        <v>Líder Grupo de Representación Judicial en Oficina Jurídica</v>
      </c>
      <c r="P74" s="526" t="str">
        <f>'5-CONTROLES'!G136</f>
        <v xml:space="preserve">Cada vez que se recibe una solicitud para iniciar el procedimiento de cobro coactivo, deberá establecer el término al servidor público / colaborador para entregar el proyecto tramitado. </v>
      </c>
      <c r="Q74" s="680" t="s">
        <v>524</v>
      </c>
      <c r="R74" s="526" t="str">
        <f>'5-CONTROLES'!AB136</f>
        <v>Fuerte</v>
      </c>
      <c r="S74" s="526" t="str">
        <f>'5-CONTROLES'!AC136</f>
        <v>Fuerte</v>
      </c>
      <c r="T74" s="526" t="str">
        <f>'5-CONTROLES'!AD136</f>
        <v>Fuerte</v>
      </c>
      <c r="U74" s="526" t="str">
        <f>'5-CONTROLES'!AH136</f>
        <v>Fuerte</v>
      </c>
      <c r="V74" s="646" t="str">
        <f>'5-CONTROLES'!AL136</f>
        <v>Rara Vez</v>
      </c>
      <c r="W74" s="646" t="str">
        <f>'5-CONTROLES'!AP136</f>
        <v>Mayor</v>
      </c>
      <c r="X74" s="648" t="str">
        <f>'5-CONTROLES'!AQ136</f>
        <v>Alto</v>
      </c>
      <c r="Y74" s="646" t="str">
        <f>'5-CONTROLES'!AS136</f>
        <v>Acción preventiva</v>
      </c>
      <c r="Z74" s="651" t="s">
        <v>1220</v>
      </c>
      <c r="AA74" s="680" t="s">
        <v>528</v>
      </c>
      <c r="AB74" s="680" t="s">
        <v>532</v>
      </c>
      <c r="AC74" s="680" t="s">
        <v>535</v>
      </c>
      <c r="AD74" s="680">
        <v>1</v>
      </c>
      <c r="AE74" s="680"/>
      <c r="AF74" s="680"/>
      <c r="AG74" s="680"/>
      <c r="AH74" s="680"/>
      <c r="AI74" s="680"/>
      <c r="AJ74" s="680"/>
      <c r="AK74" s="680"/>
      <c r="AL74" s="680"/>
      <c r="AM74" s="680"/>
      <c r="AN74" s="680"/>
      <c r="AO74" s="680"/>
      <c r="AP74" s="680">
        <v>1</v>
      </c>
      <c r="AQ74" s="628"/>
      <c r="AR74" s="628"/>
      <c r="AS74" s="628"/>
      <c r="AT74" s="628"/>
      <c r="AU74" s="628" t="s">
        <v>1276</v>
      </c>
      <c r="AV74" s="628" t="s">
        <v>1276</v>
      </c>
      <c r="AW74" s="628"/>
      <c r="AX74" s="628" t="s">
        <v>1274</v>
      </c>
      <c r="AY74" s="628"/>
      <c r="AZ74" s="628"/>
      <c r="BA74" s="628" t="s">
        <v>1274</v>
      </c>
      <c r="BB74" s="628"/>
      <c r="BC74" s="628" t="s">
        <v>114</v>
      </c>
      <c r="BD74" s="628" t="s">
        <v>114</v>
      </c>
      <c r="BE74" s="628" t="s">
        <v>1285</v>
      </c>
      <c r="BF74" s="628" t="s">
        <v>171</v>
      </c>
      <c r="BG74" s="628" t="s">
        <v>114</v>
      </c>
      <c r="BH74" s="628" t="s">
        <v>114</v>
      </c>
      <c r="BI74" s="628" t="s">
        <v>171</v>
      </c>
      <c r="BJ74" s="628" t="s">
        <v>171</v>
      </c>
      <c r="BK74" s="628" t="s">
        <v>1288</v>
      </c>
      <c r="BL74" s="630" t="s">
        <v>1290</v>
      </c>
      <c r="BM74" s="630" t="s">
        <v>1289</v>
      </c>
    </row>
    <row r="75" spans="2:65" ht="84" customHeight="1" x14ac:dyDescent="0.25">
      <c r="B75" s="655"/>
      <c r="C75" s="652"/>
      <c r="D75" s="528"/>
      <c r="E75" s="528"/>
      <c r="F75" s="171" t="str">
        <f>'3-IDENTIFICACIÓN DEL RIESGO'!H137</f>
        <v>Desconocimiento del Manual de Cobro Coactivo y presiones indebidas</v>
      </c>
      <c r="G75" s="171" t="str">
        <f>'3-IDENTIFICACIÓN DEL RIESGO'!L137</f>
        <v xml:space="preserve">Detrimento patrimonial  y Pérdida de credibilidad institucional </v>
      </c>
      <c r="H75" s="649"/>
      <c r="I75" s="649"/>
      <c r="J75" s="649"/>
      <c r="K75" s="647"/>
      <c r="L75" s="652"/>
      <c r="M75" s="528"/>
      <c r="N75" s="528"/>
      <c r="O75" s="528"/>
      <c r="P75" s="528"/>
      <c r="Q75" s="248"/>
      <c r="R75" s="528"/>
      <c r="S75" s="528"/>
      <c r="T75" s="528"/>
      <c r="U75" s="528"/>
      <c r="V75" s="647"/>
      <c r="W75" s="647"/>
      <c r="X75" s="649"/>
      <c r="Y75" s="647"/>
      <c r="Z75" s="652"/>
      <c r="AA75" s="248"/>
      <c r="AB75" s="248"/>
      <c r="AC75" s="248"/>
      <c r="AD75" s="248"/>
      <c r="AE75" s="248"/>
      <c r="AF75" s="248"/>
      <c r="AG75" s="248"/>
      <c r="AH75" s="248"/>
      <c r="AI75" s="248"/>
      <c r="AJ75" s="248"/>
      <c r="AK75" s="248"/>
      <c r="AL75" s="248"/>
      <c r="AM75" s="248"/>
      <c r="AN75" s="248"/>
      <c r="AO75" s="248"/>
      <c r="AP75" s="248"/>
      <c r="AQ75" s="629"/>
      <c r="AR75" s="629"/>
      <c r="AS75" s="629"/>
      <c r="AT75" s="629"/>
      <c r="AU75" s="629"/>
      <c r="AV75" s="629"/>
      <c r="AW75" s="629"/>
      <c r="AX75" s="629"/>
      <c r="AY75" s="629"/>
      <c r="AZ75" s="629"/>
      <c r="BA75" s="629"/>
      <c r="BB75" s="629"/>
      <c r="BC75" s="629"/>
      <c r="BD75" s="629"/>
      <c r="BE75" s="629"/>
      <c r="BF75" s="629"/>
      <c r="BG75" s="629"/>
      <c r="BH75" s="629"/>
      <c r="BI75" s="629"/>
      <c r="BJ75" s="629"/>
      <c r="BK75" s="629"/>
      <c r="BL75" s="631"/>
      <c r="BM75" s="631"/>
    </row>
    <row r="76" spans="2:65" ht="82.5" customHeight="1" x14ac:dyDescent="0.25">
      <c r="B76" s="655"/>
      <c r="C76" s="651" t="s">
        <v>1213</v>
      </c>
      <c r="D76" s="526" t="str">
        <f>'3-IDENTIFICACIÓN DEL RIESGO'!G138</f>
        <v xml:space="preserve"> Orientar la defensa jurídica de la ANT o algunas de sus actuaciones  en perjuicio de sus intereses para favorecer a un tercero.</v>
      </c>
      <c r="E76" s="526" t="s">
        <v>369</v>
      </c>
      <c r="F76" s="171" t="str">
        <f>'3-IDENTIFICACIÓN DEL RIESGO'!H138</f>
        <v>Beneficios particulares del colaborador.</v>
      </c>
      <c r="G76" s="171" t="str">
        <f>'3-IDENTIFICACIÓN DEL RIESGO'!L138</f>
        <v>Dilatar o no ejecutar las acciones de cobro coactivo para favorecer intereses propios o de terceros</v>
      </c>
      <c r="H76" s="648" t="str">
        <f>'4-VALORACIÓN DEL RIESGO'!G74</f>
        <v>Posible</v>
      </c>
      <c r="I76" s="648" t="str">
        <f>'4-VALORACIÓN DEL RIESGO'!AC74</f>
        <v>Catastrófico</v>
      </c>
      <c r="J76" s="648" t="str">
        <f>'4-VALORACIÓN DEL RIESGO'!AE74</f>
        <v>Extremo</v>
      </c>
      <c r="K76" s="646" t="str">
        <f>'4-VALORACIÓN DEL RIESGO'!AF74</f>
        <v>Reducir</v>
      </c>
      <c r="L76" s="651" t="s">
        <v>1217</v>
      </c>
      <c r="M76" s="526" t="str">
        <f>'5-CONTROLES'!L138</f>
        <v xml:space="preserve">Supervisión de las respuestas de demanda por parte del líder del Grupo de Representación Judicial, quien solicitará a quien proyecte la contestación de la demanda, la solicitud que dio origen a esta. </v>
      </c>
      <c r="N76" s="526" t="str">
        <f>'5-CONTROLES'!K138</f>
        <v>Trazabilidad en el sistema de gestión  documental ORFEO, donde se evidencia la solicitud original, sus anexos y, finalmente, documentos aprobado y suscrito  por el Jefe de Oficina Jurídica.</v>
      </c>
      <c r="O76" s="526" t="str">
        <f>'5-CONTROLES'!F138</f>
        <v>Líder Grupo de Representación Judicial en Oficina Jurídica</v>
      </c>
      <c r="P76" s="526" t="str">
        <f>'5-CONTROLES'!G138</f>
        <v xml:space="preserve">Cada vez que la Agencia Nacional de Tierras sea notificada de una demanda, deberá establecer un término al  servidor público / colaborador para entregar el proyecto de la contestación. </v>
      </c>
      <c r="Q76" s="680" t="s">
        <v>525</v>
      </c>
      <c r="R76" s="526" t="str">
        <f>'5-CONTROLES'!AB138</f>
        <v>Fuerte</v>
      </c>
      <c r="S76" s="526" t="str">
        <f>'5-CONTROLES'!AC138</f>
        <v>Fuerte</v>
      </c>
      <c r="T76" s="526" t="str">
        <f>'5-CONTROLES'!AD138</f>
        <v>Fuerte</v>
      </c>
      <c r="U76" s="526" t="str">
        <f>'5-CONTROLES'!AH138</f>
        <v>Fuerte</v>
      </c>
      <c r="V76" s="646" t="str">
        <f>'5-CONTROLES'!AL138</f>
        <v>Rara Vez</v>
      </c>
      <c r="W76" s="646" t="str">
        <f>'5-CONTROLES'!AP138</f>
        <v>Catastrófico</v>
      </c>
      <c r="X76" s="648" t="str">
        <f>'5-CONTROLES'!AQ138</f>
        <v>Extremo</v>
      </c>
      <c r="Y76" s="646" t="str">
        <f>'5-CONTROLES'!AS138</f>
        <v>Acción preventiva</v>
      </c>
      <c r="Z76" s="651" t="s">
        <v>1221</v>
      </c>
      <c r="AA76" s="680" t="s">
        <v>529</v>
      </c>
      <c r="AB76" s="680" t="s">
        <v>532</v>
      </c>
      <c r="AC76" s="680" t="s">
        <v>536</v>
      </c>
      <c r="AD76" s="680">
        <v>12</v>
      </c>
      <c r="AE76" s="680">
        <v>1</v>
      </c>
      <c r="AF76" s="680">
        <v>1</v>
      </c>
      <c r="AG76" s="680">
        <v>1</v>
      </c>
      <c r="AH76" s="680">
        <v>1</v>
      </c>
      <c r="AI76" s="680">
        <v>1</v>
      </c>
      <c r="AJ76" s="680">
        <v>1</v>
      </c>
      <c r="AK76" s="680">
        <v>1</v>
      </c>
      <c r="AL76" s="680">
        <v>1</v>
      </c>
      <c r="AM76" s="680">
        <v>1</v>
      </c>
      <c r="AN76" s="680">
        <v>1</v>
      </c>
      <c r="AO76" s="680">
        <v>1</v>
      </c>
      <c r="AP76" s="680">
        <v>1</v>
      </c>
      <c r="AQ76" s="628"/>
      <c r="AR76" s="628"/>
      <c r="AS76" s="628"/>
      <c r="AT76" s="628"/>
      <c r="AU76" s="628" t="s">
        <v>1276</v>
      </c>
      <c r="AV76" s="628" t="s">
        <v>1276</v>
      </c>
      <c r="AW76" s="628"/>
      <c r="AX76" s="628" t="s">
        <v>1274</v>
      </c>
      <c r="AY76" s="628"/>
      <c r="AZ76" s="628"/>
      <c r="BA76" s="628" t="s">
        <v>1274</v>
      </c>
      <c r="BB76" s="628"/>
      <c r="BC76" s="628" t="s">
        <v>114</v>
      </c>
      <c r="BD76" s="628" t="s">
        <v>114</v>
      </c>
      <c r="BE76" s="628" t="s">
        <v>1286</v>
      </c>
      <c r="BF76" s="628" t="s">
        <v>171</v>
      </c>
      <c r="BG76" s="628" t="s">
        <v>114</v>
      </c>
      <c r="BH76" s="628" t="s">
        <v>114</v>
      </c>
      <c r="BI76" s="628" t="s">
        <v>114</v>
      </c>
      <c r="BJ76" s="628" t="s">
        <v>114</v>
      </c>
      <c r="BK76" s="628" t="s">
        <v>1292</v>
      </c>
      <c r="BL76" s="630" t="s">
        <v>1290</v>
      </c>
      <c r="BM76" s="630" t="s">
        <v>1290</v>
      </c>
    </row>
    <row r="77" spans="2:65" ht="64.5" customHeight="1" x14ac:dyDescent="0.25">
      <c r="B77" s="655"/>
      <c r="C77" s="652"/>
      <c r="D77" s="528"/>
      <c r="E77" s="528"/>
      <c r="F77" s="171" t="str">
        <f>'3-IDENTIFICACIÓN DEL RIESGO'!H139</f>
        <v>Presiones indebidas.</v>
      </c>
      <c r="G77" s="171" t="str">
        <f>'3-IDENTIFICACIÓN DEL RIESGO'!L139</f>
        <v>Orientar la defensa jurídica de la ANT o algunas de sus actuaciones en perjuicios de sus intereses para favorecer a un tercero.</v>
      </c>
      <c r="H77" s="649"/>
      <c r="I77" s="649"/>
      <c r="J77" s="649"/>
      <c r="K77" s="647"/>
      <c r="L77" s="652"/>
      <c r="M77" s="528"/>
      <c r="N77" s="528"/>
      <c r="O77" s="528"/>
      <c r="P77" s="528"/>
      <c r="Q77" s="248"/>
      <c r="R77" s="528"/>
      <c r="S77" s="528"/>
      <c r="T77" s="528"/>
      <c r="U77" s="528"/>
      <c r="V77" s="647"/>
      <c r="W77" s="647"/>
      <c r="X77" s="649"/>
      <c r="Y77" s="647"/>
      <c r="Z77" s="652"/>
      <c r="AA77" s="248"/>
      <c r="AB77" s="248"/>
      <c r="AC77" s="248"/>
      <c r="AD77" s="248"/>
      <c r="AE77" s="248"/>
      <c r="AF77" s="248"/>
      <c r="AG77" s="248"/>
      <c r="AH77" s="248"/>
      <c r="AI77" s="248"/>
      <c r="AJ77" s="248"/>
      <c r="AK77" s="248"/>
      <c r="AL77" s="248"/>
      <c r="AM77" s="248"/>
      <c r="AN77" s="248"/>
      <c r="AO77" s="248"/>
      <c r="AP77" s="248"/>
      <c r="AQ77" s="629"/>
      <c r="AR77" s="629"/>
      <c r="AS77" s="629"/>
      <c r="AT77" s="629"/>
      <c r="AU77" s="629"/>
      <c r="AV77" s="629"/>
      <c r="AW77" s="629"/>
      <c r="AX77" s="629"/>
      <c r="AY77" s="629"/>
      <c r="AZ77" s="629"/>
      <c r="BA77" s="629"/>
      <c r="BB77" s="629"/>
      <c r="BC77" s="629"/>
      <c r="BD77" s="629"/>
      <c r="BE77" s="629"/>
      <c r="BF77" s="629"/>
      <c r="BG77" s="629"/>
      <c r="BH77" s="629"/>
      <c r="BI77" s="629"/>
      <c r="BJ77" s="629"/>
      <c r="BK77" s="629"/>
      <c r="BL77" s="631"/>
      <c r="BM77" s="631"/>
    </row>
    <row r="78" spans="2:65" ht="70.5" customHeight="1" x14ac:dyDescent="0.25">
      <c r="B78" s="657" t="str">
        <f>'3-IDENTIFICACIÓN DEL RIESGO'!B142</f>
        <v>ADQUISICIÓN DE BIENES Y SERVICIOS</v>
      </c>
      <c r="C78" s="651" t="s">
        <v>1222</v>
      </c>
      <c r="D78" s="526" t="str">
        <f>'3-IDENTIFICACIÓN DEL RIESGO'!G142</f>
        <v>Celebración indebida de contratos en beneficio particular o de un tercero.</v>
      </c>
      <c r="E78" s="526" t="s">
        <v>369</v>
      </c>
      <c r="F78" s="171" t="str">
        <f>'3-IDENTIFICACIÓN DEL RIESGO'!H142</f>
        <v>Indebida verificación de requisitos y evauación no objetiva de los proveedores.</v>
      </c>
      <c r="G78" s="171" t="str">
        <f>'3-IDENTIFICACIÓN DEL RIESGO'!L142</f>
        <v>Detrimento patrimonial.</v>
      </c>
      <c r="H78" s="648" t="str">
        <f>'4-VALORACIÓN DEL RIESGO'!G76</f>
        <v>Probable</v>
      </c>
      <c r="I78" s="648" t="str">
        <f>'4-VALORACIÓN DEL RIESGO'!AC76</f>
        <v>Catastrófico</v>
      </c>
      <c r="J78" s="648" t="str">
        <f>'4-VALORACIÓN DEL RIESGO'!AE76</f>
        <v>Extremo</v>
      </c>
      <c r="K78" s="646" t="str">
        <f>'4-VALORACIÓN DEL RIESGO'!AF76</f>
        <v>Reducir</v>
      </c>
      <c r="L78" s="651" t="s">
        <v>1224</v>
      </c>
      <c r="M78" s="526" t="str">
        <f>'5-CONTROLES'!L142</f>
        <v>Brindar acompañamiento en el diligenciamiento de los documentos precontractuales y de ser necesario, convocar mesas de trabajo con el propósito de revisar las observaciones y sugerencias técnico-jurídicas correspondientes.</v>
      </c>
      <c r="N78" s="526" t="str">
        <f>'5-CONTROLES'!K142</f>
        <v>Actas de mesas de trabajo.
Correos electrónicos.
(Las mesas de trabajo se realizarán cuando sea requerido, de lo contrario las observaciones se realizarán mediante correos electrónicos).</v>
      </c>
      <c r="O78" s="526" t="str">
        <f>'5-CONTROLES'!F142</f>
        <v>Coordinacion para la Gestión Contractual - Secretaría General</v>
      </c>
      <c r="P78" s="526" t="str">
        <f>'5-CONTROLES'!G142</f>
        <v>Cada vez que se adelante un proceso contractual.</v>
      </c>
      <c r="Q78" s="680" t="s">
        <v>992</v>
      </c>
      <c r="R78" s="526" t="str">
        <f>'5-CONTROLES'!AB142</f>
        <v>Moderado</v>
      </c>
      <c r="S78" s="526" t="str">
        <f>'5-CONTROLES'!AC142</f>
        <v>Fuerte</v>
      </c>
      <c r="T78" s="526" t="str">
        <f>'5-CONTROLES'!AD142</f>
        <v>Moderado</v>
      </c>
      <c r="U78" s="526" t="str">
        <f>'5-CONTROLES'!AH142</f>
        <v>Moderado</v>
      </c>
      <c r="V78" s="646" t="str">
        <f>'5-CONTROLES'!AL142</f>
        <v>Posible</v>
      </c>
      <c r="W78" s="646" t="str">
        <f>'5-CONTROLES'!AP142</f>
        <v>Catastrófico</v>
      </c>
      <c r="X78" s="648" t="str">
        <f>'5-CONTROLES'!AQ142</f>
        <v>Extremo</v>
      </c>
      <c r="Y78" s="646" t="str">
        <f>'5-CONTROLES'!AS142</f>
        <v>Acción preventiva</v>
      </c>
      <c r="Z78" s="138" t="s">
        <v>1227</v>
      </c>
      <c r="AA78" s="157" t="s">
        <v>994</v>
      </c>
      <c r="AB78" s="157" t="s">
        <v>995</v>
      </c>
      <c r="AC78" s="157" t="s">
        <v>996</v>
      </c>
      <c r="AD78" s="190">
        <v>1</v>
      </c>
      <c r="AE78" s="190">
        <v>1</v>
      </c>
      <c r="AF78" s="190">
        <v>1</v>
      </c>
      <c r="AG78" s="190">
        <v>1</v>
      </c>
      <c r="AH78" s="190">
        <v>1</v>
      </c>
      <c r="AI78" s="190">
        <v>1</v>
      </c>
      <c r="AJ78" s="190">
        <v>1</v>
      </c>
      <c r="AK78" s="190">
        <v>1</v>
      </c>
      <c r="AL78" s="190">
        <v>1</v>
      </c>
      <c r="AM78" s="190">
        <v>1</v>
      </c>
      <c r="AN78" s="190">
        <v>1</v>
      </c>
      <c r="AO78" s="190">
        <v>1</v>
      </c>
      <c r="AP78" s="190">
        <v>1</v>
      </c>
      <c r="AQ78" s="628"/>
      <c r="AR78" s="628"/>
      <c r="AS78" s="628"/>
      <c r="AT78" s="628"/>
      <c r="AU78" s="628" t="s">
        <v>1276</v>
      </c>
      <c r="AV78" s="628" t="s">
        <v>1276</v>
      </c>
      <c r="AW78" s="628"/>
      <c r="AX78" s="628" t="s">
        <v>1274</v>
      </c>
      <c r="AY78" s="628"/>
      <c r="AZ78" s="628"/>
      <c r="BA78" s="628" t="s">
        <v>1274</v>
      </c>
      <c r="BB78" s="628"/>
      <c r="BC78" s="628" t="s">
        <v>114</v>
      </c>
      <c r="BD78" s="628" t="s">
        <v>114</v>
      </c>
      <c r="BE78" s="628" t="s">
        <v>1315</v>
      </c>
      <c r="BF78" s="628" t="s">
        <v>171</v>
      </c>
      <c r="BG78" s="628" t="s">
        <v>114</v>
      </c>
      <c r="BH78" s="628" t="s">
        <v>114</v>
      </c>
      <c r="BI78" s="197" t="s">
        <v>114</v>
      </c>
      <c r="BJ78" s="197" t="s">
        <v>114</v>
      </c>
      <c r="BK78" s="197" t="s">
        <v>1316</v>
      </c>
      <c r="BL78" s="630" t="s">
        <v>1290</v>
      </c>
      <c r="BM78" s="202" t="s">
        <v>1290</v>
      </c>
    </row>
    <row r="79" spans="2:65" ht="42" customHeight="1" x14ac:dyDescent="0.25">
      <c r="B79" s="658"/>
      <c r="C79" s="652"/>
      <c r="D79" s="528"/>
      <c r="E79" s="528"/>
      <c r="F79" s="171" t="str">
        <f>'3-IDENTIFICACIÓN DEL RIESGO'!H143</f>
        <v>Vicios en la estructuracción de los pliegos y términos.</v>
      </c>
      <c r="G79" s="171" t="str">
        <f>'3-IDENTIFICACIÓN DEL RIESGO'!L143</f>
        <v>Investigaciones y sanciones por parte de órganos de control, así como pérdida de credibilidad institucional.</v>
      </c>
      <c r="H79" s="649"/>
      <c r="I79" s="649"/>
      <c r="J79" s="649"/>
      <c r="K79" s="647"/>
      <c r="L79" s="652"/>
      <c r="M79" s="528"/>
      <c r="N79" s="528"/>
      <c r="O79" s="528"/>
      <c r="P79" s="528"/>
      <c r="Q79" s="248"/>
      <c r="R79" s="528"/>
      <c r="S79" s="528"/>
      <c r="T79" s="528"/>
      <c r="U79" s="528"/>
      <c r="V79" s="647"/>
      <c r="W79" s="647"/>
      <c r="X79" s="649"/>
      <c r="Y79" s="647"/>
      <c r="Z79" s="138" t="s">
        <v>1228</v>
      </c>
      <c r="AA79" s="157" t="s">
        <v>997</v>
      </c>
      <c r="AB79" s="157" t="s">
        <v>998</v>
      </c>
      <c r="AC79" s="157" t="s">
        <v>999</v>
      </c>
      <c r="AD79" s="190">
        <v>1</v>
      </c>
      <c r="AE79" s="190">
        <v>1</v>
      </c>
      <c r="AF79" s="190">
        <v>1</v>
      </c>
      <c r="AG79" s="190">
        <v>1</v>
      </c>
      <c r="AH79" s="190">
        <v>1</v>
      </c>
      <c r="AI79" s="190">
        <v>1</v>
      </c>
      <c r="AJ79" s="190">
        <v>1</v>
      </c>
      <c r="AK79" s="190">
        <v>1</v>
      </c>
      <c r="AL79" s="190">
        <v>1</v>
      </c>
      <c r="AM79" s="190">
        <v>1</v>
      </c>
      <c r="AN79" s="190">
        <v>1</v>
      </c>
      <c r="AO79" s="190">
        <v>1</v>
      </c>
      <c r="AP79" s="190">
        <v>1</v>
      </c>
      <c r="AQ79" s="629"/>
      <c r="AR79" s="629"/>
      <c r="AS79" s="629"/>
      <c r="AT79" s="629"/>
      <c r="AU79" s="629"/>
      <c r="AV79" s="629"/>
      <c r="AW79" s="629"/>
      <c r="AX79" s="629"/>
      <c r="AY79" s="629"/>
      <c r="AZ79" s="629"/>
      <c r="BA79" s="629"/>
      <c r="BB79" s="629"/>
      <c r="BC79" s="629"/>
      <c r="BD79" s="629"/>
      <c r="BE79" s="629"/>
      <c r="BF79" s="629"/>
      <c r="BG79" s="629"/>
      <c r="BH79" s="629"/>
      <c r="BI79" s="197" t="s">
        <v>114</v>
      </c>
      <c r="BJ79" s="197" t="s">
        <v>114</v>
      </c>
      <c r="BK79" s="197" t="s">
        <v>1316</v>
      </c>
      <c r="BL79" s="631"/>
      <c r="BM79" s="202" t="s">
        <v>1290</v>
      </c>
    </row>
    <row r="80" spans="2:65" ht="74.25" customHeight="1" x14ac:dyDescent="0.25">
      <c r="B80" s="658"/>
      <c r="C80" s="651" t="s">
        <v>1223</v>
      </c>
      <c r="D80" s="526" t="str">
        <f>'3-IDENTIFICACIÓN DEL RIESGO'!G144</f>
        <v>Aprobación de informes y pagos de contratos sin cumplimineto del objeto, obligaciones y/o requisitos contractuales en beneficio particular o de terceros.</v>
      </c>
      <c r="E80" s="526" t="s">
        <v>369</v>
      </c>
      <c r="F80" s="171" t="str">
        <f>'3-IDENTIFICACIÓN DEL RIESGO'!H144</f>
        <v>Desconocimiento del supervisor de las obligaciones contractuales y/o requisitos para el pago.</v>
      </c>
      <c r="G80" s="171" t="str">
        <f>'3-IDENTIFICACIÓN DEL RIESGO'!L144</f>
        <v>Detrimento patrimonial.</v>
      </c>
      <c r="H80" s="648" t="str">
        <f>'4-VALORACIÓN DEL RIESGO'!G77</f>
        <v>Probable</v>
      </c>
      <c r="I80" s="648" t="str">
        <f>'4-VALORACIÓN DEL RIESGO'!AC77</f>
        <v>Catastrófico</v>
      </c>
      <c r="J80" s="648" t="str">
        <f>'4-VALORACIÓN DEL RIESGO'!AE77</f>
        <v>Extremo</v>
      </c>
      <c r="K80" s="646" t="str">
        <f>'4-VALORACIÓN DEL RIESGO'!AF77</f>
        <v>Reducir</v>
      </c>
      <c r="L80" s="138" t="s">
        <v>1225</v>
      </c>
      <c r="M80" s="171" t="str">
        <f>'5-CONTROLES'!L144</f>
        <v>Diligenciar el formato ADQBS-F-001-Forma RECIBIDO A SATISFACCIÓN INFORME DE ACTIVIDADES Y ORDEN DE PAGO CONTRATISTAS por parte del supervisor del contrato en donde se especifica punualmente el cumplimiento del objeto y de las obligaciones. Y así mismo, la verificación de los requisitos estipulados en el formato para su pago.</v>
      </c>
      <c r="N80" s="171" t="str">
        <f>'5-CONTROLES'!K144</f>
        <v>Formato ADQBS-F-001-Forma RECIBIDO A SATISFACCIÓN INFORME DE ACTIVIDADES Y ORDEN DE PAGO CONTRATISTAS diligenciado para cada pago pactado dentro de los contratos.</v>
      </c>
      <c r="O80" s="171" t="str">
        <f>'5-CONTROLES'!F144</f>
        <v>Supervisores de contratos en la ANT</v>
      </c>
      <c r="P80" s="171" t="str">
        <f>'5-CONTROLES'!G144</f>
        <v>Cada vez que se presente una cuenta con fines de pago para aprobación y visto bueno del supervisor del contrato.</v>
      </c>
      <c r="Q80" s="188" t="s">
        <v>993</v>
      </c>
      <c r="R80" s="171" t="str">
        <f>'5-CONTROLES'!AB144</f>
        <v>Moderado</v>
      </c>
      <c r="S80" s="171" t="str">
        <f>'5-CONTROLES'!AC144</f>
        <v>Moderado</v>
      </c>
      <c r="T80" s="171" t="str">
        <f>'5-CONTROLES'!AD144</f>
        <v>Moderado</v>
      </c>
      <c r="U80" s="526" t="str">
        <f>'5-CONTROLES'!AH144</f>
        <v>Moderado</v>
      </c>
      <c r="V80" s="646" t="str">
        <f>'5-CONTROLES'!AL144</f>
        <v>Probable</v>
      </c>
      <c r="W80" s="646" t="str">
        <f>'5-CONTROLES'!AP144</f>
        <v>Catastrófico</v>
      </c>
      <c r="X80" s="648" t="str">
        <f>'5-CONTROLES'!AQ144</f>
        <v>Extremo</v>
      </c>
      <c r="Y80" s="646" t="str">
        <f>'5-CONTROLES'!AS144</f>
        <v>Acción preventiva</v>
      </c>
      <c r="Z80" s="138" t="s">
        <v>1229</v>
      </c>
      <c r="AA80" s="157" t="s">
        <v>1000</v>
      </c>
      <c r="AB80" s="157" t="s">
        <v>1001</v>
      </c>
      <c r="AC80" s="157" t="s">
        <v>996</v>
      </c>
      <c r="AD80" s="157">
        <v>1</v>
      </c>
      <c r="AE80" s="190"/>
      <c r="AF80" s="190"/>
      <c r="AG80" s="157">
        <v>1</v>
      </c>
      <c r="AH80" s="190"/>
      <c r="AI80" s="190"/>
      <c r="AJ80" s="190"/>
      <c r="AK80" s="190"/>
      <c r="AL80" s="190"/>
      <c r="AM80" s="190"/>
      <c r="AN80" s="190"/>
      <c r="AO80" s="190"/>
      <c r="AP80" s="190"/>
      <c r="AQ80" s="197"/>
      <c r="AR80" s="197"/>
      <c r="AS80" s="197"/>
      <c r="AT80" s="197"/>
      <c r="AU80" s="197" t="s">
        <v>1276</v>
      </c>
      <c r="AV80" s="197" t="s">
        <v>1276</v>
      </c>
      <c r="AW80" s="197"/>
      <c r="AX80" s="197" t="s">
        <v>1274</v>
      </c>
      <c r="AY80" s="197"/>
      <c r="AZ80" s="197"/>
      <c r="BA80" s="197" t="s">
        <v>1274</v>
      </c>
      <c r="BB80" s="197"/>
      <c r="BC80" s="197" t="s">
        <v>114</v>
      </c>
      <c r="BD80" s="197" t="s">
        <v>114</v>
      </c>
      <c r="BE80" s="197" t="s">
        <v>1317</v>
      </c>
      <c r="BF80" s="197" t="s">
        <v>171</v>
      </c>
      <c r="BG80" s="197" t="s">
        <v>114</v>
      </c>
      <c r="BH80" s="197" t="s">
        <v>114</v>
      </c>
      <c r="BI80" s="197" t="s">
        <v>114</v>
      </c>
      <c r="BJ80" s="197" t="s">
        <v>114</v>
      </c>
      <c r="BK80" s="197" t="s">
        <v>1318</v>
      </c>
      <c r="BL80" s="202" t="s">
        <v>1290</v>
      </c>
      <c r="BM80" s="202" t="s">
        <v>1290</v>
      </c>
    </row>
    <row r="81" spans="2:65" ht="67.5" customHeight="1" x14ac:dyDescent="0.25">
      <c r="B81" s="658"/>
      <c r="C81" s="652"/>
      <c r="D81" s="528"/>
      <c r="E81" s="528"/>
      <c r="F81" s="171" t="str">
        <f>'3-IDENTIFICACIÓN DEL RIESGO'!H145</f>
        <v>Alto número de contratos que supervisa una sola persona dentro de la dependencia.</v>
      </c>
      <c r="G81" s="171" t="str">
        <f>'3-IDENTIFICACIÓN DEL RIESGO'!L145</f>
        <v>Investigaciones y sanciones por parte de órganos de control, así como pérdida de credibilidad institucional.</v>
      </c>
      <c r="H81" s="649"/>
      <c r="I81" s="649"/>
      <c r="J81" s="649"/>
      <c r="K81" s="647"/>
      <c r="L81" s="138" t="s">
        <v>1226</v>
      </c>
      <c r="M81" s="171" t="str">
        <f>'5-CONTROLES'!L145</f>
        <v>Realizar las aprobaciones de supervisión para los contratos suscritos.</v>
      </c>
      <c r="N81" s="171" t="str">
        <f>'5-CONTROLES'!K145</f>
        <v>Reporte de las aprobaciones y rechazos efectuados por parte de los supervisores.</v>
      </c>
      <c r="O81" s="171" t="str">
        <f>'5-CONTROLES'!F145</f>
        <v>Supervisores de contratos en la ANT</v>
      </c>
      <c r="P81" s="171" t="str">
        <f>'5-CONTROLES'!G145</f>
        <v>Cada vez que se presente una cuenta con fines de pago para aprobación y visto bueno del supervisor del contrato.</v>
      </c>
      <c r="Q81" s="188" t="s">
        <v>993</v>
      </c>
      <c r="R81" s="171" t="str">
        <f>'5-CONTROLES'!AB145</f>
        <v>Moderado</v>
      </c>
      <c r="S81" s="171" t="str">
        <f>'5-CONTROLES'!AC145</f>
        <v>Moderado</v>
      </c>
      <c r="T81" s="171" t="str">
        <f>'5-CONTROLES'!AD145</f>
        <v>Moderado</v>
      </c>
      <c r="U81" s="528"/>
      <c r="V81" s="647"/>
      <c r="W81" s="647"/>
      <c r="X81" s="649"/>
      <c r="Y81" s="647"/>
      <c r="Z81" s="138" t="s">
        <v>1230</v>
      </c>
      <c r="AA81" s="157" t="s">
        <v>1002</v>
      </c>
      <c r="AB81" s="157" t="s">
        <v>1003</v>
      </c>
      <c r="AC81" s="157" t="s">
        <v>976</v>
      </c>
      <c r="AD81" s="157">
        <v>1</v>
      </c>
      <c r="AE81" s="190"/>
      <c r="AF81" s="190"/>
      <c r="AG81" s="190"/>
      <c r="AH81" s="190"/>
      <c r="AI81" s="190"/>
      <c r="AJ81" s="157">
        <v>1</v>
      </c>
      <c r="AK81" s="190"/>
      <c r="AL81" s="190"/>
      <c r="AM81" s="190"/>
      <c r="AN81" s="190"/>
      <c r="AO81" s="190"/>
      <c r="AP81" s="190"/>
      <c r="AQ81" s="197"/>
      <c r="AR81" s="197"/>
      <c r="AS81" s="197"/>
      <c r="AT81" s="197"/>
      <c r="AU81" s="197" t="s">
        <v>1276</v>
      </c>
      <c r="AV81" s="197" t="s">
        <v>1276</v>
      </c>
      <c r="AW81" s="197"/>
      <c r="AX81" s="197" t="s">
        <v>1274</v>
      </c>
      <c r="AY81" s="197"/>
      <c r="AZ81" s="197"/>
      <c r="BA81" s="197" t="s">
        <v>1274</v>
      </c>
      <c r="BB81" s="197"/>
      <c r="BC81" s="197" t="s">
        <v>114</v>
      </c>
      <c r="BD81" s="197" t="s">
        <v>114</v>
      </c>
      <c r="BE81" s="197" t="s">
        <v>1319</v>
      </c>
      <c r="BF81" s="197" t="s">
        <v>171</v>
      </c>
      <c r="BG81" s="197" t="s">
        <v>114</v>
      </c>
      <c r="BH81" s="197" t="s">
        <v>114</v>
      </c>
      <c r="BI81" s="197" t="s">
        <v>171</v>
      </c>
      <c r="BJ81" s="197" t="s">
        <v>171</v>
      </c>
      <c r="BK81" s="197" t="s">
        <v>1320</v>
      </c>
      <c r="BL81" s="202" t="s">
        <v>1290</v>
      </c>
      <c r="BM81" s="202" t="s">
        <v>1293</v>
      </c>
    </row>
    <row r="82" spans="2:65" ht="56.25" customHeight="1" x14ac:dyDescent="0.25">
      <c r="B82" s="655" t="str">
        <f>'3-IDENTIFICACIÓN DEL RIESGO'!B152</f>
        <v>ADMINISTRACIÓN DE BIENES Y SERVICIOS</v>
      </c>
      <c r="C82" s="651" t="s">
        <v>1231</v>
      </c>
      <c r="D82" s="526" t="str">
        <f>'3-IDENTIFICACIÓN DEL RIESGO'!G152</f>
        <v>Pérdida o uso indebido de bienes devolutivos de la Agencia Nacional de Tierras para beneficio personal o de terceros</v>
      </c>
      <c r="E82" s="526" t="s">
        <v>369</v>
      </c>
      <c r="F82" s="171" t="str">
        <f>'3-IDENTIFICACIÓN DEL RIESGO'!H152</f>
        <v>Desconocimiento de los procedimientos de usos de bienes de la Agencia Nacional de Tierras</v>
      </c>
      <c r="G82" s="171" t="str">
        <f>'3-IDENTIFICACIÓN DEL RIESGO'!L152</f>
        <v xml:space="preserve">Detrimento patrimonial e investigaciones y sanciones </v>
      </c>
      <c r="H82" s="648" t="str">
        <f>'4-VALORACIÓN DEL RIESGO'!G81</f>
        <v>Probable</v>
      </c>
      <c r="I82" s="648" t="str">
        <f>'4-VALORACIÓN DEL RIESGO'!AC81</f>
        <v>Mayor</v>
      </c>
      <c r="J82" s="648" t="str">
        <f>'4-VALORACIÓN DEL RIESGO'!AE81</f>
        <v>Extremo</v>
      </c>
      <c r="K82" s="646" t="str">
        <f>'4-VALORACIÓN DEL RIESGO'!AF81</f>
        <v>Reducir</v>
      </c>
      <c r="L82" s="651" t="s">
        <v>1233</v>
      </c>
      <c r="M82" s="526" t="str">
        <f>'5-CONTROLES'!L152</f>
        <v>Revisión a las bases de datos de los bienes devolutivos de la entidad, contenidos en la herramienta de gestión Apoteosys (o la plataforma dispuesta), con el fin de verificar el estado de los mismos y detectar posibles desviaciones</v>
      </c>
      <c r="N82" s="526" t="str">
        <f>'5-CONTROLES'!K152</f>
        <v>Reporte semestral en donde se indique a detalle la relación de bienes devolutivos de la Agencia Nacional de Tierras, teniendo en cuenta las bajas de la entidad.</v>
      </c>
      <c r="O82" s="526" t="str">
        <f>'5-CONTROLES'!F152</f>
        <v>Almacenista
Subdirección Administrativa y Financiera</v>
      </c>
      <c r="P82" s="526" t="str">
        <f>'5-CONTROLES'!G152</f>
        <v>Semestral</v>
      </c>
      <c r="Q82" s="680" t="s">
        <v>1063</v>
      </c>
      <c r="R82" s="526" t="str">
        <f>'5-CONTROLES'!AB152</f>
        <v>Moderado</v>
      </c>
      <c r="S82" s="526" t="str">
        <f>'5-CONTROLES'!AC152</f>
        <v>Fuerte</v>
      </c>
      <c r="T82" s="526" t="str">
        <f>'5-CONTROLES'!AD152</f>
        <v>Moderado</v>
      </c>
      <c r="U82" s="526" t="str">
        <f>'5-CONTROLES'!AH152</f>
        <v>Moderado</v>
      </c>
      <c r="V82" s="646" t="str">
        <f>'5-CONTROLES'!AL152</f>
        <v>Posible</v>
      </c>
      <c r="W82" s="646" t="str">
        <f>'5-CONTROLES'!AP152</f>
        <v>Mayor</v>
      </c>
      <c r="X82" s="648" t="str">
        <f>'5-CONTROLES'!AQ152</f>
        <v>Extremo</v>
      </c>
      <c r="Y82" s="646" t="str">
        <f>'5-CONTROLES'!AS152</f>
        <v>Acción preventiva</v>
      </c>
      <c r="Z82" s="651" t="s">
        <v>1235</v>
      </c>
      <c r="AA82" s="680" t="s">
        <v>1064</v>
      </c>
      <c r="AB82" s="680" t="s">
        <v>1065</v>
      </c>
      <c r="AC82" s="680" t="s">
        <v>1066</v>
      </c>
      <c r="AD82" s="680">
        <v>1</v>
      </c>
      <c r="AE82" s="680"/>
      <c r="AF82" s="680"/>
      <c r="AG82" s="680"/>
      <c r="AH82" s="680"/>
      <c r="AI82" s="680"/>
      <c r="AJ82" s="680"/>
      <c r="AK82" s="680"/>
      <c r="AL82" s="680"/>
      <c r="AM82" s="680"/>
      <c r="AN82" s="680"/>
      <c r="AO82" s="680"/>
      <c r="AP82" s="680">
        <v>1</v>
      </c>
      <c r="AQ82" s="628"/>
      <c r="AR82" s="628"/>
      <c r="AS82" s="628"/>
      <c r="AT82" s="628"/>
      <c r="AU82" s="628" t="s">
        <v>1276</v>
      </c>
      <c r="AV82" s="628" t="s">
        <v>1276</v>
      </c>
      <c r="AW82" s="628"/>
      <c r="AX82" s="628" t="s">
        <v>1274</v>
      </c>
      <c r="AY82" s="628"/>
      <c r="AZ82" s="628"/>
      <c r="BA82" s="628" t="s">
        <v>1274</v>
      </c>
      <c r="BB82" s="628"/>
      <c r="BC82" s="628" t="s">
        <v>171</v>
      </c>
      <c r="BD82" s="628" t="s">
        <v>171</v>
      </c>
      <c r="BE82" s="628" t="s">
        <v>1321</v>
      </c>
      <c r="BF82" s="628" t="s">
        <v>171</v>
      </c>
      <c r="BG82" s="628" t="s">
        <v>114</v>
      </c>
      <c r="BH82" s="628" t="s">
        <v>114</v>
      </c>
      <c r="BI82" s="628" t="s">
        <v>171</v>
      </c>
      <c r="BJ82" s="628" t="s">
        <v>171</v>
      </c>
      <c r="BK82" s="628" t="s">
        <v>1321</v>
      </c>
      <c r="BL82" s="630" t="s">
        <v>1293</v>
      </c>
      <c r="BM82" s="630" t="s">
        <v>1293</v>
      </c>
    </row>
    <row r="83" spans="2:65" ht="28.5" customHeight="1" x14ac:dyDescent="0.25">
      <c r="B83" s="655"/>
      <c r="C83" s="652"/>
      <c r="D83" s="528"/>
      <c r="E83" s="528"/>
      <c r="F83" s="171" t="str">
        <f>'3-IDENTIFICACIÓN DEL RIESGO'!H153</f>
        <v>Falta de controles en la asignación y actualización de bienes en el aplicativo</v>
      </c>
      <c r="G83" s="171" t="str">
        <f>'3-IDENTIFICACIÓN DEL RIESGO'!L153</f>
        <v>Aumento de costos en mantenimiento y adquisición de bienes</v>
      </c>
      <c r="H83" s="649"/>
      <c r="I83" s="649"/>
      <c r="J83" s="649"/>
      <c r="K83" s="647"/>
      <c r="L83" s="652"/>
      <c r="M83" s="528"/>
      <c r="N83" s="528"/>
      <c r="O83" s="528"/>
      <c r="P83" s="528"/>
      <c r="Q83" s="248"/>
      <c r="R83" s="528"/>
      <c r="S83" s="528"/>
      <c r="T83" s="528"/>
      <c r="U83" s="528"/>
      <c r="V83" s="647"/>
      <c r="W83" s="647"/>
      <c r="X83" s="649"/>
      <c r="Y83" s="647"/>
      <c r="Z83" s="652"/>
      <c r="AA83" s="248"/>
      <c r="AB83" s="248"/>
      <c r="AC83" s="248"/>
      <c r="AD83" s="248"/>
      <c r="AE83" s="248"/>
      <c r="AF83" s="248"/>
      <c r="AG83" s="248"/>
      <c r="AH83" s="248"/>
      <c r="AI83" s="248"/>
      <c r="AJ83" s="248"/>
      <c r="AK83" s="248"/>
      <c r="AL83" s="248"/>
      <c r="AM83" s="248"/>
      <c r="AN83" s="248"/>
      <c r="AO83" s="248"/>
      <c r="AP83" s="248"/>
      <c r="AQ83" s="629"/>
      <c r="AR83" s="629"/>
      <c r="AS83" s="629"/>
      <c r="AT83" s="629"/>
      <c r="AU83" s="629"/>
      <c r="AV83" s="629"/>
      <c r="AW83" s="629"/>
      <c r="AX83" s="629"/>
      <c r="AY83" s="629"/>
      <c r="AZ83" s="629"/>
      <c r="BA83" s="629"/>
      <c r="BB83" s="629"/>
      <c r="BC83" s="629"/>
      <c r="BD83" s="629"/>
      <c r="BE83" s="629"/>
      <c r="BF83" s="629"/>
      <c r="BG83" s="629"/>
      <c r="BH83" s="629"/>
      <c r="BI83" s="629"/>
      <c r="BJ83" s="629"/>
      <c r="BK83" s="629"/>
      <c r="BL83" s="631"/>
      <c r="BM83" s="631"/>
    </row>
    <row r="84" spans="2:65" ht="58.5" customHeight="1" x14ac:dyDescent="0.25">
      <c r="B84" s="655"/>
      <c r="C84" s="651" t="s">
        <v>1232</v>
      </c>
      <c r="D84" s="526" t="str">
        <f>'3-IDENTIFICACIÓN DEL RIESGO'!G154</f>
        <v>Pérdida o manipulación de expedientes con información institucional para beneficio particular o de un tercero</v>
      </c>
      <c r="E84" s="526" t="s">
        <v>369</v>
      </c>
      <c r="F84" s="171" t="str">
        <f>'3-IDENTIFICACIÓN DEL RIESGO'!H154</f>
        <v>Ausencia de control sobre expedientes y préstamos</v>
      </c>
      <c r="G84" s="171" t="str">
        <f>'3-IDENTIFICACIÓN DEL RIESGO'!L154</f>
        <v>Pérdida de la memoria institucional</v>
      </c>
      <c r="H84" s="648" t="str">
        <f>'4-VALORACIÓN DEL RIESGO'!G82</f>
        <v>Posible</v>
      </c>
      <c r="I84" s="648" t="str">
        <f>'4-VALORACIÓN DEL RIESGO'!AC82</f>
        <v>Catastrófico</v>
      </c>
      <c r="J84" s="648" t="str">
        <f>'4-VALORACIÓN DEL RIESGO'!AE82</f>
        <v>Extremo</v>
      </c>
      <c r="K84" s="646" t="str">
        <f>'4-VALORACIÓN DEL RIESGO'!AF82</f>
        <v>Reducir</v>
      </c>
      <c r="L84" s="651" t="s">
        <v>1234</v>
      </c>
      <c r="M84" s="526" t="str">
        <f>'5-CONTROLES'!L154</f>
        <v>Realizar seguimiento a los tiempos de préstamo y devolución registrados en la forma ADMBS-F-029 FORMA PRÉSTAMO Y DEVOLUCIÓN DE DOCUMENTOS, para identificar posibles pérdidas en el préstamo de expedientes.</v>
      </c>
      <c r="N84" s="526" t="str">
        <f>'5-CONTROLES'!K154</f>
        <v>Registros físicos efectuados en la Forma ADMBS-F-029 FORMA PRÉSTAMO Y DEVOLUCIÓN DE DOCUMENTOS.</v>
      </c>
      <c r="O84" s="526" t="str">
        <f>'5-CONTROLES'!F154</f>
        <v>Líder del grupo de Gestión Documental
Subdirector Administrativo y Financiero</v>
      </c>
      <c r="P84" s="526" t="str">
        <f>'5-CONTROLES'!G154</f>
        <v>Semestral</v>
      </c>
      <c r="Q84" s="680" t="s">
        <v>1067</v>
      </c>
      <c r="R84" s="526" t="str">
        <f>'5-CONTROLES'!AB154</f>
        <v>Fuerte</v>
      </c>
      <c r="S84" s="526" t="str">
        <f>'5-CONTROLES'!AC154</f>
        <v>Fuerte</v>
      </c>
      <c r="T84" s="526" t="str">
        <f>'5-CONTROLES'!AD154</f>
        <v>Fuerte</v>
      </c>
      <c r="U84" s="526" t="str">
        <f>'5-CONTROLES'!AH154</f>
        <v>Fuerte</v>
      </c>
      <c r="V84" s="646" t="str">
        <f>'5-CONTROLES'!AL154</f>
        <v>Rara Vez</v>
      </c>
      <c r="W84" s="646" t="str">
        <f>'5-CONTROLES'!AP154</f>
        <v>Catastrófico</v>
      </c>
      <c r="X84" s="648" t="str">
        <f>'5-CONTROLES'!AQ154</f>
        <v>Extremo</v>
      </c>
      <c r="Y84" s="646" t="str">
        <f>'5-CONTROLES'!AS154</f>
        <v>Acción preventiva</v>
      </c>
      <c r="Z84" s="651" t="s">
        <v>1236</v>
      </c>
      <c r="AA84" s="680" t="s">
        <v>1068</v>
      </c>
      <c r="AB84" s="680" t="s">
        <v>1006</v>
      </c>
      <c r="AC84" s="680" t="s">
        <v>1069</v>
      </c>
      <c r="AD84" s="680">
        <v>2</v>
      </c>
      <c r="AE84" s="680"/>
      <c r="AF84" s="680"/>
      <c r="AG84" s="680">
        <v>1</v>
      </c>
      <c r="AH84" s="680"/>
      <c r="AI84" s="680"/>
      <c r="AJ84" s="680"/>
      <c r="AK84" s="680"/>
      <c r="AL84" s="680"/>
      <c r="AM84" s="680">
        <v>1</v>
      </c>
      <c r="AN84" s="680"/>
      <c r="AO84" s="680"/>
      <c r="AP84" s="680"/>
      <c r="AQ84" s="628"/>
      <c r="AR84" s="628"/>
      <c r="AS84" s="628"/>
      <c r="AT84" s="628"/>
      <c r="AU84" s="628" t="s">
        <v>1276</v>
      </c>
      <c r="AV84" s="628" t="s">
        <v>1276</v>
      </c>
      <c r="AW84" s="628"/>
      <c r="AX84" s="628" t="s">
        <v>1274</v>
      </c>
      <c r="AY84" s="628"/>
      <c r="AZ84" s="628"/>
      <c r="BA84" s="628" t="s">
        <v>1274</v>
      </c>
      <c r="BB84" s="628"/>
      <c r="BC84" s="628" t="s">
        <v>171</v>
      </c>
      <c r="BD84" s="628" t="s">
        <v>171</v>
      </c>
      <c r="BE84" s="628" t="s">
        <v>1321</v>
      </c>
      <c r="BF84" s="628" t="s">
        <v>171</v>
      </c>
      <c r="BG84" s="628" t="s">
        <v>114</v>
      </c>
      <c r="BH84" s="628" t="s">
        <v>114</v>
      </c>
      <c r="BI84" s="628" t="s">
        <v>114</v>
      </c>
      <c r="BJ84" s="628" t="s">
        <v>114</v>
      </c>
      <c r="BK84" s="628" t="s">
        <v>1322</v>
      </c>
      <c r="BL84" s="630" t="s">
        <v>1293</v>
      </c>
      <c r="BM84" s="630" t="s">
        <v>1290</v>
      </c>
    </row>
    <row r="85" spans="2:65" ht="21" customHeight="1" x14ac:dyDescent="0.25">
      <c r="B85" s="655"/>
      <c r="C85" s="652"/>
      <c r="D85" s="528"/>
      <c r="E85" s="528"/>
      <c r="F85" s="171" t="str">
        <f>'3-IDENTIFICACIÓN DEL RIESGO'!H155</f>
        <v>Falta de ética y honestidad por parte del colaborador</v>
      </c>
      <c r="G85" s="171" t="str">
        <f>'3-IDENTIFICACIÓN DEL RIESGO'!L155</f>
        <v>Perdida de credibilidad institucional</v>
      </c>
      <c r="H85" s="649"/>
      <c r="I85" s="649"/>
      <c r="J85" s="649"/>
      <c r="K85" s="647"/>
      <c r="L85" s="652"/>
      <c r="M85" s="528"/>
      <c r="N85" s="528"/>
      <c r="O85" s="528"/>
      <c r="P85" s="528"/>
      <c r="Q85" s="248"/>
      <c r="R85" s="528"/>
      <c r="S85" s="528"/>
      <c r="T85" s="528"/>
      <c r="U85" s="528"/>
      <c r="V85" s="647"/>
      <c r="W85" s="647"/>
      <c r="X85" s="649"/>
      <c r="Y85" s="647"/>
      <c r="Z85" s="652"/>
      <c r="AA85" s="248"/>
      <c r="AB85" s="248"/>
      <c r="AC85" s="248"/>
      <c r="AD85" s="248"/>
      <c r="AE85" s="248"/>
      <c r="AF85" s="248"/>
      <c r="AG85" s="248"/>
      <c r="AH85" s="248"/>
      <c r="AI85" s="248"/>
      <c r="AJ85" s="248"/>
      <c r="AK85" s="248"/>
      <c r="AL85" s="248"/>
      <c r="AM85" s="248"/>
      <c r="AN85" s="248"/>
      <c r="AO85" s="248"/>
      <c r="AP85" s="248"/>
      <c r="AQ85" s="629"/>
      <c r="AR85" s="629"/>
      <c r="AS85" s="629"/>
      <c r="AT85" s="629"/>
      <c r="AU85" s="629"/>
      <c r="AV85" s="629"/>
      <c r="AW85" s="629"/>
      <c r="AX85" s="629"/>
      <c r="AY85" s="629"/>
      <c r="AZ85" s="629"/>
      <c r="BA85" s="629"/>
      <c r="BB85" s="629"/>
      <c r="BC85" s="629"/>
      <c r="BD85" s="629"/>
      <c r="BE85" s="629"/>
      <c r="BF85" s="629"/>
      <c r="BG85" s="629"/>
      <c r="BH85" s="629"/>
      <c r="BI85" s="629"/>
      <c r="BJ85" s="629"/>
      <c r="BK85" s="629"/>
      <c r="BL85" s="631"/>
      <c r="BM85" s="631"/>
    </row>
    <row r="86" spans="2:65" ht="72.75" customHeight="1" x14ac:dyDescent="0.25">
      <c r="B86" s="654" t="str">
        <f>'3-IDENTIFICACIÓN DEL RIESGO'!B162</f>
        <v>GESTIÓN FINANCIERA</v>
      </c>
      <c r="C86" s="651" t="s">
        <v>1237</v>
      </c>
      <c r="D86" s="526" t="str">
        <f>'3-IDENTIFICACIÓN DEL RIESGO'!G162</f>
        <v>Constitución de obligaciones y/o pagos realizados por la Agencia Nacional de Tierras, sin el cumplimiento de requisitos legales, presupuestales y contables, en beneficio de un particular.</v>
      </c>
      <c r="E86" s="526" t="s">
        <v>369</v>
      </c>
      <c r="F86" s="171" t="str">
        <f>'3-IDENTIFICACIÓN DEL RIESGO'!H162</f>
        <v>Fallas en el control de los requisitos para la causación económica</v>
      </c>
      <c r="G86" s="171" t="str">
        <f>'3-IDENTIFICACIÓN DEL RIESGO'!L162</f>
        <v>Detrimento patrimonial</v>
      </c>
      <c r="H86" s="648" t="str">
        <f>'4-VALORACIÓN DEL RIESGO'!G86</f>
        <v>Rara Vez</v>
      </c>
      <c r="I86" s="648" t="str">
        <f>'4-VALORACIÓN DEL RIESGO'!AC86</f>
        <v>Catastrófico</v>
      </c>
      <c r="J86" s="648" t="str">
        <f>'4-VALORACIÓN DEL RIESGO'!AE86</f>
        <v>Extremo</v>
      </c>
      <c r="K86" s="646" t="str">
        <f>'4-VALORACIÓN DEL RIESGO'!AF86</f>
        <v>Reducir</v>
      </c>
      <c r="L86" s="651" t="s">
        <v>1238</v>
      </c>
      <c r="M86" s="526" t="str">
        <f>'5-CONTROLES'!L162</f>
        <v>Control aleatorio a muestras correspondiente al 1% de los pagos de prestación de servicios, facturas y servicios públicos</v>
      </c>
      <c r="N86" s="526" t="str">
        <f>'5-CONTROLES'!K162</f>
        <v>Se realizará un reporte trimestral en donde se evidencia: en primer lugar, la base de datos de donde se toma la muestra aleatoria de pagos y en segundo lugar un informe con los números de radicados y un indicador de cumplimiento según la auditoría realizada.</v>
      </c>
      <c r="O86" s="526" t="str">
        <f>'5-CONTROLES'!F162</f>
        <v xml:space="preserve">Subdirección Administrativa y Financiera </v>
      </c>
      <c r="P86" s="526" t="str">
        <f>'5-CONTROLES'!G162</f>
        <v>Trimestral</v>
      </c>
      <c r="Q86" s="680" t="s">
        <v>1004</v>
      </c>
      <c r="R86" s="526" t="str">
        <f>'5-CONTROLES'!AB162</f>
        <v>Moderado</v>
      </c>
      <c r="S86" s="526" t="str">
        <f>'5-CONTROLES'!AC162</f>
        <v>Fuerte</v>
      </c>
      <c r="T86" s="526" t="str">
        <f>'5-CONTROLES'!AD162</f>
        <v>Moderado</v>
      </c>
      <c r="U86" s="526" t="str">
        <f>'5-CONTROLES'!AH162</f>
        <v>Moderado</v>
      </c>
      <c r="V86" s="646" t="str">
        <f>'5-CONTROLES'!AL162</f>
        <v>Rara Vez</v>
      </c>
      <c r="W86" s="646" t="str">
        <f>'5-CONTROLES'!AP162</f>
        <v>Catastrófico</v>
      </c>
      <c r="X86" s="648" t="str">
        <f>'5-CONTROLES'!AQ162</f>
        <v>Extremo</v>
      </c>
      <c r="Y86" s="646" t="str">
        <f>'5-CONTROLES'!AS162</f>
        <v>Acción preventiva</v>
      </c>
      <c r="Z86" s="651" t="s">
        <v>1239</v>
      </c>
      <c r="AA86" s="680" t="s">
        <v>1005</v>
      </c>
      <c r="AB86" s="680" t="s">
        <v>1006</v>
      </c>
      <c r="AC86" s="680" t="s">
        <v>1007</v>
      </c>
      <c r="AD86" s="680">
        <v>1</v>
      </c>
      <c r="AE86" s="680"/>
      <c r="AF86" s="680"/>
      <c r="AG86" s="680"/>
      <c r="AH86" s="680">
        <v>1</v>
      </c>
      <c r="AI86" s="680"/>
      <c r="AJ86" s="680"/>
      <c r="AK86" s="680"/>
      <c r="AL86" s="680"/>
      <c r="AM86" s="680"/>
      <c r="AN86" s="680"/>
      <c r="AO86" s="680"/>
      <c r="AP86" s="680"/>
      <c r="AQ86" s="628"/>
      <c r="AR86" s="628"/>
      <c r="AS86" s="628"/>
      <c r="AT86" s="628"/>
      <c r="AU86" s="628" t="s">
        <v>1276</v>
      </c>
      <c r="AV86" s="628" t="s">
        <v>1276</v>
      </c>
      <c r="AW86" s="628"/>
      <c r="AX86" s="628" t="s">
        <v>1274</v>
      </c>
      <c r="AY86" s="628"/>
      <c r="AZ86" s="628"/>
      <c r="BA86" s="628" t="s">
        <v>1274</v>
      </c>
      <c r="BB86" s="628"/>
      <c r="BC86" s="628" t="s">
        <v>114</v>
      </c>
      <c r="BD86" s="628" t="s">
        <v>114</v>
      </c>
      <c r="BE86" s="628" t="s">
        <v>1323</v>
      </c>
      <c r="BF86" s="628" t="s">
        <v>171</v>
      </c>
      <c r="BG86" s="628" t="s">
        <v>114</v>
      </c>
      <c r="BH86" s="628" t="s">
        <v>114</v>
      </c>
      <c r="BI86" s="628" t="s">
        <v>114</v>
      </c>
      <c r="BJ86" s="628" t="s">
        <v>114</v>
      </c>
      <c r="BK86" s="628" t="s">
        <v>1324</v>
      </c>
      <c r="BL86" s="630" t="s">
        <v>1290</v>
      </c>
      <c r="BM86" s="630" t="s">
        <v>1290</v>
      </c>
    </row>
    <row r="87" spans="2:65" ht="32.25" customHeight="1" x14ac:dyDescent="0.25">
      <c r="B87" s="654"/>
      <c r="C87" s="652"/>
      <c r="D87" s="528"/>
      <c r="E87" s="528"/>
      <c r="F87" s="171" t="str">
        <f>'3-IDENTIFICACIÓN DEL RIESGO'!H163</f>
        <v>Desconocimiento del procedimiento de pagos y listas de chequeo</v>
      </c>
      <c r="G87" s="171" t="str">
        <f>'3-IDENTIFICACIÓN DEL RIESGO'!L163</f>
        <v>Investigaciones y sanciones por parte de órganos de control, así como perdida de credibilidad institucional</v>
      </c>
      <c r="H87" s="649"/>
      <c r="I87" s="649"/>
      <c r="J87" s="649"/>
      <c r="K87" s="647"/>
      <c r="L87" s="652"/>
      <c r="M87" s="528"/>
      <c r="N87" s="528"/>
      <c r="O87" s="528"/>
      <c r="P87" s="528"/>
      <c r="Q87" s="248"/>
      <c r="R87" s="528"/>
      <c r="S87" s="528"/>
      <c r="T87" s="528"/>
      <c r="U87" s="528"/>
      <c r="V87" s="647"/>
      <c r="W87" s="647"/>
      <c r="X87" s="649"/>
      <c r="Y87" s="647"/>
      <c r="Z87" s="652"/>
      <c r="AA87" s="248"/>
      <c r="AB87" s="248"/>
      <c r="AC87" s="248"/>
      <c r="AD87" s="248"/>
      <c r="AE87" s="248"/>
      <c r="AF87" s="248"/>
      <c r="AG87" s="248"/>
      <c r="AH87" s="248"/>
      <c r="AI87" s="248"/>
      <c r="AJ87" s="248"/>
      <c r="AK87" s="248"/>
      <c r="AL87" s="248"/>
      <c r="AM87" s="248"/>
      <c r="AN87" s="248"/>
      <c r="AO87" s="248"/>
      <c r="AP87" s="248"/>
      <c r="AQ87" s="629"/>
      <c r="AR87" s="629"/>
      <c r="AS87" s="629"/>
      <c r="AT87" s="629"/>
      <c r="AU87" s="629"/>
      <c r="AV87" s="629"/>
      <c r="AW87" s="629"/>
      <c r="AX87" s="629"/>
      <c r="AY87" s="629"/>
      <c r="AZ87" s="629"/>
      <c r="BA87" s="629"/>
      <c r="BB87" s="629"/>
      <c r="BC87" s="629"/>
      <c r="BD87" s="629"/>
      <c r="BE87" s="629"/>
      <c r="BF87" s="629"/>
      <c r="BG87" s="629"/>
      <c r="BH87" s="629"/>
      <c r="BI87" s="629"/>
      <c r="BJ87" s="629"/>
      <c r="BK87" s="629"/>
      <c r="BL87" s="631"/>
      <c r="BM87" s="631"/>
    </row>
    <row r="88" spans="2:65" ht="42.75" customHeight="1" x14ac:dyDescent="0.25">
      <c r="B88" s="654" t="str">
        <f>'3-IDENTIFICACIÓN DEL RIESGO'!B172</f>
        <v>SEGUIMIENTO, EVALUACIÓN Y MEJORA</v>
      </c>
      <c r="C88" s="651" t="s">
        <v>1240</v>
      </c>
      <c r="D88" s="526" t="str">
        <f>'3-IDENTIFICACIÓN DEL RIESGO'!G172</f>
        <v>Posibilidad de recibir o solicitar cualquier dádiva o beneficio  con el fin de   manipular  la Informacion evidenciada en el proceso auditor para  favorecer un tercero</v>
      </c>
      <c r="E88" s="526" t="s">
        <v>369</v>
      </c>
      <c r="F88" s="171" t="str">
        <f>'3-IDENTIFICACIÓN DEL RIESGO'!H172</f>
        <v>Ofrecimiento de Dádivas y Trafico de Influencias</v>
      </c>
      <c r="G88" s="171" t="str">
        <f>'3-IDENTIFICACIÓN DEL RIESGO'!L172</f>
        <v>Perdida de confianza en la entidad afectando su reputación y Perdida de credibilidad en el grupo de funcionarios del proceso</v>
      </c>
      <c r="H88" s="648" t="str">
        <f>'4-VALORACIÓN DEL RIESGO'!G91</f>
        <v>Rara Vez</v>
      </c>
      <c r="I88" s="648" t="str">
        <f>'4-VALORACIÓN DEL RIESGO'!AC91</f>
        <v>Mayor</v>
      </c>
      <c r="J88" s="648" t="str">
        <f>'4-VALORACIÓN DEL RIESGO'!AE91</f>
        <v>Alto</v>
      </c>
      <c r="K88" s="646" t="str">
        <f>'4-VALORACIÓN DEL RIESGO'!AF91</f>
        <v>Reducir</v>
      </c>
      <c r="L88" s="651" t="s">
        <v>1242</v>
      </c>
      <c r="M88" s="526" t="str">
        <f>'5-CONTROLES'!L172</f>
        <v xml:space="preserve">Revisión del informe preliminar de auditoria frente a  los papeles de trabajo , para cada auditoría verificando la consistencia de la información </v>
      </c>
      <c r="N88" s="526" t="str">
        <f>'5-CONTROLES'!K172</f>
        <v>Informes Finales Firmados</v>
      </c>
      <c r="O88" s="526" t="str">
        <f>'5-CONTROLES'!F172</f>
        <v>Jefe de Control Interno</v>
      </c>
      <c r="P88" s="526" t="str">
        <f>'5-CONTROLES'!G172</f>
        <v>Permanente</v>
      </c>
      <c r="Q88" s="680" t="s">
        <v>472</v>
      </c>
      <c r="R88" s="526" t="str">
        <f>'5-CONTROLES'!AB172</f>
        <v>Fuerte</v>
      </c>
      <c r="S88" s="526" t="str">
        <f>'5-CONTROLES'!AC172</f>
        <v>Fuerte</v>
      </c>
      <c r="T88" s="526" t="str">
        <f>'5-CONTROLES'!AD172</f>
        <v>Fuerte</v>
      </c>
      <c r="U88" s="526" t="str">
        <f>'5-CONTROLES'!AH172</f>
        <v>Fuerte</v>
      </c>
      <c r="V88" s="646" t="str">
        <f>'5-CONTROLES'!AL172</f>
        <v>Rara Vez</v>
      </c>
      <c r="W88" s="646" t="str">
        <f>'5-CONTROLES'!AP172</f>
        <v>Mayor</v>
      </c>
      <c r="X88" s="648" t="str">
        <f>'5-CONTROLES'!AQ172</f>
        <v>Alto</v>
      </c>
      <c r="Y88" s="646" t="str">
        <f>'5-CONTROLES'!AS172</f>
        <v>Acción preventiva</v>
      </c>
      <c r="Z88" s="651" t="s">
        <v>1245</v>
      </c>
      <c r="AA88" s="680" t="s">
        <v>475</v>
      </c>
      <c r="AB88" s="680" t="s">
        <v>476</v>
      </c>
      <c r="AC88" s="680" t="s">
        <v>477</v>
      </c>
      <c r="AD88" s="680">
        <v>1</v>
      </c>
      <c r="AE88" s="680"/>
      <c r="AF88" s="680"/>
      <c r="AG88" s="680"/>
      <c r="AH88" s="680">
        <v>1</v>
      </c>
      <c r="AI88" s="680"/>
      <c r="AJ88" s="680"/>
      <c r="AK88" s="680"/>
      <c r="AL88" s="680"/>
      <c r="AM88" s="680"/>
      <c r="AN88" s="680"/>
      <c r="AO88" s="680"/>
      <c r="AP88" s="680"/>
      <c r="AQ88" s="628"/>
      <c r="AR88" s="628"/>
      <c r="AS88" s="628"/>
      <c r="AT88" s="628"/>
      <c r="AU88" s="628" t="s">
        <v>1276</v>
      </c>
      <c r="AV88" s="628" t="s">
        <v>1276</v>
      </c>
      <c r="AW88" s="628"/>
      <c r="AX88" s="628" t="s">
        <v>1274</v>
      </c>
      <c r="AY88" s="628"/>
      <c r="AZ88" s="628" t="s">
        <v>1274</v>
      </c>
      <c r="BA88" s="628"/>
      <c r="BB88" s="628"/>
      <c r="BC88" s="628" t="s">
        <v>114</v>
      </c>
      <c r="BD88" s="628" t="s">
        <v>114</v>
      </c>
      <c r="BE88" s="628" t="s">
        <v>1364</v>
      </c>
      <c r="BF88" s="628" t="s">
        <v>114</v>
      </c>
      <c r="BG88" s="628" t="s">
        <v>114</v>
      </c>
      <c r="BH88" s="628" t="s">
        <v>114</v>
      </c>
      <c r="BI88" s="628" t="s">
        <v>114</v>
      </c>
      <c r="BJ88" s="628" t="s">
        <v>171</v>
      </c>
      <c r="BK88" s="628" t="s">
        <v>1365</v>
      </c>
      <c r="BL88" s="630" t="s">
        <v>1337</v>
      </c>
      <c r="BM88" s="630" t="s">
        <v>1337</v>
      </c>
    </row>
    <row r="89" spans="2:65" ht="33" customHeight="1" x14ac:dyDescent="0.25">
      <c r="B89" s="654"/>
      <c r="C89" s="652"/>
      <c r="D89" s="528"/>
      <c r="E89" s="528"/>
      <c r="F89" s="171" t="str">
        <f>'3-IDENTIFICACIÓN DEL RIESGO'!H173</f>
        <v>Abuso de Autoridad y Amiguismo</v>
      </c>
      <c r="G89" s="171" t="str">
        <f>'3-IDENTIFICACIÓN DEL RIESGO'!L173</f>
        <v>Incumplimiento de metas y objetivos de la dependencia y Posibles investigaciones y/o sanciones</v>
      </c>
      <c r="H89" s="649"/>
      <c r="I89" s="649"/>
      <c r="J89" s="649"/>
      <c r="K89" s="647"/>
      <c r="L89" s="652"/>
      <c r="M89" s="528"/>
      <c r="N89" s="528"/>
      <c r="O89" s="528"/>
      <c r="P89" s="528"/>
      <c r="Q89" s="248"/>
      <c r="R89" s="528"/>
      <c r="S89" s="528"/>
      <c r="T89" s="528"/>
      <c r="U89" s="528"/>
      <c r="V89" s="647"/>
      <c r="W89" s="647"/>
      <c r="X89" s="649"/>
      <c r="Y89" s="647"/>
      <c r="Z89" s="652"/>
      <c r="AA89" s="248"/>
      <c r="AB89" s="248"/>
      <c r="AC89" s="248"/>
      <c r="AD89" s="248"/>
      <c r="AE89" s="248"/>
      <c r="AF89" s="248"/>
      <c r="AG89" s="248"/>
      <c r="AH89" s="248"/>
      <c r="AI89" s="248"/>
      <c r="AJ89" s="248"/>
      <c r="AK89" s="248"/>
      <c r="AL89" s="248"/>
      <c r="AM89" s="248"/>
      <c r="AN89" s="248"/>
      <c r="AO89" s="248"/>
      <c r="AP89" s="248"/>
      <c r="AQ89" s="629"/>
      <c r="AR89" s="629"/>
      <c r="AS89" s="629"/>
      <c r="AT89" s="629"/>
      <c r="AU89" s="629"/>
      <c r="AV89" s="629"/>
      <c r="AW89" s="629"/>
      <c r="AX89" s="629"/>
      <c r="AY89" s="629"/>
      <c r="AZ89" s="629"/>
      <c r="BA89" s="629"/>
      <c r="BB89" s="629"/>
      <c r="BC89" s="629"/>
      <c r="BD89" s="629"/>
      <c r="BE89" s="629"/>
      <c r="BF89" s="629"/>
      <c r="BG89" s="629"/>
      <c r="BH89" s="629"/>
      <c r="BI89" s="629"/>
      <c r="BJ89" s="629"/>
      <c r="BK89" s="629"/>
      <c r="BL89" s="631"/>
      <c r="BM89" s="631"/>
    </row>
    <row r="90" spans="2:65" ht="39" customHeight="1" x14ac:dyDescent="0.25">
      <c r="B90" s="654"/>
      <c r="C90" s="651" t="s">
        <v>1241</v>
      </c>
      <c r="D90" s="526" t="str">
        <f>'3-IDENTIFICACIÓN DEL RIESGO'!G174</f>
        <v>Divulgación de información de ejercicios de auditoría y seguimientos a través de medios no autorizados para favorecer a terceros</v>
      </c>
      <c r="E90" s="526" t="s">
        <v>369</v>
      </c>
      <c r="F90" s="171" t="str">
        <f>'3-IDENTIFICACIÓN DEL RIESGO'!H174</f>
        <v>Inexistencia de compromisos sobre manejo confidencial de la información.</v>
      </c>
      <c r="G90" s="171" t="str">
        <f>'3-IDENTIFICACIÓN DEL RIESGO'!L174</f>
        <v>Investigaciones por parte de órganos de control.</v>
      </c>
      <c r="H90" s="648" t="str">
        <f>'4-VALORACIÓN DEL RIESGO'!G92</f>
        <v>Rara Vez</v>
      </c>
      <c r="I90" s="648" t="str">
        <f>'4-VALORACIÓN DEL RIESGO'!AC92</f>
        <v>Mayor</v>
      </c>
      <c r="J90" s="648" t="str">
        <f>'4-VALORACIÓN DEL RIESGO'!AE92</f>
        <v>Alto</v>
      </c>
      <c r="K90" s="646" t="str">
        <f>'4-VALORACIÓN DEL RIESGO'!AF92</f>
        <v>Reducir</v>
      </c>
      <c r="L90" s="138" t="s">
        <v>1243</v>
      </c>
      <c r="M90" s="171" t="str">
        <f>'5-CONTROLES'!L174</f>
        <v>Suscripción de Acuerdos de confidencialidad para la realización de actividades de auditoría y seguimiento</v>
      </c>
      <c r="N90" s="171" t="str">
        <f>'5-CONTROLES'!K174</f>
        <v>Acuerdos de Confidencialidad Suscritos</v>
      </c>
      <c r="O90" s="171" t="str">
        <f>'5-CONTROLES'!F174</f>
        <v>Jefe de Control Interno</v>
      </c>
      <c r="P90" s="171" t="str">
        <f>'5-CONTROLES'!G174</f>
        <v>Permanente</v>
      </c>
      <c r="Q90" s="157" t="s">
        <v>473</v>
      </c>
      <c r="R90" s="171" t="str">
        <f>'5-CONTROLES'!AB174</f>
        <v>Fuerte</v>
      </c>
      <c r="S90" s="171" t="str">
        <f>'5-CONTROLES'!AC174</f>
        <v>Fuerte</v>
      </c>
      <c r="T90" s="171" t="str">
        <f>'5-CONTROLES'!AD174</f>
        <v>Fuerte</v>
      </c>
      <c r="U90" s="526" t="str">
        <f>'5-CONTROLES'!AH174</f>
        <v>Fuerte</v>
      </c>
      <c r="V90" s="646" t="str">
        <f>'5-CONTROLES'!AL174</f>
        <v>Rara Vez</v>
      </c>
      <c r="W90" s="646" t="str">
        <f>'5-CONTROLES'!AP174</f>
        <v>Mayor</v>
      </c>
      <c r="X90" s="648" t="str">
        <f>'5-CONTROLES'!AQ174</f>
        <v>Alto</v>
      </c>
      <c r="Y90" s="646" t="str">
        <f>'5-CONTROLES'!AS174</f>
        <v>Acción preventiva</v>
      </c>
      <c r="Z90" s="138" t="s">
        <v>1246</v>
      </c>
      <c r="AA90" s="157" t="s">
        <v>478</v>
      </c>
      <c r="AB90" s="157" t="s">
        <v>476</v>
      </c>
      <c r="AC90" s="157" t="s">
        <v>479</v>
      </c>
      <c r="AD90" s="157">
        <v>12</v>
      </c>
      <c r="AE90" s="157">
        <v>1</v>
      </c>
      <c r="AF90" s="157">
        <v>1</v>
      </c>
      <c r="AG90" s="157">
        <v>1</v>
      </c>
      <c r="AH90" s="157">
        <v>1</v>
      </c>
      <c r="AI90" s="157">
        <v>1</v>
      </c>
      <c r="AJ90" s="157">
        <v>1</v>
      </c>
      <c r="AK90" s="157">
        <v>1</v>
      </c>
      <c r="AL90" s="157">
        <v>1</v>
      </c>
      <c r="AM90" s="157">
        <v>1</v>
      </c>
      <c r="AN90" s="157">
        <v>1</v>
      </c>
      <c r="AO90" s="157">
        <v>1</v>
      </c>
      <c r="AP90" s="157">
        <v>1</v>
      </c>
      <c r="AQ90" s="197"/>
      <c r="AR90" s="197"/>
      <c r="AS90" s="197"/>
      <c r="AT90" s="197"/>
      <c r="AU90" s="197" t="s">
        <v>1276</v>
      </c>
      <c r="AV90" s="197" t="s">
        <v>1276</v>
      </c>
      <c r="AW90" s="197"/>
      <c r="AX90" s="197" t="s">
        <v>1274</v>
      </c>
      <c r="AY90" s="197"/>
      <c r="AZ90" s="197" t="s">
        <v>1274</v>
      </c>
      <c r="BA90" s="197"/>
      <c r="BB90" s="197"/>
      <c r="BC90" s="197" t="s">
        <v>114</v>
      </c>
      <c r="BD90" s="197" t="s">
        <v>114</v>
      </c>
      <c r="BE90" s="197" t="s">
        <v>1366</v>
      </c>
      <c r="BF90" s="197" t="s">
        <v>114</v>
      </c>
      <c r="BG90" s="197" t="s">
        <v>114</v>
      </c>
      <c r="BH90" s="197" t="s">
        <v>114</v>
      </c>
      <c r="BI90" s="197" t="s">
        <v>114</v>
      </c>
      <c r="BJ90" s="197" t="s">
        <v>1254</v>
      </c>
      <c r="BK90" s="197" t="s">
        <v>1366</v>
      </c>
      <c r="BL90" s="202" t="s">
        <v>1337</v>
      </c>
      <c r="BM90" s="202" t="s">
        <v>1337</v>
      </c>
    </row>
    <row r="91" spans="2:65" ht="75" customHeight="1" x14ac:dyDescent="0.25">
      <c r="B91" s="654"/>
      <c r="C91" s="652"/>
      <c r="D91" s="528"/>
      <c r="E91" s="528"/>
      <c r="F91" s="171" t="str">
        <f>'3-IDENTIFICACIÓN DEL RIESGO'!H175</f>
        <v>Desconocimiento del Código de ética de auditores internos de la entidad</v>
      </c>
      <c r="G91" s="171" t="str">
        <f>'3-IDENTIFICACIÓN DEL RIESGO'!L175</f>
        <v xml:space="preserve">Afectación de la imagen institucional </v>
      </c>
      <c r="H91" s="649"/>
      <c r="I91" s="649"/>
      <c r="J91" s="649"/>
      <c r="K91" s="647"/>
      <c r="L91" s="138" t="s">
        <v>1244</v>
      </c>
      <c r="M91" s="171" t="str">
        <f>'5-CONTROLES'!L175</f>
        <v>Divulgación del Codigo de Etica del Auditor para los nuevos auditores</v>
      </c>
      <c r="N91" s="171" t="str">
        <f>'5-CONTROLES'!K175</f>
        <v xml:space="preserve">Formato de Conocimiento </v>
      </c>
      <c r="O91" s="171" t="str">
        <f>'5-CONTROLES'!F175</f>
        <v>Jefe de Control Interno</v>
      </c>
      <c r="P91" s="171" t="str">
        <f>'5-CONTROLES'!G175</f>
        <v>Permanente</v>
      </c>
      <c r="Q91" s="157" t="s">
        <v>474</v>
      </c>
      <c r="R91" s="171" t="str">
        <f>'5-CONTROLES'!AB175</f>
        <v>Fuerte</v>
      </c>
      <c r="S91" s="171" t="str">
        <f>'5-CONTROLES'!AC175</f>
        <v>Fuerte</v>
      </c>
      <c r="T91" s="171" t="str">
        <f>'5-CONTROLES'!AD175</f>
        <v>Fuerte</v>
      </c>
      <c r="U91" s="528"/>
      <c r="V91" s="647"/>
      <c r="W91" s="647"/>
      <c r="X91" s="649"/>
      <c r="Y91" s="647"/>
      <c r="Z91" s="138" t="s">
        <v>1247</v>
      </c>
      <c r="AA91" s="157" t="s">
        <v>480</v>
      </c>
      <c r="AB91" s="157" t="s">
        <v>476</v>
      </c>
      <c r="AC91" s="157" t="s">
        <v>477</v>
      </c>
      <c r="AD91" s="157">
        <v>2</v>
      </c>
      <c r="AE91" s="157"/>
      <c r="AF91" s="157"/>
      <c r="AG91" s="157">
        <v>1</v>
      </c>
      <c r="AH91" s="157"/>
      <c r="AI91" s="157"/>
      <c r="AJ91" s="157"/>
      <c r="AK91" s="157"/>
      <c r="AL91" s="157"/>
      <c r="AM91" s="157"/>
      <c r="AN91" s="157">
        <v>1</v>
      </c>
      <c r="AO91" s="157"/>
      <c r="AP91" s="157"/>
      <c r="AQ91" s="197"/>
      <c r="AR91" s="197"/>
      <c r="AS91" s="197"/>
      <c r="AT91" s="197"/>
      <c r="AU91" s="197" t="s">
        <v>1276</v>
      </c>
      <c r="AV91" s="197" t="s">
        <v>1276</v>
      </c>
      <c r="AW91" s="197"/>
      <c r="AX91" s="197" t="s">
        <v>1274</v>
      </c>
      <c r="AY91" s="197"/>
      <c r="AZ91" s="197" t="s">
        <v>1274</v>
      </c>
      <c r="BA91" s="197"/>
      <c r="BB91" s="197"/>
      <c r="BC91" s="197" t="s">
        <v>114</v>
      </c>
      <c r="BD91" s="197" t="s">
        <v>114</v>
      </c>
      <c r="BE91" s="197" t="s">
        <v>1367</v>
      </c>
      <c r="BF91" s="197" t="s">
        <v>114</v>
      </c>
      <c r="BG91" s="197" t="s">
        <v>114</v>
      </c>
      <c r="BH91" s="197" t="s">
        <v>114</v>
      </c>
      <c r="BI91" s="197" t="s">
        <v>114</v>
      </c>
      <c r="BJ91" s="197" t="s">
        <v>1254</v>
      </c>
      <c r="BK91" s="197" t="s">
        <v>1367</v>
      </c>
      <c r="BL91" s="202" t="s">
        <v>1337</v>
      </c>
      <c r="BM91" s="202" t="s">
        <v>1290</v>
      </c>
    </row>
    <row r="92" spans="2:65" x14ac:dyDescent="0.25">
      <c r="B92" s="140"/>
      <c r="C92" s="153"/>
      <c r="D92" s="141"/>
      <c r="E92" s="142"/>
      <c r="F92" s="142"/>
      <c r="G92" s="142"/>
      <c r="H92" s="142"/>
      <c r="I92" s="142"/>
      <c r="J92" s="142"/>
      <c r="K92" s="142"/>
      <c r="L92" s="150"/>
      <c r="M92" s="142"/>
      <c r="N92" s="142"/>
      <c r="O92" s="142"/>
      <c r="P92" s="142"/>
      <c r="Q92" s="142"/>
      <c r="R92" s="142"/>
      <c r="S92" s="142"/>
      <c r="T92" s="142"/>
      <c r="U92" s="142"/>
      <c r="V92" s="142"/>
      <c r="W92" s="142"/>
      <c r="X92" s="142"/>
      <c r="Y92" s="142"/>
      <c r="Z92" s="150"/>
      <c r="AA92" s="142"/>
      <c r="AB92" s="142"/>
      <c r="AC92" s="142"/>
      <c r="AD92" s="142"/>
      <c r="AE92" s="142"/>
      <c r="AF92" s="142"/>
      <c r="AG92" s="142"/>
      <c r="AH92" s="142"/>
      <c r="AI92" s="142"/>
      <c r="AJ92" s="142"/>
      <c r="AK92" s="142"/>
      <c r="AL92" s="142"/>
      <c r="AM92" s="142"/>
      <c r="AN92" s="142"/>
      <c r="AO92" s="142"/>
      <c r="AP92" s="143"/>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row>
    <row r="93" spans="2:65" x14ac:dyDescent="0.25">
      <c r="B93" s="140"/>
      <c r="C93" s="153"/>
      <c r="D93" s="141"/>
      <c r="E93" s="142"/>
      <c r="F93" s="142"/>
      <c r="G93" s="142"/>
      <c r="H93" s="142"/>
      <c r="I93" s="142"/>
      <c r="J93" s="142"/>
      <c r="K93" s="142"/>
      <c r="L93" s="150"/>
      <c r="M93" s="142"/>
      <c r="N93" s="142"/>
      <c r="O93" s="142"/>
      <c r="P93" s="142"/>
      <c r="Q93" s="142"/>
      <c r="R93" s="142"/>
      <c r="S93" s="142"/>
      <c r="T93" s="142"/>
      <c r="U93" s="142"/>
      <c r="V93" s="142"/>
      <c r="W93" s="142"/>
      <c r="X93" s="142"/>
      <c r="Y93" s="142"/>
      <c r="Z93" s="150"/>
      <c r="AA93" s="142"/>
      <c r="AB93" s="142"/>
      <c r="AC93" s="142"/>
      <c r="AD93" s="142"/>
      <c r="AE93" s="142"/>
      <c r="AF93" s="142"/>
      <c r="AG93" s="142"/>
      <c r="AH93" s="142"/>
      <c r="AI93" s="142"/>
      <c r="AJ93" s="142"/>
      <c r="AK93" s="142"/>
      <c r="AL93" s="142"/>
      <c r="AM93" s="142"/>
      <c r="AN93" s="142"/>
      <c r="AO93" s="142"/>
      <c r="AP93" s="143"/>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row>
    <row r="94" spans="2:65" x14ac:dyDescent="0.25">
      <c r="B94" s="140"/>
      <c r="C94" s="153"/>
      <c r="D94" s="141"/>
      <c r="E94" s="142"/>
      <c r="F94" s="142"/>
      <c r="G94" s="142"/>
      <c r="H94" s="142"/>
      <c r="I94" s="142"/>
      <c r="J94" s="142"/>
      <c r="K94" s="142"/>
      <c r="L94" s="150"/>
      <c r="M94" s="142"/>
      <c r="N94" s="142"/>
      <c r="O94" s="142"/>
      <c r="P94" s="142"/>
      <c r="Q94" s="142"/>
      <c r="R94" s="142"/>
      <c r="S94" s="142"/>
      <c r="T94" s="142"/>
      <c r="U94" s="142"/>
      <c r="V94" s="142"/>
      <c r="W94" s="142"/>
      <c r="X94" s="142"/>
      <c r="Y94" s="142"/>
      <c r="Z94" s="150"/>
      <c r="AA94" s="142"/>
      <c r="AB94" s="142"/>
      <c r="AC94" s="142"/>
      <c r="AD94" s="142"/>
      <c r="AE94" s="142"/>
      <c r="AF94" s="142"/>
      <c r="AG94" s="142"/>
      <c r="AH94" s="142"/>
      <c r="AI94" s="142"/>
      <c r="AJ94" s="142"/>
      <c r="AK94" s="142"/>
      <c r="AL94" s="142"/>
      <c r="AM94" s="142"/>
      <c r="AN94" s="142"/>
      <c r="AO94" s="142"/>
      <c r="AP94" s="143"/>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row>
    <row r="95" spans="2:65" x14ac:dyDescent="0.25">
      <c r="B95" s="140"/>
      <c r="C95" s="153"/>
      <c r="D95" s="141"/>
      <c r="E95" s="142"/>
      <c r="F95" s="142"/>
      <c r="G95" s="142"/>
      <c r="H95" s="142"/>
      <c r="I95" s="142"/>
      <c r="J95" s="142"/>
      <c r="K95" s="142"/>
      <c r="L95" s="150"/>
      <c r="M95" s="142"/>
      <c r="N95" s="142"/>
      <c r="O95" s="142"/>
      <c r="P95" s="142"/>
      <c r="Q95" s="142"/>
      <c r="R95" s="142"/>
      <c r="S95" s="142"/>
      <c r="T95" s="142"/>
      <c r="U95" s="142"/>
      <c r="V95" s="142"/>
      <c r="W95" s="142"/>
      <c r="X95" s="142"/>
      <c r="Y95" s="142"/>
      <c r="Z95" s="150"/>
      <c r="AA95" s="142"/>
      <c r="AB95" s="142"/>
      <c r="AC95" s="142"/>
      <c r="AD95" s="142"/>
      <c r="AE95" s="142"/>
      <c r="AF95" s="142"/>
      <c r="AG95" s="142"/>
      <c r="AH95" s="142"/>
      <c r="AI95" s="142"/>
      <c r="AJ95" s="142"/>
      <c r="AK95" s="142"/>
      <c r="AL95" s="142"/>
      <c r="AM95" s="142"/>
      <c r="AN95" s="142"/>
      <c r="AO95" s="142"/>
      <c r="AP95" s="143"/>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row>
    <row r="96" spans="2:65" x14ac:dyDescent="0.25">
      <c r="B96" s="140"/>
      <c r="C96" s="153"/>
      <c r="D96" s="141"/>
      <c r="E96" s="142"/>
      <c r="F96" s="142"/>
      <c r="G96" s="142"/>
      <c r="H96" s="142"/>
      <c r="I96" s="142"/>
      <c r="J96" s="142"/>
      <c r="K96" s="142"/>
      <c r="L96" s="150"/>
      <c r="M96" s="142"/>
      <c r="N96" s="142"/>
      <c r="O96" s="142"/>
      <c r="P96" s="142"/>
      <c r="Q96" s="142"/>
      <c r="R96" s="142"/>
      <c r="S96" s="142"/>
      <c r="T96" s="142"/>
      <c r="U96" s="142"/>
      <c r="V96" s="142"/>
      <c r="W96" s="142"/>
      <c r="X96" s="142"/>
      <c r="Y96" s="142"/>
      <c r="Z96" s="150"/>
      <c r="AA96" s="142"/>
      <c r="AB96" s="142"/>
      <c r="AC96" s="142"/>
      <c r="AD96" s="142"/>
      <c r="AE96" s="142"/>
      <c r="AF96" s="142"/>
      <c r="AG96" s="142"/>
      <c r="AH96" s="142"/>
      <c r="AI96" s="142"/>
      <c r="AJ96" s="142"/>
      <c r="AK96" s="142"/>
      <c r="AL96" s="142"/>
      <c r="AM96" s="142"/>
      <c r="AN96" s="142"/>
      <c r="AO96" s="142"/>
      <c r="AP96" s="143"/>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row>
    <row r="97" spans="2:65" x14ac:dyDescent="0.25">
      <c r="B97" s="140"/>
      <c r="C97" s="153"/>
      <c r="D97" s="141"/>
      <c r="E97" s="142"/>
      <c r="F97" s="142"/>
      <c r="G97" s="142"/>
      <c r="H97" s="142"/>
      <c r="I97" s="142"/>
      <c r="J97" s="142"/>
      <c r="K97" s="142"/>
      <c r="L97" s="150"/>
      <c r="M97" s="142"/>
      <c r="N97" s="142"/>
      <c r="O97" s="142"/>
      <c r="P97" s="142"/>
      <c r="Q97" s="142"/>
      <c r="R97" s="142"/>
      <c r="S97" s="142"/>
      <c r="T97" s="142"/>
      <c r="U97" s="142"/>
      <c r="V97" s="142"/>
      <c r="W97" s="142"/>
      <c r="X97" s="142"/>
      <c r="Y97" s="142"/>
      <c r="Z97" s="150"/>
      <c r="AA97" s="142"/>
      <c r="AB97" s="142"/>
      <c r="AC97" s="142"/>
      <c r="AD97" s="142"/>
      <c r="AE97" s="142"/>
      <c r="AF97" s="142"/>
      <c r="AG97" s="142"/>
      <c r="AH97" s="142"/>
      <c r="AI97" s="142"/>
      <c r="AJ97" s="142"/>
      <c r="AK97" s="142"/>
      <c r="AL97" s="142"/>
      <c r="AM97" s="142"/>
      <c r="AN97" s="142"/>
      <c r="AO97" s="142"/>
      <c r="AP97" s="143"/>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row>
    <row r="98" spans="2:65" x14ac:dyDescent="0.25">
      <c r="B98" s="140"/>
      <c r="C98" s="153"/>
      <c r="D98" s="141"/>
      <c r="E98" s="142"/>
      <c r="F98" s="142"/>
      <c r="G98" s="142"/>
      <c r="H98" s="142"/>
      <c r="I98" s="142"/>
      <c r="J98" s="142"/>
      <c r="K98" s="142"/>
      <c r="L98" s="150"/>
      <c r="M98" s="142"/>
      <c r="N98" s="142"/>
      <c r="O98" s="142"/>
      <c r="P98" s="142"/>
      <c r="Q98" s="142"/>
      <c r="R98" s="142"/>
      <c r="S98" s="142"/>
      <c r="T98" s="142"/>
      <c r="U98" s="142"/>
      <c r="V98" s="142"/>
      <c r="W98" s="142"/>
      <c r="X98" s="142"/>
      <c r="Y98" s="142"/>
      <c r="Z98" s="150"/>
      <c r="AA98" s="142"/>
      <c r="AB98" s="142"/>
      <c r="AC98" s="142"/>
      <c r="AD98" s="142"/>
      <c r="AE98" s="142"/>
      <c r="AF98" s="142"/>
      <c r="AG98" s="142"/>
      <c r="AH98" s="142"/>
      <c r="AI98" s="142"/>
      <c r="AJ98" s="142"/>
      <c r="AK98" s="142"/>
      <c r="AL98" s="142"/>
      <c r="AM98" s="142"/>
      <c r="AN98" s="142"/>
      <c r="AO98" s="142"/>
      <c r="AP98" s="143"/>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row>
    <row r="99" spans="2:65" x14ac:dyDescent="0.25">
      <c r="B99" s="140"/>
      <c r="C99" s="153"/>
      <c r="D99" s="141"/>
      <c r="E99" s="142"/>
      <c r="F99" s="142"/>
      <c r="G99" s="142"/>
      <c r="H99" s="142"/>
      <c r="I99" s="142"/>
      <c r="J99" s="142"/>
      <c r="K99" s="142"/>
      <c r="L99" s="150"/>
      <c r="M99" s="142"/>
      <c r="N99" s="142"/>
      <c r="O99" s="142"/>
      <c r="P99" s="142"/>
      <c r="Q99" s="142"/>
      <c r="R99" s="142"/>
      <c r="S99" s="142"/>
      <c r="T99" s="142"/>
      <c r="U99" s="142"/>
      <c r="V99" s="142"/>
      <c r="W99" s="142"/>
      <c r="X99" s="142"/>
      <c r="Y99" s="142"/>
      <c r="Z99" s="150"/>
      <c r="AA99" s="142"/>
      <c r="AB99" s="142"/>
      <c r="AC99" s="142"/>
      <c r="AD99" s="142"/>
      <c r="AE99" s="142"/>
      <c r="AF99" s="142"/>
      <c r="AG99" s="142"/>
      <c r="AH99" s="142"/>
      <c r="AI99" s="142"/>
      <c r="AJ99" s="142"/>
      <c r="AK99" s="142"/>
      <c r="AL99" s="142"/>
      <c r="AM99" s="142"/>
      <c r="AN99" s="142"/>
      <c r="AO99" s="142"/>
      <c r="AP99" s="143"/>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row>
    <row r="100" spans="2:65" ht="13.5" thickBot="1" x14ac:dyDescent="0.3">
      <c r="B100" s="144"/>
      <c r="C100" s="154"/>
      <c r="D100" s="145"/>
      <c r="E100" s="146"/>
      <c r="F100" s="146"/>
      <c r="G100" s="146"/>
      <c r="H100" s="146"/>
      <c r="I100" s="146"/>
      <c r="J100" s="146"/>
      <c r="K100" s="146"/>
      <c r="L100" s="151"/>
      <c r="M100" s="146"/>
      <c r="N100" s="146"/>
      <c r="O100" s="146"/>
      <c r="P100" s="146"/>
      <c r="Q100" s="146"/>
      <c r="R100" s="146"/>
      <c r="S100" s="146"/>
      <c r="T100" s="146"/>
      <c r="U100" s="146"/>
      <c r="V100" s="146"/>
      <c r="W100" s="146"/>
      <c r="X100" s="146"/>
      <c r="Y100" s="146"/>
      <c r="Z100" s="151"/>
      <c r="AA100" s="146"/>
      <c r="AB100" s="146"/>
      <c r="AC100" s="146"/>
      <c r="AD100" s="146"/>
      <c r="AE100" s="146"/>
      <c r="AF100" s="146"/>
      <c r="AG100" s="146"/>
      <c r="AH100" s="146"/>
      <c r="AI100" s="146"/>
      <c r="AJ100" s="146"/>
      <c r="AK100" s="146"/>
      <c r="AL100" s="146"/>
      <c r="AM100" s="146"/>
      <c r="AN100" s="146"/>
      <c r="AO100" s="146"/>
      <c r="AP100" s="147"/>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row>
  </sheetData>
  <sheetProtection formatCells="0" formatColumns="0" formatRows="0" autoFilter="0"/>
  <autoFilter ref="BC7:BM91" xr:uid="{C16EDE86-D258-4949-9344-B2E29AC4D32A}"/>
  <mergeCells count="1928">
    <mergeCell ref="BL78:BL79"/>
    <mergeCell ref="AQ78:AQ79"/>
    <mergeCell ref="AR78:AR79"/>
    <mergeCell ref="AS78:AS79"/>
    <mergeCell ref="AT78:AT79"/>
    <mergeCell ref="AU78:AU79"/>
    <mergeCell ref="AV78:AV79"/>
    <mergeCell ref="AW78:AW79"/>
    <mergeCell ref="AX78:AX79"/>
    <mergeCell ref="AY78:AY79"/>
    <mergeCell ref="AZ78:AZ79"/>
    <mergeCell ref="BA78:BA79"/>
    <mergeCell ref="BB78:BB79"/>
    <mergeCell ref="BC78:BC79"/>
    <mergeCell ref="BD78:BD79"/>
    <mergeCell ref="BE78:BE79"/>
    <mergeCell ref="BF78:BF79"/>
    <mergeCell ref="BG78:BG79"/>
    <mergeCell ref="AM88:AM89"/>
    <mergeCell ref="AN88:AN89"/>
    <mergeCell ref="AO88:AO89"/>
    <mergeCell ref="AP88:AP89"/>
    <mergeCell ref="AH86:AH87"/>
    <mergeCell ref="AI86:AI87"/>
    <mergeCell ref="AJ86:AJ87"/>
    <mergeCell ref="AK86:AK87"/>
    <mergeCell ref="AL86:AL87"/>
    <mergeCell ref="AM86:AM87"/>
    <mergeCell ref="AN86:AN87"/>
    <mergeCell ref="AO86:AO87"/>
    <mergeCell ref="AP86:AP87"/>
    <mergeCell ref="L88:L89"/>
    <mergeCell ref="M88:M89"/>
    <mergeCell ref="N88:N89"/>
    <mergeCell ref="O88:O89"/>
    <mergeCell ref="P88:P89"/>
    <mergeCell ref="Q88:Q89"/>
    <mergeCell ref="R88:R89"/>
    <mergeCell ref="S88:S89"/>
    <mergeCell ref="T88:T89"/>
    <mergeCell ref="Z88:Z89"/>
    <mergeCell ref="AA88:AA89"/>
    <mergeCell ref="AB88:AB89"/>
    <mergeCell ref="AC88:AC89"/>
    <mergeCell ref="AD88:AD89"/>
    <mergeCell ref="AE88:AE89"/>
    <mergeCell ref="AF88:AF89"/>
    <mergeCell ref="AG88:AG89"/>
    <mergeCell ref="AH88:AH89"/>
    <mergeCell ref="AI88:AI89"/>
    <mergeCell ref="AJ88:AJ89"/>
    <mergeCell ref="AK88:AK89"/>
    <mergeCell ref="AL88:AL89"/>
    <mergeCell ref="L86:L87"/>
    <mergeCell ref="M86:M87"/>
    <mergeCell ref="N86:N87"/>
    <mergeCell ref="O86:O87"/>
    <mergeCell ref="P86:P87"/>
    <mergeCell ref="Q86:Q87"/>
    <mergeCell ref="R86:R87"/>
    <mergeCell ref="S86:S87"/>
    <mergeCell ref="T86:T87"/>
    <mergeCell ref="Z86:Z87"/>
    <mergeCell ref="AA86:AA87"/>
    <mergeCell ref="AB86:AB87"/>
    <mergeCell ref="AC86:AC87"/>
    <mergeCell ref="AD86:AD87"/>
    <mergeCell ref="AE86:AE87"/>
    <mergeCell ref="AF86:AF87"/>
    <mergeCell ref="AG86:AG87"/>
    <mergeCell ref="U86:U87"/>
    <mergeCell ref="V86:V87"/>
    <mergeCell ref="W86:W87"/>
    <mergeCell ref="X86:X87"/>
    <mergeCell ref="Y86:Y87"/>
    <mergeCell ref="AH82:AH83"/>
    <mergeCell ref="AI82:AI83"/>
    <mergeCell ref="AJ82:AJ83"/>
    <mergeCell ref="AK82:AK83"/>
    <mergeCell ref="AL82:AL83"/>
    <mergeCell ref="AM82:AM83"/>
    <mergeCell ref="AN82:AN83"/>
    <mergeCell ref="AO82:AO83"/>
    <mergeCell ref="AP82:AP83"/>
    <mergeCell ref="AP84:AP85"/>
    <mergeCell ref="AO84:AO85"/>
    <mergeCell ref="AN84:AN85"/>
    <mergeCell ref="AM84:AM85"/>
    <mergeCell ref="AL84:AL85"/>
    <mergeCell ref="AK84:AK85"/>
    <mergeCell ref="AJ84:AJ85"/>
    <mergeCell ref="AI84:AI85"/>
    <mergeCell ref="AH84:AH85"/>
    <mergeCell ref="T84:T85"/>
    <mergeCell ref="S84:S85"/>
    <mergeCell ref="R84:R85"/>
    <mergeCell ref="Q84:Q85"/>
    <mergeCell ref="P84:P85"/>
    <mergeCell ref="O84:O85"/>
    <mergeCell ref="N84:N85"/>
    <mergeCell ref="M84:M85"/>
    <mergeCell ref="L84:L85"/>
    <mergeCell ref="Z82:Z83"/>
    <mergeCell ref="AA82:AA83"/>
    <mergeCell ref="AB82:AB83"/>
    <mergeCell ref="AC82:AC83"/>
    <mergeCell ref="AD82:AD83"/>
    <mergeCell ref="AE82:AE83"/>
    <mergeCell ref="AF82:AF83"/>
    <mergeCell ref="AG82:AG83"/>
    <mergeCell ref="AG84:AG85"/>
    <mergeCell ref="AF84:AF85"/>
    <mergeCell ref="AE84:AE85"/>
    <mergeCell ref="AD84:AD85"/>
    <mergeCell ref="AC84:AC85"/>
    <mergeCell ref="AB84:AB85"/>
    <mergeCell ref="AA84:AA85"/>
    <mergeCell ref="Z84:Z85"/>
    <mergeCell ref="U82:U83"/>
    <mergeCell ref="U84:U85"/>
    <mergeCell ref="V82:V83"/>
    <mergeCell ref="V84:V85"/>
    <mergeCell ref="W82:W83"/>
    <mergeCell ref="W84:W85"/>
    <mergeCell ref="X82:X83"/>
    <mergeCell ref="L78:L79"/>
    <mergeCell ref="M78:M79"/>
    <mergeCell ref="N78:N79"/>
    <mergeCell ref="O78:O79"/>
    <mergeCell ref="P78:P79"/>
    <mergeCell ref="Q78:Q79"/>
    <mergeCell ref="R78:R79"/>
    <mergeCell ref="S78:S79"/>
    <mergeCell ref="T78:T79"/>
    <mergeCell ref="L82:L83"/>
    <mergeCell ref="M82:M83"/>
    <mergeCell ref="N82:N83"/>
    <mergeCell ref="O82:O83"/>
    <mergeCell ref="P82:P83"/>
    <mergeCell ref="Q82:Q83"/>
    <mergeCell ref="R82:R83"/>
    <mergeCell ref="S82:S83"/>
    <mergeCell ref="T82:T83"/>
    <mergeCell ref="AP76:AP77"/>
    <mergeCell ref="AO76:AO77"/>
    <mergeCell ref="AN76:AN77"/>
    <mergeCell ref="AM76:AM77"/>
    <mergeCell ref="AL76:AL77"/>
    <mergeCell ref="AK76:AK77"/>
    <mergeCell ref="AJ76:AJ77"/>
    <mergeCell ref="AI76:AI77"/>
    <mergeCell ref="AH76:AH77"/>
    <mergeCell ref="AG76:AG77"/>
    <mergeCell ref="AF76:AF77"/>
    <mergeCell ref="AE76:AE77"/>
    <mergeCell ref="AD76:AD77"/>
    <mergeCell ref="AC76:AC77"/>
    <mergeCell ref="AB76:AB77"/>
    <mergeCell ref="AA76:AA77"/>
    <mergeCell ref="Z76:Z77"/>
    <mergeCell ref="Z74:Z75"/>
    <mergeCell ref="AA74:AA75"/>
    <mergeCell ref="AB74:AB75"/>
    <mergeCell ref="AC74:AC75"/>
    <mergeCell ref="AD74:AD75"/>
    <mergeCell ref="AE74:AE75"/>
    <mergeCell ref="AF74:AF75"/>
    <mergeCell ref="AG74:AG75"/>
    <mergeCell ref="AH74:AH75"/>
    <mergeCell ref="AI74:AI75"/>
    <mergeCell ref="AJ74:AJ75"/>
    <mergeCell ref="AK74:AK75"/>
    <mergeCell ref="AL74:AL75"/>
    <mergeCell ref="AM74:AM75"/>
    <mergeCell ref="AO74:AO75"/>
    <mergeCell ref="AN74:AN75"/>
    <mergeCell ref="AP74:AP75"/>
    <mergeCell ref="AP72:AP73"/>
    <mergeCell ref="AO72:AO73"/>
    <mergeCell ref="AN72:AN73"/>
    <mergeCell ref="AM72:AM73"/>
    <mergeCell ref="AL72:AL73"/>
    <mergeCell ref="AK72:AK73"/>
    <mergeCell ref="AJ72:AJ73"/>
    <mergeCell ref="AI72:AI73"/>
    <mergeCell ref="AH72:AH73"/>
    <mergeCell ref="AG72:AG73"/>
    <mergeCell ref="AF72:AF73"/>
    <mergeCell ref="AE72:AE73"/>
    <mergeCell ref="AD72:AD73"/>
    <mergeCell ref="AB72:AB73"/>
    <mergeCell ref="AC72:AC73"/>
    <mergeCell ref="AA72:AA73"/>
    <mergeCell ref="Z72:Z73"/>
    <mergeCell ref="Z70:Z71"/>
    <mergeCell ref="AA70:AA71"/>
    <mergeCell ref="AB70:AB71"/>
    <mergeCell ref="AC70:AC71"/>
    <mergeCell ref="AD70:AD71"/>
    <mergeCell ref="AE70:AE71"/>
    <mergeCell ref="AF70:AF71"/>
    <mergeCell ref="AG70:AG71"/>
    <mergeCell ref="AH70:AH71"/>
    <mergeCell ref="AI70:AI71"/>
    <mergeCell ref="AJ70:AJ71"/>
    <mergeCell ref="AK70:AK71"/>
    <mergeCell ref="AL70:AL71"/>
    <mergeCell ref="AM70:AM71"/>
    <mergeCell ref="AN70:AN71"/>
    <mergeCell ref="AO70:AO71"/>
    <mergeCell ref="AP70:AP71"/>
    <mergeCell ref="L74:L75"/>
    <mergeCell ref="M74:M75"/>
    <mergeCell ref="N74:N75"/>
    <mergeCell ref="O74:O75"/>
    <mergeCell ref="P74:P75"/>
    <mergeCell ref="Q74:Q75"/>
    <mergeCell ref="R74:R75"/>
    <mergeCell ref="S74:S75"/>
    <mergeCell ref="T74:T75"/>
    <mergeCell ref="L76:L77"/>
    <mergeCell ref="M76:M77"/>
    <mergeCell ref="N76:N77"/>
    <mergeCell ref="O76:O77"/>
    <mergeCell ref="P76:P77"/>
    <mergeCell ref="Q76:Q77"/>
    <mergeCell ref="R76:R77"/>
    <mergeCell ref="S76:S77"/>
    <mergeCell ref="T76:T77"/>
    <mergeCell ref="L70:L71"/>
    <mergeCell ref="M70:M71"/>
    <mergeCell ref="N70:N71"/>
    <mergeCell ref="O70:O71"/>
    <mergeCell ref="P70:P71"/>
    <mergeCell ref="Q70:Q71"/>
    <mergeCell ref="R70:R71"/>
    <mergeCell ref="S70:S71"/>
    <mergeCell ref="T70:T71"/>
    <mergeCell ref="T72:T73"/>
    <mergeCell ref="S72:S73"/>
    <mergeCell ref="R72:R73"/>
    <mergeCell ref="Q72:Q73"/>
    <mergeCell ref="P72:P73"/>
    <mergeCell ref="O72:O73"/>
    <mergeCell ref="N72:N73"/>
    <mergeCell ref="M72:M73"/>
    <mergeCell ref="L72:L73"/>
    <mergeCell ref="AF66:AF67"/>
    <mergeCell ref="AG66:AG67"/>
    <mergeCell ref="AH66:AH67"/>
    <mergeCell ref="AI66:AI67"/>
    <mergeCell ref="AJ66:AJ67"/>
    <mergeCell ref="AK66:AK67"/>
    <mergeCell ref="AL66:AL67"/>
    <mergeCell ref="AM66:AM67"/>
    <mergeCell ref="AN66:AN67"/>
    <mergeCell ref="AO66:AO67"/>
    <mergeCell ref="AP66:AP67"/>
    <mergeCell ref="Z68:Z69"/>
    <mergeCell ref="AA68:AA69"/>
    <mergeCell ref="AB68:AB69"/>
    <mergeCell ref="AC68:AC69"/>
    <mergeCell ref="AD68:AD69"/>
    <mergeCell ref="AE68:AE69"/>
    <mergeCell ref="AF68:AF69"/>
    <mergeCell ref="AG68:AG69"/>
    <mergeCell ref="AH68:AH69"/>
    <mergeCell ref="AI68:AI69"/>
    <mergeCell ref="AJ68:AJ69"/>
    <mergeCell ref="AK68:AK69"/>
    <mergeCell ref="AL68:AL69"/>
    <mergeCell ref="AM68:AM69"/>
    <mergeCell ref="AN68:AN69"/>
    <mergeCell ref="AO68:AO69"/>
    <mergeCell ref="AP68:AP69"/>
    <mergeCell ref="AF62:AF63"/>
    <mergeCell ref="AG62:AG63"/>
    <mergeCell ref="AH62:AH63"/>
    <mergeCell ref="AI62:AI63"/>
    <mergeCell ref="AJ62:AJ63"/>
    <mergeCell ref="AK62:AK63"/>
    <mergeCell ref="AL62:AL63"/>
    <mergeCell ref="AM62:AM63"/>
    <mergeCell ref="AN62:AN63"/>
    <mergeCell ref="AO62:AO63"/>
    <mergeCell ref="AP62:AP63"/>
    <mergeCell ref="Z64:Z65"/>
    <mergeCell ref="AA64:AA65"/>
    <mergeCell ref="AB64:AB65"/>
    <mergeCell ref="AC64:AC65"/>
    <mergeCell ref="AD64:AD65"/>
    <mergeCell ref="AE64:AE65"/>
    <mergeCell ref="AF64:AF65"/>
    <mergeCell ref="AG64:AG65"/>
    <mergeCell ref="AH64:AH65"/>
    <mergeCell ref="AI64:AI65"/>
    <mergeCell ref="AJ64:AJ65"/>
    <mergeCell ref="AK64:AK65"/>
    <mergeCell ref="AL64:AL65"/>
    <mergeCell ref="AM64:AM65"/>
    <mergeCell ref="AN64:AN65"/>
    <mergeCell ref="AO64:AO65"/>
    <mergeCell ref="AP64:AP65"/>
    <mergeCell ref="S62:S63"/>
    <mergeCell ref="T62:T63"/>
    <mergeCell ref="R64:R65"/>
    <mergeCell ref="S64:S65"/>
    <mergeCell ref="T64:T65"/>
    <mergeCell ref="R66:R67"/>
    <mergeCell ref="S66:S67"/>
    <mergeCell ref="T66:T67"/>
    <mergeCell ref="R68:R69"/>
    <mergeCell ref="S68:S69"/>
    <mergeCell ref="T68:T69"/>
    <mergeCell ref="Z62:Z63"/>
    <mergeCell ref="AA62:AA63"/>
    <mergeCell ref="AB62:AB63"/>
    <mergeCell ref="AC62:AC63"/>
    <mergeCell ref="AD62:AD63"/>
    <mergeCell ref="AE62:AE63"/>
    <mergeCell ref="Z66:Z67"/>
    <mergeCell ref="AA66:AA67"/>
    <mergeCell ref="AB66:AB67"/>
    <mergeCell ref="AC66:AC67"/>
    <mergeCell ref="AD66:AD67"/>
    <mergeCell ref="AE66:AE67"/>
    <mergeCell ref="U66:U67"/>
    <mergeCell ref="U68:U69"/>
    <mergeCell ref="V66:V67"/>
    <mergeCell ref="V68:V69"/>
    <mergeCell ref="W66:W67"/>
    <mergeCell ref="W68:W69"/>
    <mergeCell ref="X66:X67"/>
    <mergeCell ref="X68:X69"/>
    <mergeCell ref="Y66:Y67"/>
    <mergeCell ref="AL60:AL61"/>
    <mergeCell ref="AM60:AM61"/>
    <mergeCell ref="AN60:AN61"/>
    <mergeCell ref="AO60:AO61"/>
    <mergeCell ref="AP60:AP61"/>
    <mergeCell ref="F66:F67"/>
    <mergeCell ref="F68:F69"/>
    <mergeCell ref="L62:L63"/>
    <mergeCell ref="L64:L65"/>
    <mergeCell ref="L66:L67"/>
    <mergeCell ref="L68:L69"/>
    <mergeCell ref="M62:M63"/>
    <mergeCell ref="M64:M65"/>
    <mergeCell ref="M66:M67"/>
    <mergeCell ref="M68:M69"/>
    <mergeCell ref="N62:N63"/>
    <mergeCell ref="O62:O63"/>
    <mergeCell ref="P62:P63"/>
    <mergeCell ref="N64:N65"/>
    <mergeCell ref="O64:O65"/>
    <mergeCell ref="P64:P65"/>
    <mergeCell ref="N66:N67"/>
    <mergeCell ref="O66:O67"/>
    <mergeCell ref="P66:P67"/>
    <mergeCell ref="N68:N69"/>
    <mergeCell ref="O68:O69"/>
    <mergeCell ref="P68:P69"/>
    <mergeCell ref="Q62:Q63"/>
    <mergeCell ref="Q64:Q65"/>
    <mergeCell ref="Q66:Q67"/>
    <mergeCell ref="Q68:Q69"/>
    <mergeCell ref="R62:R63"/>
    <mergeCell ref="AH58:AH59"/>
    <mergeCell ref="AI58:AI59"/>
    <mergeCell ref="AJ58:AJ59"/>
    <mergeCell ref="AK58:AK59"/>
    <mergeCell ref="AL58:AL59"/>
    <mergeCell ref="AM58:AM59"/>
    <mergeCell ref="AN58:AN59"/>
    <mergeCell ref="AO58:AO59"/>
    <mergeCell ref="AP58:AP59"/>
    <mergeCell ref="F60:F61"/>
    <mergeCell ref="G60:G61"/>
    <mergeCell ref="L60:L61"/>
    <mergeCell ref="M60:M61"/>
    <mergeCell ref="N60:N61"/>
    <mergeCell ref="O60:O61"/>
    <mergeCell ref="P60:P61"/>
    <mergeCell ref="Q60:Q61"/>
    <mergeCell ref="R60:R61"/>
    <mergeCell ref="S60:S61"/>
    <mergeCell ref="T60:T61"/>
    <mergeCell ref="Z60:Z61"/>
    <mergeCell ref="AA60:AA61"/>
    <mergeCell ref="AB60:AB61"/>
    <mergeCell ref="AC60:AC61"/>
    <mergeCell ref="AD60:AD61"/>
    <mergeCell ref="AE60:AE61"/>
    <mergeCell ref="AF60:AF61"/>
    <mergeCell ref="AG60:AG61"/>
    <mergeCell ref="AH60:AH61"/>
    <mergeCell ref="AI60:AI61"/>
    <mergeCell ref="AJ60:AJ61"/>
    <mergeCell ref="AK60:AK61"/>
    <mergeCell ref="L58:L59"/>
    <mergeCell ref="M58:M59"/>
    <mergeCell ref="N58:N59"/>
    <mergeCell ref="O58:O59"/>
    <mergeCell ref="P58:P59"/>
    <mergeCell ref="Q58:Q59"/>
    <mergeCell ref="R58:R59"/>
    <mergeCell ref="S58:S59"/>
    <mergeCell ref="T58:T59"/>
    <mergeCell ref="Z58:Z59"/>
    <mergeCell ref="AA58:AA59"/>
    <mergeCell ref="AB58:AB59"/>
    <mergeCell ref="AC58:AC59"/>
    <mergeCell ref="AD58:AD59"/>
    <mergeCell ref="AE58:AE59"/>
    <mergeCell ref="AF58:AF59"/>
    <mergeCell ref="AG58:AG59"/>
    <mergeCell ref="AP48:AP49"/>
    <mergeCell ref="AH50:AH51"/>
    <mergeCell ref="AI50:AI51"/>
    <mergeCell ref="AJ50:AJ51"/>
    <mergeCell ref="AK50:AK51"/>
    <mergeCell ref="AL50:AL51"/>
    <mergeCell ref="AM50:AM51"/>
    <mergeCell ref="AN50:AN51"/>
    <mergeCell ref="AO50:AO51"/>
    <mergeCell ref="AP50:AP51"/>
    <mergeCell ref="Z52:Z53"/>
    <mergeCell ref="AA52:AA53"/>
    <mergeCell ref="AB52:AB53"/>
    <mergeCell ref="AC52:AC53"/>
    <mergeCell ref="AD52:AD53"/>
    <mergeCell ref="AE52:AE53"/>
    <mergeCell ref="AF52:AF53"/>
    <mergeCell ref="AG52:AG53"/>
    <mergeCell ref="AH52:AH53"/>
    <mergeCell ref="AI52:AI53"/>
    <mergeCell ref="AJ52:AJ53"/>
    <mergeCell ref="AK52:AK53"/>
    <mergeCell ref="AL52:AL53"/>
    <mergeCell ref="AM52:AM53"/>
    <mergeCell ref="AN52:AN53"/>
    <mergeCell ref="AO52:AO53"/>
    <mergeCell ref="AP52:AP53"/>
    <mergeCell ref="L48:L49"/>
    <mergeCell ref="M48:M49"/>
    <mergeCell ref="N48:N49"/>
    <mergeCell ref="O48:O49"/>
    <mergeCell ref="P48:P49"/>
    <mergeCell ref="Q48:Q49"/>
    <mergeCell ref="R48:R49"/>
    <mergeCell ref="AH44:AH45"/>
    <mergeCell ref="AI44:AI45"/>
    <mergeCell ref="AJ44:AJ45"/>
    <mergeCell ref="AK44:AK45"/>
    <mergeCell ref="AL44:AL45"/>
    <mergeCell ref="AM44:AM45"/>
    <mergeCell ref="AN44:AN45"/>
    <mergeCell ref="AO44:AO45"/>
    <mergeCell ref="AP44:AP45"/>
    <mergeCell ref="Z48:Z49"/>
    <mergeCell ref="AA48:AA49"/>
    <mergeCell ref="AB48:AB49"/>
    <mergeCell ref="AC48:AC49"/>
    <mergeCell ref="AD48:AD49"/>
    <mergeCell ref="AE48:AE49"/>
    <mergeCell ref="AF48:AF49"/>
    <mergeCell ref="AG48:AG49"/>
    <mergeCell ref="AH48:AH49"/>
    <mergeCell ref="AI48:AI49"/>
    <mergeCell ref="AJ48:AJ49"/>
    <mergeCell ref="AK48:AK49"/>
    <mergeCell ref="AL48:AL49"/>
    <mergeCell ref="AM48:AM49"/>
    <mergeCell ref="AN48:AN49"/>
    <mergeCell ref="AO48:AO49"/>
    <mergeCell ref="O52:O53"/>
    <mergeCell ref="P52:P53"/>
    <mergeCell ref="Q52:Q53"/>
    <mergeCell ref="R52:R53"/>
    <mergeCell ref="S52:S53"/>
    <mergeCell ref="T52:T53"/>
    <mergeCell ref="Z44:Z45"/>
    <mergeCell ref="AA44:AA45"/>
    <mergeCell ref="AB44:AB45"/>
    <mergeCell ref="AC44:AC45"/>
    <mergeCell ref="AD44:AD45"/>
    <mergeCell ref="AE44:AE45"/>
    <mergeCell ref="AF44:AF45"/>
    <mergeCell ref="AG44:AG45"/>
    <mergeCell ref="Z50:Z51"/>
    <mergeCell ref="AA50:AA51"/>
    <mergeCell ref="AB50:AB51"/>
    <mergeCell ref="AC50:AC51"/>
    <mergeCell ref="AD50:AD51"/>
    <mergeCell ref="AE50:AE51"/>
    <mergeCell ref="AF50:AF51"/>
    <mergeCell ref="AG50:AG51"/>
    <mergeCell ref="W44:W45"/>
    <mergeCell ref="X44:X45"/>
    <mergeCell ref="Y44:Y45"/>
    <mergeCell ref="U46:U47"/>
    <mergeCell ref="U48:U49"/>
    <mergeCell ref="V46:V47"/>
    <mergeCell ref="V48:V49"/>
    <mergeCell ref="W46:W47"/>
    <mergeCell ref="W48:W49"/>
    <mergeCell ref="X46:X47"/>
    <mergeCell ref="AB34:AB35"/>
    <mergeCell ref="AC34:AC35"/>
    <mergeCell ref="AD34:AD35"/>
    <mergeCell ref="AE34:AE35"/>
    <mergeCell ref="X36:X37"/>
    <mergeCell ref="Y36:Y37"/>
    <mergeCell ref="W38:W39"/>
    <mergeCell ref="X38:X39"/>
    <mergeCell ref="Y38:Y39"/>
    <mergeCell ref="U40:U41"/>
    <mergeCell ref="V40:V41"/>
    <mergeCell ref="W40:W41"/>
    <mergeCell ref="X40:X41"/>
    <mergeCell ref="Y40:Y41"/>
    <mergeCell ref="W42:W43"/>
    <mergeCell ref="X42:X43"/>
    <mergeCell ref="Y42:Y43"/>
    <mergeCell ref="AF34:AF35"/>
    <mergeCell ref="AG34:AG35"/>
    <mergeCell ref="AH34:AH35"/>
    <mergeCell ref="AI34:AI35"/>
    <mergeCell ref="AJ34:AJ35"/>
    <mergeCell ref="AK34:AK35"/>
    <mergeCell ref="AL34:AL35"/>
    <mergeCell ref="AM34:AM35"/>
    <mergeCell ref="AN34:AN35"/>
    <mergeCell ref="AO34:AO35"/>
    <mergeCell ref="AP34:AP35"/>
    <mergeCell ref="L31:L33"/>
    <mergeCell ref="M31:M33"/>
    <mergeCell ref="N31:N33"/>
    <mergeCell ref="O31:O33"/>
    <mergeCell ref="P31:P33"/>
    <mergeCell ref="Q31:Q33"/>
    <mergeCell ref="R31:R33"/>
    <mergeCell ref="S31:S33"/>
    <mergeCell ref="T31:T33"/>
    <mergeCell ref="T34:T35"/>
    <mergeCell ref="S34:S35"/>
    <mergeCell ref="R34:R35"/>
    <mergeCell ref="Q34:Q35"/>
    <mergeCell ref="P34:P35"/>
    <mergeCell ref="O34:O35"/>
    <mergeCell ref="N34:N35"/>
    <mergeCell ref="M34:M35"/>
    <mergeCell ref="L34:L35"/>
    <mergeCell ref="Y34:Y35"/>
    <mergeCell ref="Z34:Z35"/>
    <mergeCell ref="AA34:AA35"/>
    <mergeCell ref="AO27:AO28"/>
    <mergeCell ref="AP27:AP28"/>
    <mergeCell ref="Z29:Z30"/>
    <mergeCell ref="AA29:AA30"/>
    <mergeCell ref="AB29:AB30"/>
    <mergeCell ref="AC29:AC30"/>
    <mergeCell ref="AD29:AD30"/>
    <mergeCell ref="AE29:AE30"/>
    <mergeCell ref="AF29:AF30"/>
    <mergeCell ref="AG29:AG30"/>
    <mergeCell ref="AH29:AH30"/>
    <mergeCell ref="AI29:AI30"/>
    <mergeCell ref="AJ29:AJ30"/>
    <mergeCell ref="AK29:AK30"/>
    <mergeCell ref="AL29:AL30"/>
    <mergeCell ref="AM29:AM30"/>
    <mergeCell ref="AN29:AN30"/>
    <mergeCell ref="AO29:AO30"/>
    <mergeCell ref="AP29:AP30"/>
    <mergeCell ref="Z27:Z28"/>
    <mergeCell ref="AA27:AA28"/>
    <mergeCell ref="AB27:AB28"/>
    <mergeCell ref="AC27:AC28"/>
    <mergeCell ref="AD27:AD28"/>
    <mergeCell ref="AE27:AE28"/>
    <mergeCell ref="AF27:AF28"/>
    <mergeCell ref="AG27:AG28"/>
    <mergeCell ref="AH27:AH28"/>
    <mergeCell ref="AI27:AI28"/>
    <mergeCell ref="AJ27:AJ28"/>
    <mergeCell ref="AK27:AK28"/>
    <mergeCell ref="AL27:AL28"/>
    <mergeCell ref="AO21:AO22"/>
    <mergeCell ref="AP21:AP22"/>
    <mergeCell ref="Z25:Z26"/>
    <mergeCell ref="AA25:AA26"/>
    <mergeCell ref="AB25:AB26"/>
    <mergeCell ref="AC25:AC26"/>
    <mergeCell ref="AD25:AD26"/>
    <mergeCell ref="AE25:AE26"/>
    <mergeCell ref="AF25:AF26"/>
    <mergeCell ref="AG25:AG26"/>
    <mergeCell ref="AH25:AH26"/>
    <mergeCell ref="AI25:AI26"/>
    <mergeCell ref="AJ25:AJ26"/>
    <mergeCell ref="AK25:AK26"/>
    <mergeCell ref="AL25:AL26"/>
    <mergeCell ref="AM25:AM26"/>
    <mergeCell ref="AN25:AN26"/>
    <mergeCell ref="AO25:AO26"/>
    <mergeCell ref="AP25:AP26"/>
    <mergeCell ref="AF21:AF22"/>
    <mergeCell ref="AG21:AG22"/>
    <mergeCell ref="AH21:AH22"/>
    <mergeCell ref="AI21:AI22"/>
    <mergeCell ref="AJ21:AJ22"/>
    <mergeCell ref="AK21:AK22"/>
    <mergeCell ref="AL21:AL22"/>
    <mergeCell ref="AM21:AM22"/>
    <mergeCell ref="AN21:AN22"/>
    <mergeCell ref="AM27:AM28"/>
    <mergeCell ref="AN27:AN28"/>
    <mergeCell ref="Q25:Q26"/>
    <mergeCell ref="R25:R26"/>
    <mergeCell ref="S25:S26"/>
    <mergeCell ref="T25:T26"/>
    <mergeCell ref="T27:T28"/>
    <mergeCell ref="S27:S28"/>
    <mergeCell ref="R27:R28"/>
    <mergeCell ref="Q27:Q28"/>
    <mergeCell ref="P27:P28"/>
    <mergeCell ref="O27:O28"/>
    <mergeCell ref="N27:N28"/>
    <mergeCell ref="M27:M28"/>
    <mergeCell ref="L27:L28"/>
    <mergeCell ref="L29:L30"/>
    <mergeCell ref="M29:M30"/>
    <mergeCell ref="N29:N30"/>
    <mergeCell ref="O29:O30"/>
    <mergeCell ref="P29:P30"/>
    <mergeCell ref="Q29:Q30"/>
    <mergeCell ref="R29:R30"/>
    <mergeCell ref="S29:S30"/>
    <mergeCell ref="T29:T30"/>
    <mergeCell ref="AA17:AA18"/>
    <mergeCell ref="AB17:AB18"/>
    <mergeCell ref="AC17:AC18"/>
    <mergeCell ref="AD17:AD18"/>
    <mergeCell ref="AE17:AE18"/>
    <mergeCell ref="AF17:AF18"/>
    <mergeCell ref="AG17:AG18"/>
    <mergeCell ref="AH17:AH18"/>
    <mergeCell ref="AI17:AI18"/>
    <mergeCell ref="AJ17:AJ18"/>
    <mergeCell ref="AK17:AK18"/>
    <mergeCell ref="AL17:AL18"/>
    <mergeCell ref="AM17:AM18"/>
    <mergeCell ref="AN17:AN18"/>
    <mergeCell ref="AO17:AO18"/>
    <mergeCell ref="AP17:AP18"/>
    <mergeCell ref="F21:F22"/>
    <mergeCell ref="L21:L22"/>
    <mergeCell ref="M21:M22"/>
    <mergeCell ref="N21:N22"/>
    <mergeCell ref="O21:O22"/>
    <mergeCell ref="P21:P22"/>
    <mergeCell ref="Q21:Q22"/>
    <mergeCell ref="R21:R22"/>
    <mergeCell ref="S21:S22"/>
    <mergeCell ref="T21:T22"/>
    <mergeCell ref="Z21:Z22"/>
    <mergeCell ref="AA21:AA22"/>
    <mergeCell ref="AB21:AB22"/>
    <mergeCell ref="AC21:AC22"/>
    <mergeCell ref="AD21:AD22"/>
    <mergeCell ref="AE21:AE22"/>
    <mergeCell ref="AK13:AK14"/>
    <mergeCell ref="AL13:AL14"/>
    <mergeCell ref="AM13:AM14"/>
    <mergeCell ref="AN13:AN14"/>
    <mergeCell ref="AO13:AO14"/>
    <mergeCell ref="AP13:AP14"/>
    <mergeCell ref="L15:L16"/>
    <mergeCell ref="M15:M16"/>
    <mergeCell ref="N15:N16"/>
    <mergeCell ref="O15:O16"/>
    <mergeCell ref="P15:P16"/>
    <mergeCell ref="Q15:Q16"/>
    <mergeCell ref="R15:R16"/>
    <mergeCell ref="S15:S16"/>
    <mergeCell ref="T15:T16"/>
    <mergeCell ref="Z15:Z16"/>
    <mergeCell ref="AA15:AA16"/>
    <mergeCell ref="AB15:AB16"/>
    <mergeCell ref="AC15:AC16"/>
    <mergeCell ref="AD15:AD16"/>
    <mergeCell ref="AE15:AE16"/>
    <mergeCell ref="AF15:AF16"/>
    <mergeCell ref="AG15:AG16"/>
    <mergeCell ref="AH15:AH16"/>
    <mergeCell ref="AI15:AI16"/>
    <mergeCell ref="AJ15:AJ16"/>
    <mergeCell ref="AK15:AK16"/>
    <mergeCell ref="AL15:AL16"/>
    <mergeCell ref="AM15:AM16"/>
    <mergeCell ref="AN15:AN16"/>
    <mergeCell ref="AO15:AO16"/>
    <mergeCell ref="AP15:AP16"/>
    <mergeCell ref="AE11:AE12"/>
    <mergeCell ref="AF11:AF12"/>
    <mergeCell ref="AG11:AG12"/>
    <mergeCell ref="AH11:AH12"/>
    <mergeCell ref="AI11:AI12"/>
    <mergeCell ref="AJ11:AJ12"/>
    <mergeCell ref="AK11:AK12"/>
    <mergeCell ref="AM11:AM12"/>
    <mergeCell ref="AL11:AL12"/>
    <mergeCell ref="AN11:AN12"/>
    <mergeCell ref="AO11:AO12"/>
    <mergeCell ref="AP11:AP12"/>
    <mergeCell ref="L13:L14"/>
    <mergeCell ref="M13:M14"/>
    <mergeCell ref="N13:N14"/>
    <mergeCell ref="O13:O14"/>
    <mergeCell ref="P13:P14"/>
    <mergeCell ref="Q13:Q14"/>
    <mergeCell ref="R13:R14"/>
    <mergeCell ref="S13:S14"/>
    <mergeCell ref="T13:T14"/>
    <mergeCell ref="Z13:Z14"/>
    <mergeCell ref="AA13:AA14"/>
    <mergeCell ref="AB13:AB14"/>
    <mergeCell ref="AC13:AC14"/>
    <mergeCell ref="AD13:AD14"/>
    <mergeCell ref="AE13:AE14"/>
    <mergeCell ref="AF13:AF14"/>
    <mergeCell ref="AG13:AG14"/>
    <mergeCell ref="AH13:AH14"/>
    <mergeCell ref="AI13:AI14"/>
    <mergeCell ref="AJ13:AJ14"/>
    <mergeCell ref="AA9:AA10"/>
    <mergeCell ref="AB9:AB10"/>
    <mergeCell ref="AC9:AC10"/>
    <mergeCell ref="AD9:AD10"/>
    <mergeCell ref="AE9:AE10"/>
    <mergeCell ref="AF9:AF10"/>
    <mergeCell ref="AG9:AG10"/>
    <mergeCell ref="AH9:AH10"/>
    <mergeCell ref="AI9:AI10"/>
    <mergeCell ref="AJ9:AJ10"/>
    <mergeCell ref="AK9:AK10"/>
    <mergeCell ref="AL9:AL10"/>
    <mergeCell ref="AM9:AM10"/>
    <mergeCell ref="AN9:AN10"/>
    <mergeCell ref="AO9:AO10"/>
    <mergeCell ref="AP9:AP10"/>
    <mergeCell ref="F11:F12"/>
    <mergeCell ref="G11:G12"/>
    <mergeCell ref="L11:L12"/>
    <mergeCell ref="M11:M12"/>
    <mergeCell ref="N11:N12"/>
    <mergeCell ref="O11:O12"/>
    <mergeCell ref="P11:P12"/>
    <mergeCell ref="Q11:Q12"/>
    <mergeCell ref="R11:R12"/>
    <mergeCell ref="S11:S12"/>
    <mergeCell ref="T11:T12"/>
    <mergeCell ref="Z11:Z12"/>
    <mergeCell ref="AA11:AA12"/>
    <mergeCell ref="AB11:AB12"/>
    <mergeCell ref="AC11:AC12"/>
    <mergeCell ref="AD11:AD12"/>
    <mergeCell ref="B88:B91"/>
    <mergeCell ref="C88:C89"/>
    <mergeCell ref="D88:D89"/>
    <mergeCell ref="E88:E89"/>
    <mergeCell ref="H88:H89"/>
    <mergeCell ref="I88:I89"/>
    <mergeCell ref="J88:J89"/>
    <mergeCell ref="K88:K89"/>
    <mergeCell ref="U88:U89"/>
    <mergeCell ref="B60:B61"/>
    <mergeCell ref="I27:I28"/>
    <mergeCell ref="J27:J28"/>
    <mergeCell ref="K27:K28"/>
    <mergeCell ref="D60:D61"/>
    <mergeCell ref="C60:C61"/>
    <mergeCell ref="B31:B35"/>
    <mergeCell ref="B36:B53"/>
    <mergeCell ref="F27:F28"/>
    <mergeCell ref="G27:G28"/>
    <mergeCell ref="G29:G30"/>
    <mergeCell ref="S48:S49"/>
    <mergeCell ref="T48:T49"/>
    <mergeCell ref="L50:L51"/>
    <mergeCell ref="M50:M51"/>
    <mergeCell ref="N50:N51"/>
    <mergeCell ref="O50:O51"/>
    <mergeCell ref="P50:P51"/>
    <mergeCell ref="Q50:Q51"/>
    <mergeCell ref="R50:R51"/>
    <mergeCell ref="S50:S51"/>
    <mergeCell ref="T50:T51"/>
    <mergeCell ref="U44:U45"/>
    <mergeCell ref="C90:C91"/>
    <mergeCell ref="D90:D91"/>
    <mergeCell ref="E90:E91"/>
    <mergeCell ref="H90:H91"/>
    <mergeCell ref="I90:I91"/>
    <mergeCell ref="J90:J91"/>
    <mergeCell ref="K90:K91"/>
    <mergeCell ref="U90:U91"/>
    <mergeCell ref="V90:V91"/>
    <mergeCell ref="W90:W91"/>
    <mergeCell ref="X90:X91"/>
    <mergeCell ref="Y90:Y91"/>
    <mergeCell ref="C38:C39"/>
    <mergeCell ref="C40:C41"/>
    <mergeCell ref="Y13:Y14"/>
    <mergeCell ref="C34:C35"/>
    <mergeCell ref="D56:D57"/>
    <mergeCell ref="D58:D59"/>
    <mergeCell ref="C58:C59"/>
    <mergeCell ref="I25:I26"/>
    <mergeCell ref="J25:J26"/>
    <mergeCell ref="K25:K26"/>
    <mergeCell ref="E27:E28"/>
    <mergeCell ref="H27:H28"/>
    <mergeCell ref="C29:C30"/>
    <mergeCell ref="D29:D30"/>
    <mergeCell ref="E29:E30"/>
    <mergeCell ref="H29:H30"/>
    <mergeCell ref="I29:I30"/>
    <mergeCell ref="J29:J30"/>
    <mergeCell ref="K29:K30"/>
    <mergeCell ref="U29:U30"/>
    <mergeCell ref="N9:N10"/>
    <mergeCell ref="O9:O10"/>
    <mergeCell ref="P9:P10"/>
    <mergeCell ref="Q9:Q10"/>
    <mergeCell ref="R9:R10"/>
    <mergeCell ref="S9:S10"/>
    <mergeCell ref="T9:T10"/>
    <mergeCell ref="Z9:Z10"/>
    <mergeCell ref="C17:C18"/>
    <mergeCell ref="W9:W10"/>
    <mergeCell ref="X9:X10"/>
    <mergeCell ref="Y9:Y10"/>
    <mergeCell ref="V88:V89"/>
    <mergeCell ref="W88:W89"/>
    <mergeCell ref="X88:X89"/>
    <mergeCell ref="Y88:Y89"/>
    <mergeCell ref="V29:V30"/>
    <mergeCell ref="W29:W30"/>
    <mergeCell ref="X29:X30"/>
    <mergeCell ref="Y29:Y30"/>
    <mergeCell ref="D21:D22"/>
    <mergeCell ref="E21:E22"/>
    <mergeCell ref="Z17:Z18"/>
    <mergeCell ref="F25:F26"/>
    <mergeCell ref="L25:L26"/>
    <mergeCell ref="M25:M26"/>
    <mergeCell ref="N25:N26"/>
    <mergeCell ref="O25:O26"/>
    <mergeCell ref="P25:P26"/>
    <mergeCell ref="L52:L53"/>
    <mergeCell ref="M52:M53"/>
    <mergeCell ref="N52:N53"/>
    <mergeCell ref="G34:G35"/>
    <mergeCell ref="X25:X26"/>
    <mergeCell ref="Y25:Y26"/>
    <mergeCell ref="X27:X28"/>
    <mergeCell ref="X31:X33"/>
    <mergeCell ref="Y27:Y28"/>
    <mergeCell ref="Y31:Y33"/>
    <mergeCell ref="X34:X35"/>
    <mergeCell ref="AG2:AP2"/>
    <mergeCell ref="AG3:AP3"/>
    <mergeCell ref="AG4:AP5"/>
    <mergeCell ref="G2:AB2"/>
    <mergeCell ref="G3:AB3"/>
    <mergeCell ref="G4:AB4"/>
    <mergeCell ref="G5:AB5"/>
    <mergeCell ref="B6:AP6"/>
    <mergeCell ref="AC2:AF2"/>
    <mergeCell ref="AC3:AF3"/>
    <mergeCell ref="AC4:AF5"/>
    <mergeCell ref="E5:F5"/>
    <mergeCell ref="B2:D5"/>
    <mergeCell ref="E2:F2"/>
    <mergeCell ref="E3:F3"/>
    <mergeCell ref="E4:F4"/>
    <mergeCell ref="C9:C10"/>
    <mergeCell ref="D9:D10"/>
    <mergeCell ref="E9:E10"/>
    <mergeCell ref="H9:H10"/>
    <mergeCell ref="F9:F10"/>
    <mergeCell ref="G9:G10"/>
    <mergeCell ref="L9:L10"/>
    <mergeCell ref="M9:M10"/>
    <mergeCell ref="B7:G7"/>
    <mergeCell ref="H7:K7"/>
    <mergeCell ref="AD7:AP7"/>
    <mergeCell ref="B78:B81"/>
    <mergeCell ref="V7:Y7"/>
    <mergeCell ref="Z7:AC7"/>
    <mergeCell ref="R7:U7"/>
    <mergeCell ref="L7:Q7"/>
    <mergeCell ref="B11:B12"/>
    <mergeCell ref="B9:B10"/>
    <mergeCell ref="I9:I10"/>
    <mergeCell ref="J9:J10"/>
    <mergeCell ref="K9:K10"/>
    <mergeCell ref="B15:B18"/>
    <mergeCell ref="C48:C49"/>
    <mergeCell ref="B62:B69"/>
    <mergeCell ref="E38:E39"/>
    <mergeCell ref="H38:H39"/>
    <mergeCell ref="I38:I39"/>
    <mergeCell ref="J38:J39"/>
    <mergeCell ref="K38:K39"/>
    <mergeCell ref="E40:E41"/>
    <mergeCell ref="H40:H41"/>
    <mergeCell ref="I40:I41"/>
    <mergeCell ref="B13:B14"/>
    <mergeCell ref="K19:K20"/>
    <mergeCell ref="E23:E24"/>
    <mergeCell ref="E31:E33"/>
    <mergeCell ref="H31:H33"/>
    <mergeCell ref="I31:I33"/>
    <mergeCell ref="C21:C22"/>
    <mergeCell ref="U21:U22"/>
    <mergeCell ref="B86:B87"/>
    <mergeCell ref="C13:C14"/>
    <mergeCell ref="C15:C16"/>
    <mergeCell ref="B70:B77"/>
    <mergeCell ref="B82:B85"/>
    <mergeCell ref="B54:B59"/>
    <mergeCell ref="C36:C37"/>
    <mergeCell ref="C42:C43"/>
    <mergeCell ref="C44:C45"/>
    <mergeCell ref="C46:C47"/>
    <mergeCell ref="C23:C24"/>
    <mergeCell ref="C19:C20"/>
    <mergeCell ref="C25:C26"/>
    <mergeCell ref="C27:C28"/>
    <mergeCell ref="C31:C33"/>
    <mergeCell ref="C64:C65"/>
    <mergeCell ref="C66:C67"/>
    <mergeCell ref="C68:C69"/>
    <mergeCell ref="C70:C71"/>
    <mergeCell ref="C72:C73"/>
    <mergeCell ref="C74:C75"/>
    <mergeCell ref="C76:C77"/>
    <mergeCell ref="B19:B30"/>
    <mergeCell ref="C86:C87"/>
    <mergeCell ref="C84:C85"/>
    <mergeCell ref="C82:C83"/>
    <mergeCell ref="D48:D49"/>
    <mergeCell ref="D50:D51"/>
    <mergeCell ref="D52:D53"/>
    <mergeCell ref="D54:D55"/>
    <mergeCell ref="C11:C12"/>
    <mergeCell ref="D25:D26"/>
    <mergeCell ref="E15:E16"/>
    <mergeCell ref="H15:H16"/>
    <mergeCell ref="I15:I16"/>
    <mergeCell ref="K11:K12"/>
    <mergeCell ref="E19:E20"/>
    <mergeCell ref="H19:H20"/>
    <mergeCell ref="I19:I20"/>
    <mergeCell ref="J19:J20"/>
    <mergeCell ref="K21:K22"/>
    <mergeCell ref="J21:J22"/>
    <mergeCell ref="I21:I22"/>
    <mergeCell ref="H21:H22"/>
    <mergeCell ref="I23:I24"/>
    <mergeCell ref="J23:J24"/>
    <mergeCell ref="K23:K24"/>
    <mergeCell ref="E25:E26"/>
    <mergeCell ref="H25:H26"/>
    <mergeCell ref="I34:I35"/>
    <mergeCell ref="J34:J35"/>
    <mergeCell ref="K34:K35"/>
    <mergeCell ref="J31:J33"/>
    <mergeCell ref="K31:K33"/>
    <mergeCell ref="E34:E35"/>
    <mergeCell ref="H34:H35"/>
    <mergeCell ref="H23:H24"/>
    <mergeCell ref="F31:F33"/>
    <mergeCell ref="D11:D12"/>
    <mergeCell ref="D13:D14"/>
    <mergeCell ref="D15:D16"/>
    <mergeCell ref="D17:D18"/>
    <mergeCell ref="D19:D20"/>
    <mergeCell ref="D23:D24"/>
    <mergeCell ref="D62:D63"/>
    <mergeCell ref="D64:D65"/>
    <mergeCell ref="D66:D67"/>
    <mergeCell ref="D68:D69"/>
    <mergeCell ref="D70:D71"/>
    <mergeCell ref="D72:D73"/>
    <mergeCell ref="D74:D75"/>
    <mergeCell ref="D76:D77"/>
    <mergeCell ref="D78:D79"/>
    <mergeCell ref="D80:D81"/>
    <mergeCell ref="C78:C79"/>
    <mergeCell ref="C80:C81"/>
    <mergeCell ref="C62:C63"/>
    <mergeCell ref="C50:C51"/>
    <mergeCell ref="C52:C53"/>
    <mergeCell ref="C54:C55"/>
    <mergeCell ref="C56:C57"/>
    <mergeCell ref="D27:D28"/>
    <mergeCell ref="D31:D33"/>
    <mergeCell ref="D34:D35"/>
    <mergeCell ref="D36:D37"/>
    <mergeCell ref="D38:D39"/>
    <mergeCell ref="D40:D41"/>
    <mergeCell ref="D42:D43"/>
    <mergeCell ref="D44:D45"/>
    <mergeCell ref="D46:D47"/>
    <mergeCell ref="E11:E12"/>
    <mergeCell ref="H11:H12"/>
    <mergeCell ref="I11:I12"/>
    <mergeCell ref="J11:J12"/>
    <mergeCell ref="D82:D83"/>
    <mergeCell ref="D84:D85"/>
    <mergeCell ref="D86:D87"/>
    <mergeCell ref="J15:J16"/>
    <mergeCell ref="K15:K16"/>
    <mergeCell ref="E13:E14"/>
    <mergeCell ref="H13:H14"/>
    <mergeCell ref="I13:I14"/>
    <mergeCell ref="J13:J14"/>
    <mergeCell ref="K13:K14"/>
    <mergeCell ref="E17:E18"/>
    <mergeCell ref="H17:H18"/>
    <mergeCell ref="I17:I18"/>
    <mergeCell ref="J17:J18"/>
    <mergeCell ref="K17:K18"/>
    <mergeCell ref="G31:G32"/>
    <mergeCell ref="J40:J41"/>
    <mergeCell ref="K40:K41"/>
    <mergeCell ref="E42:E43"/>
    <mergeCell ref="H42:H43"/>
    <mergeCell ref="I42:I43"/>
    <mergeCell ref="J42:J43"/>
    <mergeCell ref="K42:K43"/>
    <mergeCell ref="E36:E37"/>
    <mergeCell ref="H36:H37"/>
    <mergeCell ref="I36:I37"/>
    <mergeCell ref="J36:J37"/>
    <mergeCell ref="K36:K37"/>
    <mergeCell ref="F48:F49"/>
    <mergeCell ref="G48:G49"/>
    <mergeCell ref="E44:E45"/>
    <mergeCell ref="H44:H45"/>
    <mergeCell ref="I44:I45"/>
    <mergeCell ref="J44:J45"/>
    <mergeCell ref="K44:K45"/>
    <mergeCell ref="E46:E47"/>
    <mergeCell ref="H46:H47"/>
    <mergeCell ref="I46:I47"/>
    <mergeCell ref="J46:J47"/>
    <mergeCell ref="K46:K47"/>
    <mergeCell ref="E48:E49"/>
    <mergeCell ref="H48:H49"/>
    <mergeCell ref="I48:I49"/>
    <mergeCell ref="J48:J49"/>
    <mergeCell ref="K48:K49"/>
    <mergeCell ref="E50:E51"/>
    <mergeCell ref="H50:H51"/>
    <mergeCell ref="I50:I51"/>
    <mergeCell ref="J50:J51"/>
    <mergeCell ref="K50:K51"/>
    <mergeCell ref="F50:F51"/>
    <mergeCell ref="G50:G51"/>
    <mergeCell ref="E52:E53"/>
    <mergeCell ref="H52:H53"/>
    <mergeCell ref="I52:I53"/>
    <mergeCell ref="J52:J53"/>
    <mergeCell ref="K52:K53"/>
    <mergeCell ref="E54:E55"/>
    <mergeCell ref="H54:H55"/>
    <mergeCell ref="I54:I55"/>
    <mergeCell ref="J54:J55"/>
    <mergeCell ref="K54:K55"/>
    <mergeCell ref="E56:E57"/>
    <mergeCell ref="H56:H57"/>
    <mergeCell ref="I56:I57"/>
    <mergeCell ref="J56:J57"/>
    <mergeCell ref="K56:K57"/>
    <mergeCell ref="E58:E59"/>
    <mergeCell ref="H58:H59"/>
    <mergeCell ref="I58:I59"/>
    <mergeCell ref="J58:J59"/>
    <mergeCell ref="K58:K59"/>
    <mergeCell ref="G52:G53"/>
    <mergeCell ref="G58:G59"/>
    <mergeCell ref="E60:E61"/>
    <mergeCell ref="H60:H61"/>
    <mergeCell ref="I60:I61"/>
    <mergeCell ref="J60:J61"/>
    <mergeCell ref="K60:K61"/>
    <mergeCell ref="E62:E63"/>
    <mergeCell ref="H62:H63"/>
    <mergeCell ref="I62:I63"/>
    <mergeCell ref="J62:J63"/>
    <mergeCell ref="K62:K63"/>
    <mergeCell ref="E64:E65"/>
    <mergeCell ref="H64:H65"/>
    <mergeCell ref="I64:I65"/>
    <mergeCell ref="J64:J65"/>
    <mergeCell ref="K64:K65"/>
    <mergeCell ref="E66:E67"/>
    <mergeCell ref="H66:H67"/>
    <mergeCell ref="I66:I67"/>
    <mergeCell ref="J66:J67"/>
    <mergeCell ref="K66:K67"/>
    <mergeCell ref="E68:E69"/>
    <mergeCell ref="H68:H69"/>
    <mergeCell ref="I68:I69"/>
    <mergeCell ref="J68:J69"/>
    <mergeCell ref="K68:K69"/>
    <mergeCell ref="E70:E71"/>
    <mergeCell ref="H70:H71"/>
    <mergeCell ref="I70:I71"/>
    <mergeCell ref="J70:J71"/>
    <mergeCell ref="K70:K71"/>
    <mergeCell ref="E72:E73"/>
    <mergeCell ref="H72:H73"/>
    <mergeCell ref="I72:I73"/>
    <mergeCell ref="J72:J73"/>
    <mergeCell ref="K72:K73"/>
    <mergeCell ref="E74:E75"/>
    <mergeCell ref="H74:H75"/>
    <mergeCell ref="I74:I75"/>
    <mergeCell ref="J74:J75"/>
    <mergeCell ref="K74:K75"/>
    <mergeCell ref="E76:E77"/>
    <mergeCell ref="H76:H77"/>
    <mergeCell ref="I76:I77"/>
    <mergeCell ref="J76:J77"/>
    <mergeCell ref="K76:K77"/>
    <mergeCell ref="E78:E79"/>
    <mergeCell ref="H78:H79"/>
    <mergeCell ref="I78:I79"/>
    <mergeCell ref="J78:J79"/>
    <mergeCell ref="K78:K79"/>
    <mergeCell ref="E80:E81"/>
    <mergeCell ref="H80:H81"/>
    <mergeCell ref="I80:I81"/>
    <mergeCell ref="J80:J81"/>
    <mergeCell ref="K80:K81"/>
    <mergeCell ref="E82:E83"/>
    <mergeCell ref="H82:H83"/>
    <mergeCell ref="I82:I83"/>
    <mergeCell ref="J82:J83"/>
    <mergeCell ref="K82:K83"/>
    <mergeCell ref="E84:E85"/>
    <mergeCell ref="H84:H85"/>
    <mergeCell ref="I84:I85"/>
    <mergeCell ref="J84:J85"/>
    <mergeCell ref="K84:K85"/>
    <mergeCell ref="E86:E87"/>
    <mergeCell ref="H86:H87"/>
    <mergeCell ref="I86:I87"/>
    <mergeCell ref="J86:J87"/>
    <mergeCell ref="K86:K87"/>
    <mergeCell ref="U9:U10"/>
    <mergeCell ref="V9:V10"/>
    <mergeCell ref="U11:U12"/>
    <mergeCell ref="V11:V12"/>
    <mergeCell ref="U13:U14"/>
    <mergeCell ref="V13:V14"/>
    <mergeCell ref="U17:U18"/>
    <mergeCell ref="U25:U26"/>
    <mergeCell ref="V25:V26"/>
    <mergeCell ref="U42:U43"/>
    <mergeCell ref="V42:V43"/>
    <mergeCell ref="W11:W12"/>
    <mergeCell ref="W25:W26"/>
    <mergeCell ref="U27:U28"/>
    <mergeCell ref="U31:U33"/>
    <mergeCell ref="V27:V28"/>
    <mergeCell ref="V31:V33"/>
    <mergeCell ref="W27:W28"/>
    <mergeCell ref="W31:W33"/>
    <mergeCell ref="U34:U35"/>
    <mergeCell ref="V34:V35"/>
    <mergeCell ref="W34:W35"/>
    <mergeCell ref="U36:U37"/>
    <mergeCell ref="V36:V37"/>
    <mergeCell ref="W36:W37"/>
    <mergeCell ref="U38:U39"/>
    <mergeCell ref="V38:V39"/>
    <mergeCell ref="X11:X12"/>
    <mergeCell ref="Y11:Y12"/>
    <mergeCell ref="U15:U16"/>
    <mergeCell ref="V15:V16"/>
    <mergeCell ref="W15:W16"/>
    <mergeCell ref="X15:X16"/>
    <mergeCell ref="Y15:Y16"/>
    <mergeCell ref="V17:V18"/>
    <mergeCell ref="W17:W18"/>
    <mergeCell ref="X17:X18"/>
    <mergeCell ref="Y17:Y18"/>
    <mergeCell ref="U19:U20"/>
    <mergeCell ref="V19:V20"/>
    <mergeCell ref="W19:W20"/>
    <mergeCell ref="X19:X20"/>
    <mergeCell ref="Y19:Y20"/>
    <mergeCell ref="U23:U24"/>
    <mergeCell ref="V23:V24"/>
    <mergeCell ref="W23:W24"/>
    <mergeCell ref="X23:X24"/>
    <mergeCell ref="Y23:Y24"/>
    <mergeCell ref="W13:W14"/>
    <mergeCell ref="X13:X14"/>
    <mergeCell ref="V21:V22"/>
    <mergeCell ref="W21:W22"/>
    <mergeCell ref="X21:X22"/>
    <mergeCell ref="Y21:Y22"/>
    <mergeCell ref="X48:X49"/>
    <mergeCell ref="Y46:Y47"/>
    <mergeCell ref="Y48:Y49"/>
    <mergeCell ref="U50:U51"/>
    <mergeCell ref="V50:V51"/>
    <mergeCell ref="W50:W51"/>
    <mergeCell ref="X50:X51"/>
    <mergeCell ref="Y50:Y51"/>
    <mergeCell ref="V44:V45"/>
    <mergeCell ref="U52:U53"/>
    <mergeCell ref="U54:U55"/>
    <mergeCell ref="V52:V53"/>
    <mergeCell ref="V54:V55"/>
    <mergeCell ref="W52:W53"/>
    <mergeCell ref="W54:W55"/>
    <mergeCell ref="X52:X53"/>
    <mergeCell ref="X54:X55"/>
    <mergeCell ref="Y52:Y53"/>
    <mergeCell ref="Y54:Y55"/>
    <mergeCell ref="U56:U57"/>
    <mergeCell ref="V56:V57"/>
    <mergeCell ref="W56:W57"/>
    <mergeCell ref="X56:X57"/>
    <mergeCell ref="Y56:Y57"/>
    <mergeCell ref="U58:U59"/>
    <mergeCell ref="V58:V59"/>
    <mergeCell ref="W58:W59"/>
    <mergeCell ref="X58:X59"/>
    <mergeCell ref="Y58:Y59"/>
    <mergeCell ref="U60:U61"/>
    <mergeCell ref="V60:V61"/>
    <mergeCell ref="W60:W61"/>
    <mergeCell ref="X60:X61"/>
    <mergeCell ref="Y60:Y61"/>
    <mergeCell ref="Y62:Y63"/>
    <mergeCell ref="Y64:Y65"/>
    <mergeCell ref="Y68:Y69"/>
    <mergeCell ref="U62:U63"/>
    <mergeCell ref="U64:U65"/>
    <mergeCell ref="V62:V63"/>
    <mergeCell ref="V64:V65"/>
    <mergeCell ref="W62:W63"/>
    <mergeCell ref="W64:W65"/>
    <mergeCell ref="X62:X63"/>
    <mergeCell ref="X64:X65"/>
    <mergeCell ref="U70:U71"/>
    <mergeCell ref="U72:U73"/>
    <mergeCell ref="V70:V71"/>
    <mergeCell ref="V72:V73"/>
    <mergeCell ref="W70:W71"/>
    <mergeCell ref="W72:W73"/>
    <mergeCell ref="X70:X71"/>
    <mergeCell ref="X72:X73"/>
    <mergeCell ref="Y70:Y71"/>
    <mergeCell ref="Y72:Y73"/>
    <mergeCell ref="U74:U75"/>
    <mergeCell ref="U76:U77"/>
    <mergeCell ref="V74:V75"/>
    <mergeCell ref="V76:V77"/>
    <mergeCell ref="W74:W75"/>
    <mergeCell ref="W76:W77"/>
    <mergeCell ref="X74:X75"/>
    <mergeCell ref="X76:X77"/>
    <mergeCell ref="Y74:Y75"/>
    <mergeCell ref="Y76:Y77"/>
    <mergeCell ref="X84:X85"/>
    <mergeCell ref="Y82:Y83"/>
    <mergeCell ref="Y84:Y85"/>
    <mergeCell ref="U78:U79"/>
    <mergeCell ref="V78:V79"/>
    <mergeCell ref="W78:W79"/>
    <mergeCell ref="X78:X79"/>
    <mergeCell ref="Y78:Y79"/>
    <mergeCell ref="U80:U81"/>
    <mergeCell ref="V80:V81"/>
    <mergeCell ref="W80:W81"/>
    <mergeCell ref="X80:X81"/>
    <mergeCell ref="Y80:Y81"/>
    <mergeCell ref="AQ5:BM5"/>
    <mergeCell ref="AQ9:AQ10"/>
    <mergeCell ref="AR9:AR10"/>
    <mergeCell ref="AS9:AS10"/>
    <mergeCell ref="AT9:AT10"/>
    <mergeCell ref="AU9:AU10"/>
    <mergeCell ref="AV9:AV10"/>
    <mergeCell ref="AW9:AW10"/>
    <mergeCell ref="AX9:AX10"/>
    <mergeCell ref="AY9:AY10"/>
    <mergeCell ref="AZ9:AZ10"/>
    <mergeCell ref="BA9:BA10"/>
    <mergeCell ref="BB9:BB10"/>
    <mergeCell ref="BC9:BC10"/>
    <mergeCell ref="BD9:BD10"/>
    <mergeCell ref="BE9:BE10"/>
    <mergeCell ref="BF9:BF10"/>
    <mergeCell ref="BG9:BG10"/>
    <mergeCell ref="BH9:BH10"/>
    <mergeCell ref="BI9:BI10"/>
    <mergeCell ref="BJ9:BJ10"/>
    <mergeCell ref="BK9:BK10"/>
    <mergeCell ref="BL9:BL10"/>
    <mergeCell ref="BM9:BM10"/>
    <mergeCell ref="AQ6:AV6"/>
    <mergeCell ref="AQ7:AR7"/>
    <mergeCell ref="AS7:AT7"/>
    <mergeCell ref="AU7:AU8"/>
    <mergeCell ref="AV7:AV8"/>
    <mergeCell ref="AW6:BH6"/>
    <mergeCell ref="AW7:AY7"/>
    <mergeCell ref="AZ7:BB7"/>
    <mergeCell ref="BL6:BM6"/>
    <mergeCell ref="BL7:BL8"/>
    <mergeCell ref="BM7:BM8"/>
    <mergeCell ref="BC7:BC8"/>
    <mergeCell ref="BD7:BD8"/>
    <mergeCell ref="BE7:BE8"/>
    <mergeCell ref="BF7:BF8"/>
    <mergeCell ref="BG7:BG8"/>
    <mergeCell ref="BH7:BH8"/>
    <mergeCell ref="BI6:BK6"/>
    <mergeCell ref="BI7:BI8"/>
    <mergeCell ref="BJ7:BJ8"/>
    <mergeCell ref="BK7:BK8"/>
    <mergeCell ref="BH11:BH12"/>
    <mergeCell ref="BI11:BI12"/>
    <mergeCell ref="BJ11:BJ12"/>
    <mergeCell ref="BK11:BK12"/>
    <mergeCell ref="BL11:BL12"/>
    <mergeCell ref="BM11:BM12"/>
    <mergeCell ref="AZ13:AZ14"/>
    <mergeCell ref="BA13:BA14"/>
    <mergeCell ref="BB13:BB14"/>
    <mergeCell ref="BC13:BC14"/>
    <mergeCell ref="BD13:BD14"/>
    <mergeCell ref="BE13:BE14"/>
    <mergeCell ref="BF13:BF14"/>
    <mergeCell ref="BG13:BG14"/>
    <mergeCell ref="AY11:AY12"/>
    <mergeCell ref="AZ11:AZ12"/>
    <mergeCell ref="BA11:BA12"/>
    <mergeCell ref="BB11:BB12"/>
    <mergeCell ref="BC11:BC12"/>
    <mergeCell ref="BD11:BD12"/>
    <mergeCell ref="BE11:BE12"/>
    <mergeCell ref="BF11:BF12"/>
    <mergeCell ref="BG11:BG12"/>
    <mergeCell ref="BH13:BH14"/>
    <mergeCell ref="BI13:BI14"/>
    <mergeCell ref="BJ13:BJ14"/>
    <mergeCell ref="BK13:BK14"/>
    <mergeCell ref="BL13:BL14"/>
    <mergeCell ref="BM13:BM14"/>
    <mergeCell ref="AQ11:AQ12"/>
    <mergeCell ref="AR11:AR12"/>
    <mergeCell ref="AS11:AS12"/>
    <mergeCell ref="AT11:AT12"/>
    <mergeCell ref="AU11:AU12"/>
    <mergeCell ref="AV11:AV12"/>
    <mergeCell ref="AW11:AW12"/>
    <mergeCell ref="AX11:AX12"/>
    <mergeCell ref="BK15:BK16"/>
    <mergeCell ref="BL15:BL16"/>
    <mergeCell ref="BM15:BM16"/>
    <mergeCell ref="BB15:BB16"/>
    <mergeCell ref="BC15:BC16"/>
    <mergeCell ref="BD15:BD16"/>
    <mergeCell ref="BE15:BE16"/>
    <mergeCell ref="BF15:BF16"/>
    <mergeCell ref="BG15:BG16"/>
    <mergeCell ref="AQ13:AQ14"/>
    <mergeCell ref="AR13:AR14"/>
    <mergeCell ref="AS13:AS14"/>
    <mergeCell ref="AT13:AT14"/>
    <mergeCell ref="AU13:AU14"/>
    <mergeCell ref="AV13:AV14"/>
    <mergeCell ref="AW13:AW14"/>
    <mergeCell ref="AX13:AX14"/>
    <mergeCell ref="AY13:AY14"/>
    <mergeCell ref="BI17:BI18"/>
    <mergeCell ref="BJ17:BJ18"/>
    <mergeCell ref="BK17:BK18"/>
    <mergeCell ref="BM17:BM18"/>
    <mergeCell ref="AQ15:AQ16"/>
    <mergeCell ref="AR15:AR16"/>
    <mergeCell ref="AS15:AS16"/>
    <mergeCell ref="AT15:AT16"/>
    <mergeCell ref="AU15:AU16"/>
    <mergeCell ref="AV15:AV16"/>
    <mergeCell ref="AT21:AT22"/>
    <mergeCell ref="AU21:AU22"/>
    <mergeCell ref="AV21:AV22"/>
    <mergeCell ref="AW21:AW22"/>
    <mergeCell ref="AX21:AX22"/>
    <mergeCell ref="AY21:AY22"/>
    <mergeCell ref="AZ21:AZ22"/>
    <mergeCell ref="BA21:BA22"/>
    <mergeCell ref="BB21:BB22"/>
    <mergeCell ref="BC21:BC22"/>
    <mergeCell ref="BD21:BD22"/>
    <mergeCell ref="BE21:BE22"/>
    <mergeCell ref="BF21:BF22"/>
    <mergeCell ref="BG21:BG22"/>
    <mergeCell ref="BH15:BH16"/>
    <mergeCell ref="BI15:BI16"/>
    <mergeCell ref="BJ15:BJ16"/>
    <mergeCell ref="AW15:AW16"/>
    <mergeCell ref="AX15:AX16"/>
    <mergeCell ref="AY15:AY16"/>
    <mergeCell ref="AZ15:AZ16"/>
    <mergeCell ref="BA15:BA16"/>
    <mergeCell ref="BH21:BH22"/>
    <mergeCell ref="BI21:BI22"/>
    <mergeCell ref="BJ21:BJ22"/>
    <mergeCell ref="BK21:BK22"/>
    <mergeCell ref="BL21:BL22"/>
    <mergeCell ref="BM21:BM22"/>
    <mergeCell ref="AQ25:AQ26"/>
    <mergeCell ref="AR25:AR26"/>
    <mergeCell ref="AS25:AS26"/>
    <mergeCell ref="AT25:AT26"/>
    <mergeCell ref="AU25:AU26"/>
    <mergeCell ref="AV25:AV26"/>
    <mergeCell ref="AW25:AW26"/>
    <mergeCell ref="AX25:AX26"/>
    <mergeCell ref="AY25:AY26"/>
    <mergeCell ref="AZ25:AZ26"/>
    <mergeCell ref="BA25:BA26"/>
    <mergeCell ref="BB25:BB26"/>
    <mergeCell ref="BC25:BC26"/>
    <mergeCell ref="BD25:BD26"/>
    <mergeCell ref="BE25:BE26"/>
    <mergeCell ref="BF25:BF26"/>
    <mergeCell ref="BG25:BG26"/>
    <mergeCell ref="BH25:BH26"/>
    <mergeCell ref="BI25:BI26"/>
    <mergeCell ref="BJ25:BJ26"/>
    <mergeCell ref="BK25:BK26"/>
    <mergeCell ref="BL25:BL26"/>
    <mergeCell ref="BM25:BM26"/>
    <mergeCell ref="AQ21:AQ22"/>
    <mergeCell ref="AR21:AR22"/>
    <mergeCell ref="AS21:AS22"/>
    <mergeCell ref="BK27:BK28"/>
    <mergeCell ref="BL27:BL28"/>
    <mergeCell ref="BM27:BM28"/>
    <mergeCell ref="AQ29:AQ30"/>
    <mergeCell ref="AR29:AR30"/>
    <mergeCell ref="AS29:AS30"/>
    <mergeCell ref="AT29:AT30"/>
    <mergeCell ref="AU29:AU30"/>
    <mergeCell ref="AV29:AV30"/>
    <mergeCell ref="AW29:AW30"/>
    <mergeCell ref="AX29:AX30"/>
    <mergeCell ref="AY29:AY30"/>
    <mergeCell ref="AZ29:AZ30"/>
    <mergeCell ref="BA29:BA30"/>
    <mergeCell ref="BB29:BB30"/>
    <mergeCell ref="BC29:BC30"/>
    <mergeCell ref="BD29:BD30"/>
    <mergeCell ref="BE29:BE30"/>
    <mergeCell ref="BF29:BF30"/>
    <mergeCell ref="BG29:BG30"/>
    <mergeCell ref="BH29:BH30"/>
    <mergeCell ref="BI29:BI30"/>
    <mergeCell ref="BJ29:BJ30"/>
    <mergeCell ref="BF34:BF35"/>
    <mergeCell ref="BG34:BG35"/>
    <mergeCell ref="BH27:BH28"/>
    <mergeCell ref="BI27:BI28"/>
    <mergeCell ref="BJ27:BJ28"/>
    <mergeCell ref="AW27:AW28"/>
    <mergeCell ref="AX27:AX28"/>
    <mergeCell ref="AY27:AY28"/>
    <mergeCell ref="AZ27:AZ28"/>
    <mergeCell ref="BA27:BA28"/>
    <mergeCell ref="BB27:BB28"/>
    <mergeCell ref="BC27:BC28"/>
    <mergeCell ref="BD27:BD28"/>
    <mergeCell ref="BE27:BE28"/>
    <mergeCell ref="BF27:BF28"/>
    <mergeCell ref="BG27:BG28"/>
    <mergeCell ref="BH34:BH35"/>
    <mergeCell ref="BI34:BI35"/>
    <mergeCell ref="BJ34:BJ35"/>
    <mergeCell ref="BK34:BK35"/>
    <mergeCell ref="BL34:BL35"/>
    <mergeCell ref="BM34:BM35"/>
    <mergeCell ref="BI44:BI45"/>
    <mergeCell ref="BJ44:BJ45"/>
    <mergeCell ref="BK44:BK45"/>
    <mergeCell ref="BM44:BM45"/>
    <mergeCell ref="AQ34:AQ35"/>
    <mergeCell ref="AR34:AR35"/>
    <mergeCell ref="AS34:AS35"/>
    <mergeCell ref="BL31:BL33"/>
    <mergeCell ref="BK29:BK30"/>
    <mergeCell ref="BL29:BL30"/>
    <mergeCell ref="BM29:BM30"/>
    <mergeCell ref="AQ27:AQ28"/>
    <mergeCell ref="AR27:AR28"/>
    <mergeCell ref="AS27:AS28"/>
    <mergeCell ref="AT27:AT28"/>
    <mergeCell ref="AU27:AU28"/>
    <mergeCell ref="AV27:AV28"/>
    <mergeCell ref="AT34:AT35"/>
    <mergeCell ref="AU34:AU35"/>
    <mergeCell ref="AV34:AV35"/>
    <mergeCell ref="AW34:AW35"/>
    <mergeCell ref="AX34:AX35"/>
    <mergeCell ref="AY34:AY35"/>
    <mergeCell ref="AZ34:AZ35"/>
    <mergeCell ref="BA34:BA35"/>
    <mergeCell ref="BB34:BB35"/>
    <mergeCell ref="BC34:BC35"/>
    <mergeCell ref="BD34:BD35"/>
    <mergeCell ref="BE34:BE35"/>
    <mergeCell ref="BK48:BK49"/>
    <mergeCell ref="BL48:BL49"/>
    <mergeCell ref="BM48:BM49"/>
    <mergeCell ref="AQ50:AQ51"/>
    <mergeCell ref="AR50:AR51"/>
    <mergeCell ref="AS50:AS51"/>
    <mergeCell ref="AT50:AT51"/>
    <mergeCell ref="AU50:AU51"/>
    <mergeCell ref="AV50:AV51"/>
    <mergeCell ref="AW50:AW51"/>
    <mergeCell ref="AX50:AX51"/>
    <mergeCell ref="AY50:AY51"/>
    <mergeCell ref="AZ50:AZ51"/>
    <mergeCell ref="BA50:BA51"/>
    <mergeCell ref="BB50:BB51"/>
    <mergeCell ref="BC50:BC51"/>
    <mergeCell ref="BD50:BD51"/>
    <mergeCell ref="BE50:BE51"/>
    <mergeCell ref="BF50:BF51"/>
    <mergeCell ref="BG50:BG51"/>
    <mergeCell ref="BH50:BH51"/>
    <mergeCell ref="BI50:BI51"/>
    <mergeCell ref="BJ50:BJ51"/>
    <mergeCell ref="BK50:BK51"/>
    <mergeCell ref="BL50:BL51"/>
    <mergeCell ref="BM50:BM51"/>
    <mergeCell ref="AQ48:AQ49"/>
    <mergeCell ref="AR48:AR49"/>
    <mergeCell ref="AS48:AS49"/>
    <mergeCell ref="AT48:AT49"/>
    <mergeCell ref="AU48:AU49"/>
    <mergeCell ref="AV48:AV49"/>
    <mergeCell ref="AW52:AW53"/>
    <mergeCell ref="AX52:AX53"/>
    <mergeCell ref="AY52:AY53"/>
    <mergeCell ref="AZ52:AZ53"/>
    <mergeCell ref="BA52:BA53"/>
    <mergeCell ref="BB52:BB53"/>
    <mergeCell ref="BC52:BC53"/>
    <mergeCell ref="BD52:BD53"/>
    <mergeCell ref="BE52:BE53"/>
    <mergeCell ref="BF52:BF53"/>
    <mergeCell ref="BG52:BG53"/>
    <mergeCell ref="BH48:BH49"/>
    <mergeCell ref="BI48:BI49"/>
    <mergeCell ref="BJ48:BJ49"/>
    <mergeCell ref="AW48:AW49"/>
    <mergeCell ref="AX48:AX49"/>
    <mergeCell ref="AY48:AY49"/>
    <mergeCell ref="AZ48:AZ49"/>
    <mergeCell ref="BA48:BA49"/>
    <mergeCell ref="BB48:BB49"/>
    <mergeCell ref="BC48:BC49"/>
    <mergeCell ref="BD48:BD49"/>
    <mergeCell ref="BE48:BE49"/>
    <mergeCell ref="BF48:BF49"/>
    <mergeCell ref="BG48:BG49"/>
    <mergeCell ref="BH52:BH53"/>
    <mergeCell ref="BI52:BI53"/>
    <mergeCell ref="BJ52:BJ53"/>
    <mergeCell ref="BK52:BK53"/>
    <mergeCell ref="BL52:BL53"/>
    <mergeCell ref="BM52:BM53"/>
    <mergeCell ref="AQ58:AQ59"/>
    <mergeCell ref="AR58:AR59"/>
    <mergeCell ref="AS58:AS59"/>
    <mergeCell ref="AT58:AT59"/>
    <mergeCell ref="AU58:AU59"/>
    <mergeCell ref="AV58:AV59"/>
    <mergeCell ref="AW58:AW59"/>
    <mergeCell ref="AX58:AX59"/>
    <mergeCell ref="AY58:AY59"/>
    <mergeCell ref="AZ58:AZ59"/>
    <mergeCell ref="BA58:BA59"/>
    <mergeCell ref="BB58:BB59"/>
    <mergeCell ref="BC58:BC59"/>
    <mergeCell ref="BD58:BD59"/>
    <mergeCell ref="BE58:BE59"/>
    <mergeCell ref="BF58:BF59"/>
    <mergeCell ref="BG58:BG59"/>
    <mergeCell ref="BH58:BH59"/>
    <mergeCell ref="BI58:BI59"/>
    <mergeCell ref="BJ58:BJ59"/>
    <mergeCell ref="BK58:BK59"/>
    <mergeCell ref="BL58:BL59"/>
    <mergeCell ref="BM58:BM59"/>
    <mergeCell ref="AQ52:AQ53"/>
    <mergeCell ref="AR52:AR53"/>
    <mergeCell ref="AS52:AS53"/>
    <mergeCell ref="AT52:AT53"/>
    <mergeCell ref="AU52:AU53"/>
    <mergeCell ref="AV52:AV53"/>
    <mergeCell ref="BK60:BK61"/>
    <mergeCell ref="BL60:BL61"/>
    <mergeCell ref="BM60:BM61"/>
    <mergeCell ref="AQ62:AQ63"/>
    <mergeCell ref="AR62:AR63"/>
    <mergeCell ref="AS62:AS63"/>
    <mergeCell ref="AT62:AT63"/>
    <mergeCell ref="AU62:AU63"/>
    <mergeCell ref="AV62:AV63"/>
    <mergeCell ref="AW62:AW63"/>
    <mergeCell ref="AX62:AX63"/>
    <mergeCell ref="AY62:AY63"/>
    <mergeCell ref="AZ62:AZ63"/>
    <mergeCell ref="BA62:BA63"/>
    <mergeCell ref="BB62:BB63"/>
    <mergeCell ref="BC62:BC63"/>
    <mergeCell ref="BD62:BD63"/>
    <mergeCell ref="BE62:BE63"/>
    <mergeCell ref="BF62:BF63"/>
    <mergeCell ref="BG62:BG63"/>
    <mergeCell ref="BH62:BH63"/>
    <mergeCell ref="BI62:BI63"/>
    <mergeCell ref="BJ62:BJ63"/>
    <mergeCell ref="BK62:BK63"/>
    <mergeCell ref="BL62:BL63"/>
    <mergeCell ref="BM62:BM63"/>
    <mergeCell ref="AQ60:AQ61"/>
    <mergeCell ref="AR60:AR61"/>
    <mergeCell ref="AS60:AS61"/>
    <mergeCell ref="AT60:AT61"/>
    <mergeCell ref="AU60:AU61"/>
    <mergeCell ref="AV60:AV61"/>
    <mergeCell ref="AW64:AW65"/>
    <mergeCell ref="AX64:AX65"/>
    <mergeCell ref="AY64:AY65"/>
    <mergeCell ref="AZ64:AZ65"/>
    <mergeCell ref="BA64:BA65"/>
    <mergeCell ref="BB64:BB65"/>
    <mergeCell ref="BC64:BC65"/>
    <mergeCell ref="BD64:BD65"/>
    <mergeCell ref="BE64:BE65"/>
    <mergeCell ref="BF64:BF65"/>
    <mergeCell ref="BG64:BG65"/>
    <mergeCell ref="BH60:BH61"/>
    <mergeCell ref="BI60:BI61"/>
    <mergeCell ref="BJ60:BJ61"/>
    <mergeCell ref="AW60:AW61"/>
    <mergeCell ref="AX60:AX61"/>
    <mergeCell ref="AY60:AY61"/>
    <mergeCell ref="AZ60:AZ61"/>
    <mergeCell ref="BA60:BA61"/>
    <mergeCell ref="BB60:BB61"/>
    <mergeCell ref="BC60:BC61"/>
    <mergeCell ref="BD60:BD61"/>
    <mergeCell ref="BE60:BE61"/>
    <mergeCell ref="BF60:BF61"/>
    <mergeCell ref="BG60:BG61"/>
    <mergeCell ref="BH64:BH65"/>
    <mergeCell ref="BI64:BI65"/>
    <mergeCell ref="BJ64:BJ65"/>
    <mergeCell ref="BK64:BK65"/>
    <mergeCell ref="BL64:BL65"/>
    <mergeCell ref="BM64:BM65"/>
    <mergeCell ref="AQ66:AQ67"/>
    <mergeCell ref="AR66:AR67"/>
    <mergeCell ref="AS66:AS67"/>
    <mergeCell ref="AT66:AT67"/>
    <mergeCell ref="AU66:AU67"/>
    <mergeCell ref="AV66:AV67"/>
    <mergeCell ref="AW66:AW67"/>
    <mergeCell ref="AX66:AX67"/>
    <mergeCell ref="AY66:AY67"/>
    <mergeCell ref="AZ66:AZ67"/>
    <mergeCell ref="BA66:BA67"/>
    <mergeCell ref="BB66:BB67"/>
    <mergeCell ref="BC66:BC67"/>
    <mergeCell ref="BD66:BD67"/>
    <mergeCell ref="BE66:BE67"/>
    <mergeCell ref="BF66:BF67"/>
    <mergeCell ref="BG66:BG67"/>
    <mergeCell ref="BH66:BH67"/>
    <mergeCell ref="BI66:BI67"/>
    <mergeCell ref="BJ66:BJ67"/>
    <mergeCell ref="BK66:BK67"/>
    <mergeCell ref="BL66:BL67"/>
    <mergeCell ref="BM66:BM67"/>
    <mergeCell ref="AQ64:AQ65"/>
    <mergeCell ref="AR64:AR65"/>
    <mergeCell ref="AS64:AS65"/>
    <mergeCell ref="AT64:AT65"/>
    <mergeCell ref="AU64:AU65"/>
    <mergeCell ref="AV64:AV65"/>
    <mergeCell ref="BK68:BK69"/>
    <mergeCell ref="BL68:BL69"/>
    <mergeCell ref="BM68:BM69"/>
    <mergeCell ref="AQ70:AQ71"/>
    <mergeCell ref="AR70:AR71"/>
    <mergeCell ref="AS70:AS71"/>
    <mergeCell ref="AT70:AT71"/>
    <mergeCell ref="AU70:AU71"/>
    <mergeCell ref="AV70:AV71"/>
    <mergeCell ref="AW70:AW71"/>
    <mergeCell ref="AX70:AX71"/>
    <mergeCell ref="AY70:AY71"/>
    <mergeCell ref="AZ70:AZ71"/>
    <mergeCell ref="BA70:BA71"/>
    <mergeCell ref="BB70:BB71"/>
    <mergeCell ref="BC70:BC71"/>
    <mergeCell ref="BD70:BD71"/>
    <mergeCell ref="BE70:BE71"/>
    <mergeCell ref="BF70:BF71"/>
    <mergeCell ref="BG70:BG71"/>
    <mergeCell ref="BH70:BH71"/>
    <mergeCell ref="BI70:BI71"/>
    <mergeCell ref="BJ70:BJ71"/>
    <mergeCell ref="BK70:BK71"/>
    <mergeCell ref="BL70:BL71"/>
    <mergeCell ref="BM70:BM71"/>
    <mergeCell ref="AQ68:AQ69"/>
    <mergeCell ref="AR68:AR69"/>
    <mergeCell ref="AS68:AS69"/>
    <mergeCell ref="AT68:AT69"/>
    <mergeCell ref="AU68:AU69"/>
    <mergeCell ref="AV68:AV69"/>
    <mergeCell ref="AW72:AW73"/>
    <mergeCell ref="AX72:AX73"/>
    <mergeCell ref="AY72:AY73"/>
    <mergeCell ref="AZ72:AZ73"/>
    <mergeCell ref="BA72:BA73"/>
    <mergeCell ref="BB72:BB73"/>
    <mergeCell ref="BC72:BC73"/>
    <mergeCell ref="BD72:BD73"/>
    <mergeCell ref="BE72:BE73"/>
    <mergeCell ref="BF72:BF73"/>
    <mergeCell ref="BG72:BG73"/>
    <mergeCell ref="BH68:BH69"/>
    <mergeCell ref="BI68:BI69"/>
    <mergeCell ref="BJ68:BJ69"/>
    <mergeCell ref="AW68:AW69"/>
    <mergeCell ref="AX68:AX69"/>
    <mergeCell ref="AY68:AY69"/>
    <mergeCell ref="AZ68:AZ69"/>
    <mergeCell ref="BA68:BA69"/>
    <mergeCell ref="BB68:BB69"/>
    <mergeCell ref="BC68:BC69"/>
    <mergeCell ref="BD68:BD69"/>
    <mergeCell ref="BE68:BE69"/>
    <mergeCell ref="BF68:BF69"/>
    <mergeCell ref="BG68:BG69"/>
    <mergeCell ref="BH72:BH73"/>
    <mergeCell ref="BI72:BI73"/>
    <mergeCell ref="BJ72:BJ73"/>
    <mergeCell ref="BK72:BK73"/>
    <mergeCell ref="BL72:BL73"/>
    <mergeCell ref="BM72:BM73"/>
    <mergeCell ref="AQ74:AQ75"/>
    <mergeCell ref="AR74:AR75"/>
    <mergeCell ref="AS74:AS75"/>
    <mergeCell ref="AT74:AT75"/>
    <mergeCell ref="AU74:AU75"/>
    <mergeCell ref="AV74:AV75"/>
    <mergeCell ref="AW74:AW75"/>
    <mergeCell ref="AX74:AX75"/>
    <mergeCell ref="AY74:AY75"/>
    <mergeCell ref="AZ74:AZ75"/>
    <mergeCell ref="BA74:BA75"/>
    <mergeCell ref="BB74:BB75"/>
    <mergeCell ref="BC74:BC75"/>
    <mergeCell ref="BD74:BD75"/>
    <mergeCell ref="BE74:BE75"/>
    <mergeCell ref="BF74:BF75"/>
    <mergeCell ref="BG74:BG75"/>
    <mergeCell ref="BH74:BH75"/>
    <mergeCell ref="BI74:BI75"/>
    <mergeCell ref="BJ74:BJ75"/>
    <mergeCell ref="BK74:BK75"/>
    <mergeCell ref="BL74:BL75"/>
    <mergeCell ref="BM74:BM75"/>
    <mergeCell ref="AQ72:AQ73"/>
    <mergeCell ref="AR72:AR73"/>
    <mergeCell ref="AS72:AS73"/>
    <mergeCell ref="AT72:AT73"/>
    <mergeCell ref="AU72:AU73"/>
    <mergeCell ref="AV72:AV73"/>
    <mergeCell ref="BK76:BK77"/>
    <mergeCell ref="BL76:BL77"/>
    <mergeCell ref="BM76:BM77"/>
    <mergeCell ref="AQ82:AQ83"/>
    <mergeCell ref="AR82:AR83"/>
    <mergeCell ref="AS82:AS83"/>
    <mergeCell ref="AT82:AT83"/>
    <mergeCell ref="AU82:AU83"/>
    <mergeCell ref="AV82:AV83"/>
    <mergeCell ref="AW82:AW83"/>
    <mergeCell ref="AX82:AX83"/>
    <mergeCell ref="AY82:AY83"/>
    <mergeCell ref="AZ82:AZ83"/>
    <mergeCell ref="BA82:BA83"/>
    <mergeCell ref="BB82:BB83"/>
    <mergeCell ref="BC82:BC83"/>
    <mergeCell ref="BD82:BD83"/>
    <mergeCell ref="BE82:BE83"/>
    <mergeCell ref="BF82:BF83"/>
    <mergeCell ref="BG82:BG83"/>
    <mergeCell ref="BH82:BH83"/>
    <mergeCell ref="BI82:BI83"/>
    <mergeCell ref="BJ82:BJ83"/>
    <mergeCell ref="BK82:BK83"/>
    <mergeCell ref="BL82:BL83"/>
    <mergeCell ref="BM82:BM83"/>
    <mergeCell ref="AQ76:AQ77"/>
    <mergeCell ref="AR76:AR77"/>
    <mergeCell ref="AS76:AS77"/>
    <mergeCell ref="AT76:AT77"/>
    <mergeCell ref="AU76:AU77"/>
    <mergeCell ref="AV76:AV77"/>
    <mergeCell ref="AW84:AW85"/>
    <mergeCell ref="AX84:AX85"/>
    <mergeCell ref="AY84:AY85"/>
    <mergeCell ref="AZ84:AZ85"/>
    <mergeCell ref="BA84:BA85"/>
    <mergeCell ref="BB84:BB85"/>
    <mergeCell ref="BC84:BC85"/>
    <mergeCell ref="BD84:BD85"/>
    <mergeCell ref="BE84:BE85"/>
    <mergeCell ref="BF84:BF85"/>
    <mergeCell ref="BG84:BG85"/>
    <mergeCell ref="BH76:BH77"/>
    <mergeCell ref="BI76:BI77"/>
    <mergeCell ref="BJ76:BJ77"/>
    <mergeCell ref="AW76:AW77"/>
    <mergeCell ref="AX76:AX77"/>
    <mergeCell ref="AY76:AY77"/>
    <mergeCell ref="AZ76:AZ77"/>
    <mergeCell ref="BA76:BA77"/>
    <mergeCell ref="BB76:BB77"/>
    <mergeCell ref="BC76:BC77"/>
    <mergeCell ref="BD76:BD77"/>
    <mergeCell ref="BE76:BE77"/>
    <mergeCell ref="BF76:BF77"/>
    <mergeCell ref="BG76:BG77"/>
    <mergeCell ref="BH78:BH79"/>
    <mergeCell ref="BH84:BH85"/>
    <mergeCell ref="BI84:BI85"/>
    <mergeCell ref="BJ84:BJ85"/>
    <mergeCell ref="BK84:BK85"/>
    <mergeCell ref="BL84:BL85"/>
    <mergeCell ref="BM84:BM85"/>
    <mergeCell ref="AQ86:AQ87"/>
    <mergeCell ref="AR86:AR87"/>
    <mergeCell ref="AS86:AS87"/>
    <mergeCell ref="AT86:AT87"/>
    <mergeCell ref="AU86:AU87"/>
    <mergeCell ref="AV86:AV87"/>
    <mergeCell ref="AW86:AW87"/>
    <mergeCell ref="AX86:AX87"/>
    <mergeCell ref="AY86:AY87"/>
    <mergeCell ref="AZ86:AZ87"/>
    <mergeCell ref="BA86:BA87"/>
    <mergeCell ref="BB86:BB87"/>
    <mergeCell ref="BC86:BC87"/>
    <mergeCell ref="BD86:BD87"/>
    <mergeCell ref="BE86:BE87"/>
    <mergeCell ref="BF86:BF87"/>
    <mergeCell ref="BG86:BG87"/>
    <mergeCell ref="BH86:BH87"/>
    <mergeCell ref="BI86:BI87"/>
    <mergeCell ref="BJ86:BJ87"/>
    <mergeCell ref="BK86:BK87"/>
    <mergeCell ref="BL86:BL87"/>
    <mergeCell ref="BM86:BM87"/>
    <mergeCell ref="AQ84:AQ85"/>
    <mergeCell ref="AR84:AR85"/>
    <mergeCell ref="AS84:AS85"/>
    <mergeCell ref="AT84:AT85"/>
    <mergeCell ref="AU84:AU85"/>
    <mergeCell ref="AV84:AV85"/>
    <mergeCell ref="BH88:BH89"/>
    <mergeCell ref="BI88:BI89"/>
    <mergeCell ref="BJ88:BJ89"/>
    <mergeCell ref="BK88:BK89"/>
    <mergeCell ref="BL88:BL89"/>
    <mergeCell ref="BM88:BM89"/>
    <mergeCell ref="AQ88:AQ89"/>
    <mergeCell ref="AR88:AR89"/>
    <mergeCell ref="AS88:AS89"/>
    <mergeCell ref="AT88:AT89"/>
    <mergeCell ref="AU88:AU89"/>
    <mergeCell ref="AV88:AV89"/>
    <mergeCell ref="AW88:AW89"/>
    <mergeCell ref="AX88:AX89"/>
    <mergeCell ref="AY88:AY89"/>
    <mergeCell ref="AZ88:AZ89"/>
    <mergeCell ref="BA88:BA89"/>
    <mergeCell ref="BB88:BB89"/>
    <mergeCell ref="BC88:BC89"/>
    <mergeCell ref="BD88:BD89"/>
    <mergeCell ref="BE88:BE89"/>
    <mergeCell ref="BF88:BF89"/>
    <mergeCell ref="BG88:BG89"/>
  </mergeCells>
  <conditionalFormatting sqref="J9 J11 J13 J15 J17 J19 J21 J23 J25 J27 J31:J32 J34 J36 J38 J40 J42 J44 J46 J48 J50 J52 J54 J56 J58 J62 J64 J66 J68 J70 J72 J74 J76 J78 J80 J82 J84 J86 J29 J60 X60">
    <cfRule type="containsText" dxfId="11" priority="10" operator="containsText" text="Moderado">
      <formula>NOT(ISERROR(SEARCH("Moderado",J9)))</formula>
    </cfRule>
    <cfRule type="containsText" dxfId="10" priority="11" operator="containsText" text="Alto">
      <formula>NOT(ISERROR(SEARCH("Alto",J9)))</formula>
    </cfRule>
    <cfRule type="containsText" dxfId="9" priority="12" operator="containsText" text="Extremo">
      <formula>NOT(ISERROR(SEARCH("Extremo",J9)))</formula>
    </cfRule>
  </conditionalFormatting>
  <conditionalFormatting sqref="X9 X11 X13 X15 X17 X19 X21 X23 X25 X27 X31:X32 X34 X36 X38 X40 X42 X44 X46 X48 X50 X52 X54 X56 X58 X62 X64 X66 X68 X70 X72 X74 X76 X78 X80 X82 X84 X86 X29">
    <cfRule type="containsText" dxfId="8" priority="7" operator="containsText" text="Moderado">
      <formula>NOT(ISERROR(SEARCH("Moderado",X9)))</formula>
    </cfRule>
    <cfRule type="containsText" dxfId="7" priority="8" operator="containsText" text="Alto">
      <formula>NOT(ISERROR(SEARCH("Alto",X9)))</formula>
    </cfRule>
    <cfRule type="containsText" dxfId="6" priority="9" operator="containsText" text="Extremo">
      <formula>NOT(ISERROR(SEARCH("Extremo",X9)))</formula>
    </cfRule>
  </conditionalFormatting>
  <conditionalFormatting sqref="J88 J90">
    <cfRule type="containsText" dxfId="5" priority="4" operator="containsText" text="Moderado">
      <formula>NOT(ISERROR(SEARCH("Moderado",J88)))</formula>
    </cfRule>
    <cfRule type="containsText" dxfId="4" priority="5" operator="containsText" text="Alto">
      <formula>NOT(ISERROR(SEARCH("Alto",J88)))</formula>
    </cfRule>
    <cfRule type="containsText" dxfId="3" priority="6" operator="containsText" text="Extremo">
      <formula>NOT(ISERROR(SEARCH("Extremo",J88)))</formula>
    </cfRule>
  </conditionalFormatting>
  <conditionalFormatting sqref="X88 X90">
    <cfRule type="containsText" dxfId="2" priority="1" operator="containsText" text="Moderado">
      <formula>NOT(ISERROR(SEARCH("Moderado",X88)))</formula>
    </cfRule>
    <cfRule type="containsText" dxfId="1" priority="2" operator="containsText" text="Alto">
      <formula>NOT(ISERROR(SEARCH("Alto",X88)))</formula>
    </cfRule>
    <cfRule type="containsText" dxfId="0" priority="3" operator="containsText" text="Extremo">
      <formula>NOT(ISERROR(SEARCH("Extremo",X88)))</formula>
    </cfRule>
  </conditionalFormatting>
  <dataValidations count="2">
    <dataValidation type="list" allowBlank="1" showInputMessage="1" showErrorMessage="1" sqref="BL9 BM9:BM10" xr:uid="{088FA0CE-23A1-4BDA-AF18-36721C5FEB91}">
      <formula1>"Cumplida, Incumplida, En Terminos"</formula1>
    </dataValidation>
    <dataValidation type="list" allowBlank="1" showInputMessage="1" showErrorMessage="1" sqref="BD9 BF9:BJ9" xr:uid="{F7C77620-05CD-404E-8ACF-80B3B00CAEB2}">
      <formula1>"SI,NO,NO APLICA"</formula1>
    </dataValidation>
  </dataValidations>
  <pageMargins left="0.7" right="0.7" top="0.75" bottom="0.75" header="0.3" footer="0.3"/>
  <pageSetup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4"/>
  <sheetViews>
    <sheetView topLeftCell="C7" zoomScale="80" zoomScaleNormal="80" workbookViewId="0">
      <selection activeCell="G13" sqref="G13"/>
    </sheetView>
  </sheetViews>
  <sheetFormatPr baseColWidth="10" defaultRowHeight="15" x14ac:dyDescent="0.25"/>
  <cols>
    <col min="1" max="1" width="2" style="1" customWidth="1"/>
    <col min="2" max="2" width="14.140625" style="1" customWidth="1"/>
    <col min="3" max="3" width="14.85546875" style="1" customWidth="1"/>
    <col min="4" max="4" width="11.42578125" style="1"/>
    <col min="5" max="5" width="13" style="1" customWidth="1"/>
    <col min="6" max="7" width="38.7109375" style="1" customWidth="1"/>
    <col min="8" max="8" width="121.7109375" style="1" customWidth="1"/>
    <col min="9" max="9" width="80.7109375" style="1" customWidth="1"/>
    <col min="10" max="10" width="48.7109375" style="1" customWidth="1"/>
    <col min="11" max="11" width="47.5703125" style="1" customWidth="1"/>
    <col min="12" max="12" width="4.28515625" style="1" customWidth="1"/>
    <col min="13" max="13" width="41.85546875" style="1" customWidth="1"/>
    <col min="14" max="16384" width="11.42578125" style="1"/>
  </cols>
  <sheetData>
    <row r="1" spans="2:13" ht="9.75" customHeight="1" thickBot="1" x14ac:dyDescent="0.3"/>
    <row r="2" spans="2:13" s="2" customFormat="1" ht="39" customHeight="1" x14ac:dyDescent="0.25">
      <c r="B2" s="316"/>
      <c r="C2" s="317"/>
      <c r="D2" s="291" t="s">
        <v>57</v>
      </c>
      <c r="E2" s="291"/>
      <c r="F2" s="336" t="s">
        <v>64</v>
      </c>
      <c r="G2" s="337"/>
      <c r="H2" s="337"/>
      <c r="I2" s="337"/>
      <c r="J2" s="338"/>
      <c r="K2" s="407" t="s">
        <v>58</v>
      </c>
      <c r="L2" s="408"/>
      <c r="M2" s="95"/>
    </row>
    <row r="3" spans="2:13" s="2" customFormat="1" ht="27.75" customHeight="1" x14ac:dyDescent="0.25">
      <c r="B3" s="318"/>
      <c r="C3" s="319"/>
      <c r="D3" s="292" t="s">
        <v>59</v>
      </c>
      <c r="E3" s="292"/>
      <c r="F3" s="339" t="s">
        <v>60</v>
      </c>
      <c r="G3" s="340"/>
      <c r="H3" s="340"/>
      <c r="I3" s="340"/>
      <c r="J3" s="341"/>
      <c r="K3" s="409" t="s">
        <v>61</v>
      </c>
      <c r="L3" s="410"/>
      <c r="M3" s="96"/>
    </row>
    <row r="4" spans="2:13" s="2" customFormat="1" ht="27.75" customHeight="1" x14ac:dyDescent="0.25">
      <c r="B4" s="318"/>
      <c r="C4" s="319"/>
      <c r="D4" s="292" t="s">
        <v>62</v>
      </c>
      <c r="E4" s="292"/>
      <c r="F4" s="414" t="s">
        <v>65</v>
      </c>
      <c r="G4" s="415"/>
      <c r="H4" s="415"/>
      <c r="I4" s="415"/>
      <c r="J4" s="416"/>
      <c r="K4" s="308" t="s">
        <v>63</v>
      </c>
      <c r="L4" s="411"/>
      <c r="M4" s="313"/>
    </row>
    <row r="5" spans="2:13" s="2" customFormat="1" ht="42" customHeight="1" thickBot="1" x14ac:dyDescent="0.3">
      <c r="B5" s="320"/>
      <c r="C5" s="321"/>
      <c r="D5" s="293" t="s">
        <v>66</v>
      </c>
      <c r="E5" s="293"/>
      <c r="F5" s="417" t="s">
        <v>67</v>
      </c>
      <c r="G5" s="418"/>
      <c r="H5" s="418"/>
      <c r="I5" s="418"/>
      <c r="J5" s="419"/>
      <c r="K5" s="412"/>
      <c r="L5" s="413"/>
      <c r="M5" s="406"/>
    </row>
    <row r="6" spans="2:13" ht="23.25" customHeight="1" thickBot="1" x14ac:dyDescent="0.3">
      <c r="B6" s="288" t="s">
        <v>276</v>
      </c>
      <c r="C6" s="289"/>
      <c r="D6" s="289"/>
      <c r="E6" s="289"/>
      <c r="F6" s="289"/>
      <c r="G6" s="289"/>
      <c r="H6" s="289"/>
      <c r="I6" s="289"/>
      <c r="J6" s="289"/>
      <c r="K6" s="289"/>
      <c r="L6" s="289"/>
      <c r="M6" s="290"/>
    </row>
    <row r="7" spans="2:13" ht="82.5" customHeight="1" x14ac:dyDescent="0.25">
      <c r="B7" s="403" t="s">
        <v>277</v>
      </c>
      <c r="C7" s="404"/>
      <c r="D7" s="404"/>
      <c r="E7" s="404"/>
      <c r="F7" s="404"/>
      <c r="G7" s="404"/>
      <c r="H7" s="404"/>
      <c r="I7" s="404"/>
      <c r="J7" s="404"/>
      <c r="K7" s="404"/>
      <c r="L7" s="404"/>
      <c r="M7" s="405"/>
    </row>
    <row r="8" spans="2:13" ht="42" customHeight="1" x14ac:dyDescent="0.25">
      <c r="B8" s="162"/>
      <c r="C8" s="163"/>
      <c r="D8" s="163"/>
      <c r="E8" s="163"/>
      <c r="F8" s="163"/>
      <c r="G8" s="163"/>
      <c r="H8" s="163"/>
      <c r="I8" s="163"/>
      <c r="J8" s="163"/>
      <c r="K8" s="163"/>
      <c r="L8" s="163"/>
      <c r="M8" s="164"/>
    </row>
    <row r="9" spans="2:13" ht="42" customHeight="1" x14ac:dyDescent="0.25">
      <c r="B9" s="162"/>
      <c r="C9" s="163"/>
      <c r="D9" s="163"/>
      <c r="E9" s="148" t="s">
        <v>48</v>
      </c>
      <c r="F9" s="148" t="s">
        <v>282</v>
      </c>
      <c r="G9" s="148" t="s">
        <v>278</v>
      </c>
      <c r="H9" s="148" t="s">
        <v>283</v>
      </c>
      <c r="I9" s="148" t="s">
        <v>284</v>
      </c>
      <c r="J9" s="148" t="s">
        <v>285</v>
      </c>
      <c r="K9" s="148" t="s">
        <v>286</v>
      </c>
      <c r="L9" s="163"/>
      <c r="M9" s="164"/>
    </row>
    <row r="10" spans="2:13" ht="15.75" x14ac:dyDescent="0.25">
      <c r="B10" s="162"/>
      <c r="C10" s="163"/>
      <c r="D10" s="163"/>
      <c r="E10" s="193">
        <v>1</v>
      </c>
      <c r="F10" s="71"/>
      <c r="G10" s="71"/>
      <c r="H10" s="71"/>
      <c r="I10" s="71"/>
      <c r="J10" s="194"/>
      <c r="K10" s="194"/>
      <c r="L10" s="163"/>
      <c r="M10" s="164"/>
    </row>
    <row r="11" spans="2:13" ht="15.75" x14ac:dyDescent="0.25">
      <c r="B11" s="162"/>
      <c r="C11" s="163"/>
      <c r="D11" s="163"/>
      <c r="E11" s="193">
        <v>2</v>
      </c>
      <c r="F11" s="71"/>
      <c r="G11" s="71"/>
      <c r="H11" s="71"/>
      <c r="I11" s="71"/>
      <c r="J11" s="194"/>
      <c r="K11" s="194"/>
      <c r="L11" s="163"/>
      <c r="M11" s="164"/>
    </row>
    <row r="12" spans="2:13" ht="15.75" x14ac:dyDescent="0.25">
      <c r="B12" s="162"/>
      <c r="C12" s="163"/>
      <c r="D12" s="163"/>
      <c r="E12" s="193">
        <v>3</v>
      </c>
      <c r="F12" s="71"/>
      <c r="G12" s="71"/>
      <c r="H12" s="71"/>
      <c r="I12" s="71"/>
      <c r="J12" s="194"/>
      <c r="K12" s="194"/>
      <c r="L12" s="163"/>
      <c r="M12" s="164"/>
    </row>
    <row r="13" spans="2:13" ht="15.75" x14ac:dyDescent="0.25">
      <c r="B13" s="162"/>
      <c r="C13" s="163"/>
      <c r="D13" s="163"/>
      <c r="E13" s="193">
        <v>4</v>
      </c>
      <c r="F13" s="71"/>
      <c r="G13" s="71"/>
      <c r="H13" s="71"/>
      <c r="I13" s="71"/>
      <c r="J13" s="194"/>
      <c r="K13" s="194"/>
      <c r="L13" s="163"/>
      <c r="M13" s="164"/>
    </row>
    <row r="14" spans="2:13" ht="15.75" x14ac:dyDescent="0.25">
      <c r="B14" s="162"/>
      <c r="C14" s="163"/>
      <c r="D14" s="163"/>
      <c r="E14" s="193">
        <v>5</v>
      </c>
      <c r="F14" s="71"/>
      <c r="G14" s="71"/>
      <c r="H14" s="71"/>
      <c r="I14" s="71"/>
      <c r="J14" s="194"/>
      <c r="K14" s="194"/>
      <c r="L14" s="163"/>
      <c r="M14" s="164"/>
    </row>
    <row r="15" spans="2:13" ht="15.75" x14ac:dyDescent="0.25">
      <c r="B15" s="162"/>
      <c r="C15" s="163"/>
      <c r="D15" s="163"/>
      <c r="E15" s="193">
        <v>6</v>
      </c>
      <c r="F15" s="71"/>
      <c r="G15" s="71"/>
      <c r="H15" s="71"/>
      <c r="I15" s="71"/>
      <c r="J15" s="194"/>
      <c r="K15" s="194"/>
      <c r="L15" s="163"/>
      <c r="M15" s="164"/>
    </row>
    <row r="16" spans="2:13" ht="15.75" x14ac:dyDescent="0.25">
      <c r="B16" s="162"/>
      <c r="C16" s="163"/>
      <c r="D16" s="163"/>
      <c r="E16" s="193">
        <v>7</v>
      </c>
      <c r="F16" s="71"/>
      <c r="G16" s="71"/>
      <c r="H16" s="71"/>
      <c r="I16" s="71"/>
      <c r="J16" s="194"/>
      <c r="K16" s="194"/>
      <c r="L16" s="163"/>
      <c r="M16" s="164"/>
    </row>
    <row r="17" spans="2:13" ht="15.75" x14ac:dyDescent="0.25">
      <c r="B17" s="162"/>
      <c r="C17" s="163"/>
      <c r="D17" s="163"/>
      <c r="E17" s="193">
        <v>8</v>
      </c>
      <c r="F17" s="71"/>
      <c r="G17" s="71"/>
      <c r="H17" s="71"/>
      <c r="I17" s="71"/>
      <c r="J17" s="194"/>
      <c r="K17" s="194"/>
      <c r="L17" s="163"/>
      <c r="M17" s="164"/>
    </row>
    <row r="18" spans="2:13" ht="15.75" x14ac:dyDescent="0.25">
      <c r="B18" s="162"/>
      <c r="C18" s="163"/>
      <c r="D18" s="163"/>
      <c r="E18" s="193">
        <v>9</v>
      </c>
      <c r="F18" s="71"/>
      <c r="G18" s="71"/>
      <c r="H18" s="71"/>
      <c r="I18" s="71"/>
      <c r="J18" s="194"/>
      <c r="K18" s="194"/>
      <c r="L18" s="163"/>
      <c r="M18" s="164"/>
    </row>
    <row r="19" spans="2:13" ht="15.75" x14ac:dyDescent="0.25">
      <c r="B19" s="162"/>
      <c r="C19" s="163"/>
      <c r="D19" s="163"/>
      <c r="E19" s="193">
        <v>10</v>
      </c>
      <c r="F19" s="71"/>
      <c r="G19" s="71"/>
      <c r="H19" s="71"/>
      <c r="I19" s="71"/>
      <c r="J19" s="194"/>
      <c r="K19" s="194"/>
      <c r="L19" s="163"/>
      <c r="M19" s="164"/>
    </row>
    <row r="20" spans="2:13" ht="42" customHeight="1" x14ac:dyDescent="0.25">
      <c r="B20" s="162"/>
      <c r="C20" s="163"/>
      <c r="D20" s="163"/>
      <c r="E20" s="163"/>
      <c r="F20" s="163"/>
      <c r="G20" s="163"/>
      <c r="H20" s="163"/>
      <c r="I20" s="163"/>
      <c r="J20" s="163"/>
      <c r="K20" s="163"/>
      <c r="L20" s="163"/>
      <c r="M20" s="164"/>
    </row>
    <row r="21" spans="2:13" ht="27.75" customHeight="1" x14ac:dyDescent="0.25">
      <c r="B21" s="99"/>
      <c r="C21" s="63"/>
      <c r="D21" s="63"/>
      <c r="E21" s="63"/>
      <c r="F21" s="63"/>
      <c r="G21" s="63"/>
      <c r="H21" s="63"/>
      <c r="I21" s="63"/>
      <c r="J21" s="63"/>
      <c r="K21" s="63"/>
      <c r="L21" s="63"/>
      <c r="M21" s="100"/>
    </row>
    <row r="22" spans="2:13" ht="18.75" x14ac:dyDescent="0.3">
      <c r="B22" s="3"/>
      <c r="C22" s="79"/>
      <c r="D22" s="79"/>
      <c r="E22" s="74"/>
      <c r="F22" s="74"/>
      <c r="G22" s="74"/>
      <c r="H22" s="74"/>
      <c r="I22" s="74"/>
      <c r="J22" s="4"/>
      <c r="K22" s="4"/>
      <c r="L22" s="4"/>
      <c r="M22" s="5"/>
    </row>
    <row r="23" spans="2:13" x14ac:dyDescent="0.25">
      <c r="B23" s="3"/>
      <c r="C23" s="4"/>
      <c r="D23" s="4"/>
      <c r="E23" s="4"/>
      <c r="F23" s="4"/>
      <c r="G23" s="4"/>
      <c r="H23" s="4"/>
      <c r="I23" s="4"/>
      <c r="J23" s="4"/>
      <c r="K23" s="4"/>
      <c r="L23" s="4"/>
      <c r="M23" s="5"/>
    </row>
    <row r="24" spans="2:13" ht="15.75" thickBot="1" x14ac:dyDescent="0.3">
      <c r="B24" s="84"/>
      <c r="C24" s="85"/>
      <c r="D24" s="85"/>
      <c r="E24" s="85"/>
      <c r="F24" s="85"/>
      <c r="G24" s="85"/>
      <c r="H24" s="85"/>
      <c r="I24" s="85"/>
      <c r="J24" s="85"/>
      <c r="K24" s="85"/>
      <c r="L24" s="85"/>
      <c r="M24" s="86"/>
    </row>
  </sheetData>
  <sheetProtection algorithmName="SHA-512" hashValue="bmyen/E3UTJ/4WhzZQLm4mgr9wxiw8ATwi4GnYwhsbgcqEEzv0muQ1pILkUZg+LW1w/srkXj9Z2HYP+BvUrDLQ==" saltValue="sMfnmL9ubOUH8bUjsSddXQ==" spinCount="100000" sheet="1" objects="1" scenarios="1" formatCells="0" formatColumns="0" formatRows="0"/>
  <mergeCells count="15">
    <mergeCell ref="M4:M5"/>
    <mergeCell ref="D5:E5"/>
    <mergeCell ref="F5:J5"/>
    <mergeCell ref="B6:M6"/>
    <mergeCell ref="B7:M7"/>
    <mergeCell ref="B2:C5"/>
    <mergeCell ref="D2:E2"/>
    <mergeCell ref="F2:J2"/>
    <mergeCell ref="K2:L2"/>
    <mergeCell ref="D3:E3"/>
    <mergeCell ref="F3:J3"/>
    <mergeCell ref="K3:L3"/>
    <mergeCell ref="D4:E4"/>
    <mergeCell ref="F4:J4"/>
    <mergeCell ref="K4:L5"/>
  </mergeCells>
  <pageMargins left="0.7" right="0.7" top="0.75" bottom="0.75" header="0.3" footer="0.3"/>
  <pageSetup paperSize="1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'0 - CALOR'!$E$119:$E$121</xm:f>
          </x14:formula1>
          <xm:sqref>G10:G19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1E0478C1C2EE4F9C5824DE745BA4E7" ma:contentTypeVersion="9" ma:contentTypeDescription="Crear nuevo documento." ma:contentTypeScope="" ma:versionID="6393af69fc722e8b82952dd5beee47ca">
  <xsd:schema xmlns:xsd="http://www.w3.org/2001/XMLSchema" xmlns:xs="http://www.w3.org/2001/XMLSchema" xmlns:p="http://schemas.microsoft.com/office/2006/metadata/properties" xmlns:ns2="d8bb0680-7515-49fb-aebd-47bb2cc0db17" xmlns:ns3="7b2819dd-839e-410a-9e7d-78951bb743aa" targetNamespace="http://schemas.microsoft.com/office/2006/metadata/properties" ma:root="true" ma:fieldsID="ac907bcfe36eca64b8879f982fe3fef1" ns2:_="" ns3:_="">
    <xsd:import namespace="d8bb0680-7515-49fb-aebd-47bb2cc0db17"/>
    <xsd:import namespace="7b2819dd-839e-410a-9e7d-78951bb743a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b0680-7515-49fb-aebd-47bb2cc0db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b2819dd-839e-410a-9e7d-78951bb743aa"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1A8B9E-EF7B-4E39-8C80-DA6F48748C7F}">
  <ds:schemaRefs>
    <ds:schemaRef ds:uri="http://schemas.microsoft.com/sharepoint/v3/contenttype/forms"/>
  </ds:schemaRefs>
</ds:datastoreItem>
</file>

<file path=customXml/itemProps2.xml><?xml version="1.0" encoding="utf-8"?>
<ds:datastoreItem xmlns:ds="http://schemas.openxmlformats.org/officeDocument/2006/customXml" ds:itemID="{7C9C207E-491B-4630-B5A2-476E830DC95F}">
  <ds:schemaRefs>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http://purl.org/dc/dcmitype/"/>
    <ds:schemaRef ds:uri="http://purl.org/dc/elements/1.1/"/>
    <ds:schemaRef ds:uri="http://www.w3.org/XML/1998/namespace"/>
    <ds:schemaRef ds:uri="7b2819dd-839e-410a-9e7d-78951bb743aa"/>
    <ds:schemaRef ds:uri="d8bb0680-7515-49fb-aebd-47bb2cc0db17"/>
    <ds:schemaRef ds:uri="http://schemas.microsoft.com/office/2006/metadata/properties"/>
  </ds:schemaRefs>
</ds:datastoreItem>
</file>

<file path=customXml/itemProps3.xml><?xml version="1.0" encoding="utf-8"?>
<ds:datastoreItem xmlns:ds="http://schemas.openxmlformats.org/officeDocument/2006/customXml" ds:itemID="{AD8937D2-E88A-4731-99E3-83767F1D33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bb0680-7515-49fb-aebd-47bb2cc0db17"/>
    <ds:schemaRef ds:uri="7b2819dd-839e-410a-9e7d-78951bb743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0 - CALOR</vt:lpstr>
      <vt:lpstr>1 - POLÍTICA</vt:lpstr>
      <vt:lpstr>2 - CONTEXTO</vt:lpstr>
      <vt:lpstr>3-IDENTIFICACIÓN DEL RIESGO</vt:lpstr>
      <vt:lpstr>4-VALORACIÓN DEL RIESGO</vt:lpstr>
      <vt:lpstr>5-CONTROLES</vt:lpstr>
      <vt:lpstr>6-MAPA DE RIESGOS CORRUPCION</vt:lpstr>
      <vt:lpstr>Anexo 1 modificaciones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2021-05-14T00:48:07Z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0x010100661E0478C1C2EE4F9C5824DE745BA4E7</vt:lpwstr>
  </property>
</Properties>
</file>