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filterPrivacy="1"/>
  <xr:revisionPtr revIDLastSave="0" documentId="13_ncr:1_{191E4C97-72FE-4654-A4CA-4CFE40E56CD0}" xr6:coauthVersionLast="47" xr6:coauthVersionMax="47" xr10:uidLastSave="{00000000-0000-0000-0000-000000000000}"/>
  <bookViews>
    <workbookView xWindow="-120" yWindow="-120" windowWidth="29040" windowHeight="15840" firstSheet="6" activeTab="6" xr2:uid="{00000000-000D-0000-FFFF-FFFF00000000}"/>
  </bookViews>
  <sheets>
    <sheet name="0 - CALOR" sheetId="3" state="hidden" r:id="rId1"/>
    <sheet name="1 - POLÍTICA" sheetId="4" state="hidden" r:id="rId2"/>
    <sheet name="2 - CONTEXTO" sheetId="6" state="hidden" r:id="rId3"/>
    <sheet name="3-IDENTIFICACIÓN DEL RIESGO" sheetId="7" state="hidden" r:id="rId4"/>
    <sheet name="4-VALORACIÓN DEL RIESGO" sheetId="8" state="hidden" r:id="rId5"/>
    <sheet name="5-CONTROLES" sheetId="12" state="hidden" r:id="rId6"/>
    <sheet name="6-MAPA DE RIESGOS CORRUPCION" sheetId="1" r:id="rId7"/>
    <sheet name="Anexo 1 modificaciones" sheetId="13" state="hidden" r:id="rId8"/>
  </sheets>
  <definedNames>
    <definedName name="_xlnm._FilterDatabase" localSheetId="6" hidden="1">'6-MAPA DE RIESGOS CORRUPCION'!$B$8:$AR$80</definedName>
    <definedName name="_xlnm._FilterDatabase" localSheetId="7" hidden="1">'Anexo 1 modificaciones'!$B$9:$M$9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26" i="1" l="1"/>
  <c r="P14" i="1"/>
  <c r="T18" i="1" l="1"/>
  <c r="D11" i="1"/>
  <c r="T29" i="1"/>
  <c r="N41" i="1"/>
  <c r="N42" i="1"/>
  <c r="N26" i="1" l="1"/>
  <c r="M41" i="1"/>
  <c r="M47" i="1"/>
  <c r="F13" i="1"/>
  <c r="G13" i="1"/>
  <c r="O9" i="1"/>
  <c r="M55" i="1"/>
  <c r="AE11" i="1" l="1"/>
  <c r="AE10" i="1"/>
  <c r="AE9" i="1"/>
  <c r="H93" i="8" l="1"/>
  <c r="K79" i="1"/>
  <c r="H79" i="1"/>
  <c r="T80" i="1"/>
  <c r="P80" i="1"/>
  <c r="O80" i="1"/>
  <c r="N80" i="1"/>
  <c r="M80" i="1"/>
  <c r="G80" i="1"/>
  <c r="F80" i="1"/>
  <c r="Z79" i="1"/>
  <c r="T79" i="1"/>
  <c r="P79" i="1"/>
  <c r="O79" i="1"/>
  <c r="N79" i="1"/>
  <c r="M79" i="1"/>
  <c r="G79" i="1"/>
  <c r="F79" i="1"/>
  <c r="D79" i="1"/>
  <c r="Z179" i="12"/>
  <c r="X179" i="12"/>
  <c r="V179" i="12"/>
  <c r="T179" i="12"/>
  <c r="R179" i="12"/>
  <c r="P179" i="12"/>
  <c r="N179" i="12"/>
  <c r="Z178" i="12"/>
  <c r="X178" i="12"/>
  <c r="V178" i="12"/>
  <c r="T178" i="12"/>
  <c r="R178" i="12"/>
  <c r="P178" i="12"/>
  <c r="N178" i="12"/>
  <c r="D178" i="12"/>
  <c r="Z177" i="12"/>
  <c r="X177" i="12"/>
  <c r="V177" i="12"/>
  <c r="T177" i="12"/>
  <c r="R177" i="12"/>
  <c r="P177" i="12"/>
  <c r="N177" i="12"/>
  <c r="Z176" i="12"/>
  <c r="X176" i="12"/>
  <c r="V176" i="12"/>
  <c r="T176" i="12"/>
  <c r="R176" i="12"/>
  <c r="P176" i="12"/>
  <c r="N176" i="12"/>
  <c r="D176" i="12"/>
  <c r="Z175" i="12"/>
  <c r="X175" i="12"/>
  <c r="V175" i="12"/>
  <c r="T175" i="12"/>
  <c r="R175" i="12"/>
  <c r="P175" i="12"/>
  <c r="N175" i="12"/>
  <c r="Z174" i="12"/>
  <c r="X174" i="12"/>
  <c r="V174" i="12"/>
  <c r="T174" i="12"/>
  <c r="R174" i="12"/>
  <c r="P174" i="12"/>
  <c r="N174" i="12"/>
  <c r="D174" i="12"/>
  <c r="Z173" i="12"/>
  <c r="X173" i="12"/>
  <c r="V173" i="12"/>
  <c r="T173" i="12"/>
  <c r="R173" i="12"/>
  <c r="P173" i="12"/>
  <c r="N173" i="12"/>
  <c r="Z172" i="12"/>
  <c r="X172" i="12"/>
  <c r="V172" i="12"/>
  <c r="T172" i="12"/>
  <c r="R172" i="12"/>
  <c r="P172" i="12"/>
  <c r="N172" i="12"/>
  <c r="D172" i="12"/>
  <c r="Z171" i="12"/>
  <c r="X171" i="12"/>
  <c r="V171" i="12"/>
  <c r="T171" i="12"/>
  <c r="R171" i="12"/>
  <c r="P171" i="12"/>
  <c r="N171" i="12"/>
  <c r="Z170" i="12"/>
  <c r="X170" i="12"/>
  <c r="V170" i="12"/>
  <c r="T170" i="12"/>
  <c r="R170" i="12"/>
  <c r="P170" i="12"/>
  <c r="N170" i="12"/>
  <c r="D170" i="12"/>
  <c r="E94" i="8"/>
  <c r="E93" i="8"/>
  <c r="E92" i="8"/>
  <c r="E91" i="8"/>
  <c r="E90" i="8"/>
  <c r="B90" i="8"/>
  <c r="AB94" i="8"/>
  <c r="AC94" i="8" s="1"/>
  <c r="H94" i="8"/>
  <c r="AB93" i="8"/>
  <c r="AC93" i="8" s="1"/>
  <c r="AB92" i="8"/>
  <c r="AC92" i="8" s="1"/>
  <c r="H92" i="8"/>
  <c r="AB91" i="8"/>
  <c r="AC91" i="8" s="1"/>
  <c r="H91" i="8"/>
  <c r="AB90" i="8"/>
  <c r="AC90" i="8" s="1"/>
  <c r="I79" i="1" s="1"/>
  <c r="H90" i="8"/>
  <c r="E170" i="7"/>
  <c r="D90" i="8" s="1"/>
  <c r="B170" i="7"/>
  <c r="B79" i="1" s="1"/>
  <c r="AA173" i="12" l="1"/>
  <c r="AB173" i="12" s="1"/>
  <c r="AD173" i="12" s="1"/>
  <c r="AE173" i="12" s="1"/>
  <c r="C170" i="12"/>
  <c r="AA174" i="12"/>
  <c r="AB174" i="12" s="1"/>
  <c r="AD174" i="12" s="1"/>
  <c r="AE174" i="12" s="1"/>
  <c r="AA170" i="12"/>
  <c r="AB170" i="12" s="1"/>
  <c r="B170" i="12"/>
  <c r="AA179" i="12"/>
  <c r="AB179" i="12" s="1"/>
  <c r="AA177" i="12"/>
  <c r="AB177" i="12" s="1"/>
  <c r="AA178" i="12"/>
  <c r="AB178" i="12" s="1"/>
  <c r="AA175" i="12"/>
  <c r="AB175" i="12" s="1"/>
  <c r="AA171" i="12"/>
  <c r="AB171" i="12" s="1"/>
  <c r="AA176" i="12"/>
  <c r="AB176" i="12" s="1"/>
  <c r="AA172" i="12"/>
  <c r="AB172" i="12" s="1"/>
  <c r="AE93" i="8"/>
  <c r="AD93" i="8"/>
  <c r="AE92" i="8"/>
  <c r="AD92" i="8"/>
  <c r="AE91" i="8"/>
  <c r="AD91" i="8"/>
  <c r="AE90" i="8"/>
  <c r="J79" i="1" s="1"/>
  <c r="AD90" i="8"/>
  <c r="AE94" i="8"/>
  <c r="AD94" i="8"/>
  <c r="E13" i="8"/>
  <c r="AB80" i="8"/>
  <c r="E12" i="7"/>
  <c r="AD171" i="12" l="1"/>
  <c r="S80" i="1"/>
  <c r="AD175" i="12"/>
  <c r="AD178" i="12"/>
  <c r="AD170" i="12"/>
  <c r="S79" i="1"/>
  <c r="AD177" i="12"/>
  <c r="AD179" i="12"/>
  <c r="AD176" i="12"/>
  <c r="AD172" i="12"/>
  <c r="AE179" i="12" l="1"/>
  <c r="AE178" i="12"/>
  <c r="AE177" i="12"/>
  <c r="AE175" i="12"/>
  <c r="AG174" i="12" s="1"/>
  <c r="AH174" i="12" s="1"/>
  <c r="AE170" i="12"/>
  <c r="U79" i="1"/>
  <c r="AE171" i="12"/>
  <c r="U80" i="1"/>
  <c r="AE176" i="12"/>
  <c r="AG176" i="12" s="1"/>
  <c r="AH176" i="12" s="1"/>
  <c r="AE172" i="12"/>
  <c r="AG172" i="12" s="1"/>
  <c r="AH172" i="12" s="1"/>
  <c r="G11" i="1"/>
  <c r="G12" i="1"/>
  <c r="G14" i="1"/>
  <c r="G15" i="1"/>
  <c r="G16" i="1"/>
  <c r="G17" i="1"/>
  <c r="G18" i="1"/>
  <c r="G19" i="1"/>
  <c r="G20" i="1"/>
  <c r="G21" i="1"/>
  <c r="G22" i="1"/>
  <c r="G23" i="1"/>
  <c r="G24" i="1"/>
  <c r="G26" i="1"/>
  <c r="G28" i="1"/>
  <c r="G29" i="1"/>
  <c r="G31" i="1"/>
  <c r="G32" i="1"/>
  <c r="G33" i="1"/>
  <c r="G34" i="1"/>
  <c r="G35" i="1"/>
  <c r="G36" i="1"/>
  <c r="G37" i="1"/>
  <c r="G38" i="1"/>
  <c r="G39" i="1"/>
  <c r="G40" i="1"/>
  <c r="G41" i="1"/>
  <c r="G42" i="1"/>
  <c r="G43" i="1"/>
  <c r="G45" i="1"/>
  <c r="G47" i="1"/>
  <c r="G49" i="1"/>
  <c r="G50" i="1"/>
  <c r="G51" i="1"/>
  <c r="G52" i="1"/>
  <c r="G53" i="1"/>
  <c r="G55" i="1"/>
  <c r="G57" i="1"/>
  <c r="G58" i="1"/>
  <c r="G59" i="1"/>
  <c r="G60" i="1"/>
  <c r="G61" i="1"/>
  <c r="G62" i="1"/>
  <c r="G63" i="1"/>
  <c r="G64" i="1"/>
  <c r="G65" i="1"/>
  <c r="G66" i="1"/>
  <c r="G67" i="1"/>
  <c r="G68" i="1"/>
  <c r="G69" i="1"/>
  <c r="G70" i="1"/>
  <c r="G71" i="1"/>
  <c r="G72" i="1"/>
  <c r="G73" i="1"/>
  <c r="G74" i="1"/>
  <c r="G75" i="1"/>
  <c r="G76" i="1"/>
  <c r="G77" i="1"/>
  <c r="G78" i="1"/>
  <c r="F11" i="1"/>
  <c r="F12" i="1"/>
  <c r="F14" i="1"/>
  <c r="F15" i="1"/>
  <c r="F16" i="1"/>
  <c r="F17" i="1"/>
  <c r="F18" i="1"/>
  <c r="F19" i="1"/>
  <c r="F20" i="1"/>
  <c r="F22" i="1"/>
  <c r="F24" i="1"/>
  <c r="F25" i="1"/>
  <c r="F26" i="1"/>
  <c r="F29" i="1"/>
  <c r="F30" i="1"/>
  <c r="F31" i="1"/>
  <c r="F32" i="1"/>
  <c r="F33" i="1"/>
  <c r="F34" i="1"/>
  <c r="F35" i="1"/>
  <c r="F36" i="1"/>
  <c r="F37" i="1"/>
  <c r="F38" i="1"/>
  <c r="F39" i="1"/>
  <c r="F40" i="1"/>
  <c r="F41" i="1"/>
  <c r="F42" i="1"/>
  <c r="F43" i="1"/>
  <c r="F45" i="1"/>
  <c r="F47" i="1"/>
  <c r="F48" i="1"/>
  <c r="F49" i="1"/>
  <c r="F50" i="1"/>
  <c r="F51" i="1"/>
  <c r="F52" i="1"/>
  <c r="F53" i="1"/>
  <c r="F54" i="1"/>
  <c r="F55" i="1"/>
  <c r="F57" i="1"/>
  <c r="F58" i="1"/>
  <c r="F59" i="1"/>
  <c r="F60" i="1"/>
  <c r="F61" i="1"/>
  <c r="F62" i="1"/>
  <c r="F63" i="1"/>
  <c r="F64" i="1"/>
  <c r="F65" i="1"/>
  <c r="F66" i="1"/>
  <c r="F67" i="1"/>
  <c r="F68" i="1"/>
  <c r="F69" i="1"/>
  <c r="F70" i="1"/>
  <c r="F71" i="1"/>
  <c r="F72" i="1"/>
  <c r="F73" i="1"/>
  <c r="F74" i="1"/>
  <c r="F75" i="1"/>
  <c r="F76" i="1"/>
  <c r="F77" i="1"/>
  <c r="F78" i="1"/>
  <c r="AG178" i="12" l="1"/>
  <c r="AH178" i="12" s="1"/>
  <c r="AN174" i="12"/>
  <c r="AJ174" i="12"/>
  <c r="AJ178" i="12"/>
  <c r="AN178" i="12"/>
  <c r="AG170" i="12"/>
  <c r="AH170" i="12" s="1"/>
  <c r="AJ176" i="12"/>
  <c r="AN176" i="12"/>
  <c r="AJ172" i="12"/>
  <c r="AN172" i="12"/>
  <c r="AO172" i="12" s="1"/>
  <c r="AP172" i="12" s="1"/>
  <c r="Z11" i="1"/>
  <c r="Z12" i="1"/>
  <c r="Z14" i="1"/>
  <c r="Z16" i="1"/>
  <c r="Z18" i="1"/>
  <c r="Z20" i="1"/>
  <c r="Z22" i="1"/>
  <c r="Z24" i="1"/>
  <c r="Z26" i="1"/>
  <c r="Z29" i="1"/>
  <c r="Z31" i="1"/>
  <c r="Z33" i="1"/>
  <c r="Z35" i="1"/>
  <c r="Z37" i="1"/>
  <c r="Z39" i="1"/>
  <c r="Z41" i="1"/>
  <c r="Z43" i="1"/>
  <c r="Z45" i="1"/>
  <c r="Z47" i="1"/>
  <c r="Z49" i="1"/>
  <c r="Z51" i="1"/>
  <c r="Z53" i="1"/>
  <c r="Z55" i="1"/>
  <c r="Z57" i="1"/>
  <c r="Z59" i="1"/>
  <c r="Z61" i="1"/>
  <c r="Z63" i="1"/>
  <c r="Z65" i="1"/>
  <c r="Z67" i="1"/>
  <c r="Z69" i="1"/>
  <c r="Z71" i="1"/>
  <c r="Z73" i="1"/>
  <c r="Z75" i="1"/>
  <c r="Z77" i="1"/>
  <c r="Z9" i="1"/>
  <c r="T11" i="1"/>
  <c r="T12" i="1"/>
  <c r="T14" i="1"/>
  <c r="T16" i="1"/>
  <c r="T17" i="1"/>
  <c r="T19" i="1"/>
  <c r="T20" i="1"/>
  <c r="T22" i="1"/>
  <c r="T24" i="1"/>
  <c r="T26" i="1"/>
  <c r="T31" i="1"/>
  <c r="T32" i="1"/>
  <c r="T33" i="1"/>
  <c r="T34" i="1"/>
  <c r="T35" i="1"/>
  <c r="T36" i="1"/>
  <c r="T37" i="1"/>
  <c r="T38" i="1"/>
  <c r="T39" i="1"/>
  <c r="T41" i="1"/>
  <c r="T42" i="1"/>
  <c r="T43" i="1"/>
  <c r="T45" i="1"/>
  <c r="T47" i="1"/>
  <c r="T49" i="1"/>
  <c r="T50" i="1"/>
  <c r="T51" i="1"/>
  <c r="T52" i="1"/>
  <c r="T53" i="1"/>
  <c r="T55" i="1"/>
  <c r="T57" i="1"/>
  <c r="T59" i="1"/>
  <c r="T61" i="1"/>
  <c r="T63" i="1"/>
  <c r="T65" i="1"/>
  <c r="T67" i="1"/>
  <c r="T69" i="1"/>
  <c r="T70" i="1"/>
  <c r="T71" i="1"/>
  <c r="T72" i="1"/>
  <c r="T73" i="1"/>
  <c r="T75" i="1"/>
  <c r="T76" i="1"/>
  <c r="T77" i="1"/>
  <c r="T9" i="1"/>
  <c r="P11" i="1"/>
  <c r="P12" i="1"/>
  <c r="P16" i="1"/>
  <c r="P17" i="1"/>
  <c r="P18" i="1"/>
  <c r="P19" i="1"/>
  <c r="P20" i="1"/>
  <c r="P22" i="1"/>
  <c r="P24" i="1"/>
  <c r="P26" i="1"/>
  <c r="P29" i="1"/>
  <c r="P31" i="1"/>
  <c r="P32" i="1"/>
  <c r="P33" i="1"/>
  <c r="P34" i="1"/>
  <c r="P35" i="1"/>
  <c r="P36" i="1"/>
  <c r="P37" i="1"/>
  <c r="P38" i="1"/>
  <c r="P39" i="1"/>
  <c r="P41" i="1"/>
  <c r="P42" i="1"/>
  <c r="P43" i="1"/>
  <c r="P45" i="1"/>
  <c r="P47" i="1"/>
  <c r="P49" i="1"/>
  <c r="P50" i="1"/>
  <c r="P51" i="1"/>
  <c r="P52" i="1"/>
  <c r="P53" i="1"/>
  <c r="P55" i="1"/>
  <c r="P57" i="1"/>
  <c r="P59" i="1"/>
  <c r="P61" i="1"/>
  <c r="P63" i="1"/>
  <c r="P65" i="1"/>
  <c r="P67" i="1"/>
  <c r="P69" i="1"/>
  <c r="P70" i="1"/>
  <c r="P71" i="1"/>
  <c r="P72" i="1"/>
  <c r="P73" i="1"/>
  <c r="P75" i="1"/>
  <c r="P76" i="1"/>
  <c r="P77" i="1"/>
  <c r="P9" i="1"/>
  <c r="O11" i="1"/>
  <c r="O12" i="1"/>
  <c r="O14" i="1"/>
  <c r="O16" i="1"/>
  <c r="O17" i="1"/>
  <c r="O18" i="1"/>
  <c r="O19" i="1"/>
  <c r="O20" i="1"/>
  <c r="O22" i="1"/>
  <c r="O24" i="1"/>
  <c r="O29" i="1"/>
  <c r="O31" i="1"/>
  <c r="O32" i="1"/>
  <c r="O33" i="1"/>
  <c r="O34" i="1"/>
  <c r="O35" i="1"/>
  <c r="O36" i="1"/>
  <c r="O37" i="1"/>
  <c r="O38" i="1"/>
  <c r="O39" i="1"/>
  <c r="O41" i="1"/>
  <c r="O42" i="1"/>
  <c r="O43" i="1"/>
  <c r="O45" i="1"/>
  <c r="O47" i="1"/>
  <c r="O49" i="1"/>
  <c r="O50" i="1"/>
  <c r="O51" i="1"/>
  <c r="O52" i="1"/>
  <c r="O53" i="1"/>
  <c r="O55" i="1"/>
  <c r="O57" i="1"/>
  <c r="O59" i="1"/>
  <c r="O61" i="1"/>
  <c r="O63" i="1"/>
  <c r="O65" i="1"/>
  <c r="O67" i="1"/>
  <c r="O69" i="1"/>
  <c r="O70" i="1"/>
  <c r="O71" i="1"/>
  <c r="O72" i="1"/>
  <c r="O73" i="1"/>
  <c r="O75" i="1"/>
  <c r="O76" i="1"/>
  <c r="O77" i="1"/>
  <c r="N11" i="1"/>
  <c r="N12" i="1"/>
  <c r="N14" i="1"/>
  <c r="N16" i="1"/>
  <c r="N17" i="1"/>
  <c r="N18" i="1"/>
  <c r="N19" i="1"/>
  <c r="N20" i="1"/>
  <c r="N22" i="1"/>
  <c r="N24" i="1"/>
  <c r="N29" i="1"/>
  <c r="N31" i="1"/>
  <c r="N32" i="1"/>
  <c r="N33" i="1"/>
  <c r="N34" i="1"/>
  <c r="N35" i="1"/>
  <c r="N36" i="1"/>
  <c r="N37" i="1"/>
  <c r="N38" i="1"/>
  <c r="N39" i="1"/>
  <c r="N43" i="1"/>
  <c r="N45" i="1"/>
  <c r="N47" i="1"/>
  <c r="N49" i="1"/>
  <c r="N50" i="1"/>
  <c r="N51" i="1"/>
  <c r="N52" i="1"/>
  <c r="N53" i="1"/>
  <c r="N55" i="1"/>
  <c r="N57" i="1"/>
  <c r="N59" i="1"/>
  <c r="N61" i="1"/>
  <c r="N63" i="1"/>
  <c r="N65" i="1"/>
  <c r="N67" i="1"/>
  <c r="N69" i="1"/>
  <c r="N70" i="1"/>
  <c r="N71" i="1"/>
  <c r="N72" i="1"/>
  <c r="N73" i="1"/>
  <c r="N75" i="1"/>
  <c r="N76" i="1"/>
  <c r="N77" i="1"/>
  <c r="N9" i="1"/>
  <c r="M11" i="1"/>
  <c r="M12" i="1"/>
  <c r="M14" i="1"/>
  <c r="M16" i="1"/>
  <c r="M17" i="1"/>
  <c r="M18" i="1"/>
  <c r="M19" i="1"/>
  <c r="M20" i="1"/>
  <c r="M22" i="1"/>
  <c r="M24" i="1"/>
  <c r="M26" i="1"/>
  <c r="M29" i="1"/>
  <c r="M31" i="1"/>
  <c r="M32" i="1"/>
  <c r="M33" i="1"/>
  <c r="M34" i="1"/>
  <c r="M35" i="1"/>
  <c r="M36" i="1"/>
  <c r="M37" i="1"/>
  <c r="M38" i="1"/>
  <c r="M39" i="1"/>
  <c r="M42" i="1"/>
  <c r="M43" i="1"/>
  <c r="M45" i="1"/>
  <c r="M49" i="1"/>
  <c r="M50" i="1"/>
  <c r="M51" i="1"/>
  <c r="M52" i="1"/>
  <c r="M53" i="1"/>
  <c r="M57" i="1"/>
  <c r="M59" i="1"/>
  <c r="M61" i="1"/>
  <c r="M63" i="1"/>
  <c r="M65" i="1"/>
  <c r="M67" i="1"/>
  <c r="M69" i="1"/>
  <c r="M70" i="1"/>
  <c r="M71" i="1"/>
  <c r="M72" i="1"/>
  <c r="M73" i="1"/>
  <c r="M75" i="1"/>
  <c r="M76" i="1"/>
  <c r="M77" i="1"/>
  <c r="M9" i="1"/>
  <c r="K77" i="1"/>
  <c r="K75" i="1"/>
  <c r="K73" i="1"/>
  <c r="K71" i="1"/>
  <c r="K69" i="1"/>
  <c r="K67" i="1"/>
  <c r="K65" i="1"/>
  <c r="K63" i="1"/>
  <c r="K61" i="1"/>
  <c r="K59" i="1"/>
  <c r="K57" i="1"/>
  <c r="K55" i="1"/>
  <c r="K53" i="1"/>
  <c r="K51" i="1"/>
  <c r="K49" i="1"/>
  <c r="K47" i="1"/>
  <c r="K45" i="1"/>
  <c r="K43" i="1"/>
  <c r="K41" i="1"/>
  <c r="K39" i="1"/>
  <c r="K37" i="1"/>
  <c r="K35" i="1"/>
  <c r="K33" i="1"/>
  <c r="K31" i="1"/>
  <c r="K29" i="1"/>
  <c r="K26" i="1"/>
  <c r="K24" i="1"/>
  <c r="K22" i="1"/>
  <c r="K20" i="1"/>
  <c r="K18" i="1"/>
  <c r="K16" i="1"/>
  <c r="K14" i="1"/>
  <c r="K12" i="1"/>
  <c r="K11" i="1"/>
  <c r="K9" i="1"/>
  <c r="H77" i="1"/>
  <c r="H75" i="1"/>
  <c r="H73" i="1"/>
  <c r="H71" i="1"/>
  <c r="H69" i="1"/>
  <c r="H67" i="1"/>
  <c r="H65" i="1"/>
  <c r="H63" i="1"/>
  <c r="H61" i="1"/>
  <c r="H59" i="1"/>
  <c r="H57" i="1"/>
  <c r="H55" i="1"/>
  <c r="H53" i="1"/>
  <c r="H51" i="1"/>
  <c r="H49" i="1"/>
  <c r="H47" i="1"/>
  <c r="H45" i="1"/>
  <c r="H43" i="1"/>
  <c r="H41" i="1"/>
  <c r="H39" i="1"/>
  <c r="H37" i="1"/>
  <c r="H35" i="1"/>
  <c r="H33" i="1"/>
  <c r="H31" i="1"/>
  <c r="H29" i="1"/>
  <c r="H26" i="1"/>
  <c r="H24" i="1"/>
  <c r="H22" i="1"/>
  <c r="H20" i="1"/>
  <c r="H18" i="1"/>
  <c r="H16" i="1"/>
  <c r="H14" i="1"/>
  <c r="H12" i="1"/>
  <c r="H11" i="1"/>
  <c r="H9" i="1"/>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G9" i="1"/>
  <c r="F9" i="1"/>
  <c r="D77" i="1"/>
  <c r="D75" i="1"/>
  <c r="D73" i="1"/>
  <c r="D71" i="1"/>
  <c r="D69" i="1"/>
  <c r="D67" i="1"/>
  <c r="D65" i="1"/>
  <c r="D63" i="1"/>
  <c r="D61" i="1"/>
  <c r="D59" i="1"/>
  <c r="D57" i="1"/>
  <c r="D55" i="1"/>
  <c r="D53" i="1"/>
  <c r="D51" i="1"/>
  <c r="D49" i="1"/>
  <c r="D47" i="1"/>
  <c r="D45" i="1"/>
  <c r="D43" i="1"/>
  <c r="D41" i="1"/>
  <c r="D39" i="1"/>
  <c r="D37" i="1"/>
  <c r="D35" i="1"/>
  <c r="D33" i="1"/>
  <c r="D31" i="1"/>
  <c r="D29" i="1"/>
  <c r="D26" i="1"/>
  <c r="D24" i="1"/>
  <c r="D22" i="1"/>
  <c r="D20" i="1"/>
  <c r="D18" i="1"/>
  <c r="D16" i="1"/>
  <c r="D14" i="1"/>
  <c r="D12" i="1"/>
  <c r="D9" i="1"/>
  <c r="V79" i="1" l="1"/>
  <c r="AN170" i="12"/>
  <c r="AJ170" i="12"/>
  <c r="AO178" i="12"/>
  <c r="AP178" i="12" s="1"/>
  <c r="AK178" i="12"/>
  <c r="AL178" i="12" s="1"/>
  <c r="AK174" i="12"/>
  <c r="AL174" i="12" s="1"/>
  <c r="AO174" i="12"/>
  <c r="AP174" i="12" s="1"/>
  <c r="AK172" i="12"/>
  <c r="AL172" i="12" s="1"/>
  <c r="AK176" i="12"/>
  <c r="AL176" i="12" s="1"/>
  <c r="AO176" i="12"/>
  <c r="AP176" i="12" s="1"/>
  <c r="Z13" i="12"/>
  <c r="Z14" i="12"/>
  <c r="Z15" i="12"/>
  <c r="Z16" i="12"/>
  <c r="Z17" i="12"/>
  <c r="Z18" i="12"/>
  <c r="Z19" i="12"/>
  <c r="Z20" i="12"/>
  <c r="Z21" i="12"/>
  <c r="Z22" i="12"/>
  <c r="Z23" i="12"/>
  <c r="Z24" i="12"/>
  <c r="Z25" i="12"/>
  <c r="Z26" i="12"/>
  <c r="Z27" i="12"/>
  <c r="Z28" i="12"/>
  <c r="Z29" i="12"/>
  <c r="Z30" i="12"/>
  <c r="Z31" i="12"/>
  <c r="Z32" i="12"/>
  <c r="Z33" i="12"/>
  <c r="Z34" i="12"/>
  <c r="Z35" i="12"/>
  <c r="Z36" i="12"/>
  <c r="Z37" i="12"/>
  <c r="Z38" i="12"/>
  <c r="Z39" i="12"/>
  <c r="Z40" i="12"/>
  <c r="Z41" i="12"/>
  <c r="Z42" i="12"/>
  <c r="Z43" i="12"/>
  <c r="Z44" i="12"/>
  <c r="Z45" i="12"/>
  <c r="Z46" i="12"/>
  <c r="Z47" i="12"/>
  <c r="Z48" i="12"/>
  <c r="Z49" i="12"/>
  <c r="Z50" i="12"/>
  <c r="Z51" i="12"/>
  <c r="Z52" i="12"/>
  <c r="Z53" i="12"/>
  <c r="Z54" i="12"/>
  <c r="Z55" i="12"/>
  <c r="Z56" i="12"/>
  <c r="Z57" i="12"/>
  <c r="Z58" i="12"/>
  <c r="Z59" i="12"/>
  <c r="Z60" i="12"/>
  <c r="Z61" i="12"/>
  <c r="Z62" i="12"/>
  <c r="Z63" i="12"/>
  <c r="Z64" i="12"/>
  <c r="Z65" i="12"/>
  <c r="Z66" i="12"/>
  <c r="Z67" i="12"/>
  <c r="Z68" i="12"/>
  <c r="Z69" i="12"/>
  <c r="Z70" i="12"/>
  <c r="Z71" i="12"/>
  <c r="Z72" i="12"/>
  <c r="Z73" i="12"/>
  <c r="Z74" i="12"/>
  <c r="Z75" i="12"/>
  <c r="Z76" i="12"/>
  <c r="Z77" i="12"/>
  <c r="Z78" i="12"/>
  <c r="Z79" i="12"/>
  <c r="Z80" i="12"/>
  <c r="Z81" i="12"/>
  <c r="Z82" i="12"/>
  <c r="Z83" i="12"/>
  <c r="Z84" i="12"/>
  <c r="Z85" i="12"/>
  <c r="Z86" i="12"/>
  <c r="Z87" i="12"/>
  <c r="Z88" i="12"/>
  <c r="Z89" i="12"/>
  <c r="Z90" i="12"/>
  <c r="Z91" i="12"/>
  <c r="Z92" i="12"/>
  <c r="Z93" i="12"/>
  <c r="Z94" i="12"/>
  <c r="Z95" i="12"/>
  <c r="Z96" i="12"/>
  <c r="Z97" i="12"/>
  <c r="Z98" i="12"/>
  <c r="Z99" i="12"/>
  <c r="Z100" i="12"/>
  <c r="Z101" i="12"/>
  <c r="Z102" i="12"/>
  <c r="Z103" i="12"/>
  <c r="Z104" i="12"/>
  <c r="Z105" i="12"/>
  <c r="Z106" i="12"/>
  <c r="Z107" i="12"/>
  <c r="Z108" i="12"/>
  <c r="Z109" i="12"/>
  <c r="Z110" i="12"/>
  <c r="Z111" i="12"/>
  <c r="Z112" i="12"/>
  <c r="Z113" i="12"/>
  <c r="Z114" i="12"/>
  <c r="Z115" i="12"/>
  <c r="Z116" i="12"/>
  <c r="Z117" i="12"/>
  <c r="Z118" i="12"/>
  <c r="Z119" i="12"/>
  <c r="Z120" i="12"/>
  <c r="Z121" i="12"/>
  <c r="Z122" i="12"/>
  <c r="Z123" i="12"/>
  <c r="Z124" i="12"/>
  <c r="Z125" i="12"/>
  <c r="Z126" i="12"/>
  <c r="Z127" i="12"/>
  <c r="Z128" i="12"/>
  <c r="Z129" i="12"/>
  <c r="Z130" i="12"/>
  <c r="Z131" i="12"/>
  <c r="Z132" i="12"/>
  <c r="Z133" i="12"/>
  <c r="Z134" i="12"/>
  <c r="Z135" i="12"/>
  <c r="Z136" i="12"/>
  <c r="Z137" i="12"/>
  <c r="Z138" i="12"/>
  <c r="Z139" i="12"/>
  <c r="Z140" i="12"/>
  <c r="Z141" i="12"/>
  <c r="Z142" i="12"/>
  <c r="Z143" i="12"/>
  <c r="Z144" i="12"/>
  <c r="Z145" i="12"/>
  <c r="Z146" i="12"/>
  <c r="Z147" i="12"/>
  <c r="Z148" i="12"/>
  <c r="Z149" i="12"/>
  <c r="Z150" i="12"/>
  <c r="Z151" i="12"/>
  <c r="Z152" i="12"/>
  <c r="Z153" i="12"/>
  <c r="Z154" i="12"/>
  <c r="Z155" i="12"/>
  <c r="Z156" i="12"/>
  <c r="Z157" i="12"/>
  <c r="Z158" i="12"/>
  <c r="Z159" i="12"/>
  <c r="Z160" i="12"/>
  <c r="Z161" i="12"/>
  <c r="Z162" i="12"/>
  <c r="Z163" i="12"/>
  <c r="Z164" i="12"/>
  <c r="Z165" i="12"/>
  <c r="Z166" i="12"/>
  <c r="Z167" i="12"/>
  <c r="Z168" i="12"/>
  <c r="Z169" i="12"/>
  <c r="X13" i="12"/>
  <c r="X14" i="12"/>
  <c r="X15" i="12"/>
  <c r="X16" i="12"/>
  <c r="X17" i="12"/>
  <c r="X18" i="12"/>
  <c r="X19" i="12"/>
  <c r="X20" i="12"/>
  <c r="X21" i="12"/>
  <c r="X22" i="12"/>
  <c r="X23" i="12"/>
  <c r="X24" i="12"/>
  <c r="X25" i="12"/>
  <c r="X26" i="12"/>
  <c r="X27" i="12"/>
  <c r="X28" i="12"/>
  <c r="X29" i="12"/>
  <c r="X30" i="12"/>
  <c r="X31" i="12"/>
  <c r="X32" i="12"/>
  <c r="X33" i="12"/>
  <c r="X34" i="12"/>
  <c r="X35" i="12"/>
  <c r="X36" i="12"/>
  <c r="X37" i="12"/>
  <c r="X38" i="12"/>
  <c r="X39" i="12"/>
  <c r="X40" i="12"/>
  <c r="X41" i="12"/>
  <c r="X42" i="12"/>
  <c r="X43" i="12"/>
  <c r="X44" i="12"/>
  <c r="X45" i="12"/>
  <c r="X46" i="12"/>
  <c r="X47" i="12"/>
  <c r="X48" i="12"/>
  <c r="X49" i="12"/>
  <c r="X50" i="12"/>
  <c r="X51" i="12"/>
  <c r="X52" i="12"/>
  <c r="X53" i="12"/>
  <c r="X54" i="12"/>
  <c r="X55" i="12"/>
  <c r="X56" i="12"/>
  <c r="X57" i="12"/>
  <c r="X58" i="12"/>
  <c r="X59" i="12"/>
  <c r="X60" i="12"/>
  <c r="X61" i="12"/>
  <c r="X62" i="12"/>
  <c r="X63" i="12"/>
  <c r="X64" i="12"/>
  <c r="X65" i="12"/>
  <c r="X66" i="12"/>
  <c r="X67" i="12"/>
  <c r="X68" i="12"/>
  <c r="X69" i="12"/>
  <c r="X70" i="12"/>
  <c r="X71" i="12"/>
  <c r="X72" i="12"/>
  <c r="X73" i="12"/>
  <c r="X74" i="12"/>
  <c r="X75" i="12"/>
  <c r="X76" i="12"/>
  <c r="X77" i="12"/>
  <c r="X78" i="12"/>
  <c r="X79" i="12"/>
  <c r="X80" i="12"/>
  <c r="X81" i="12"/>
  <c r="X82" i="12"/>
  <c r="X83" i="12"/>
  <c r="X84" i="12"/>
  <c r="X85" i="12"/>
  <c r="X86" i="12"/>
  <c r="X87" i="12"/>
  <c r="X88" i="12"/>
  <c r="X89" i="12"/>
  <c r="X90" i="12"/>
  <c r="X91" i="12"/>
  <c r="X92" i="12"/>
  <c r="X93" i="12"/>
  <c r="X94" i="12"/>
  <c r="X95" i="12"/>
  <c r="X96" i="12"/>
  <c r="X97" i="12"/>
  <c r="X98" i="12"/>
  <c r="X99" i="12"/>
  <c r="X100" i="12"/>
  <c r="X101" i="12"/>
  <c r="X102" i="12"/>
  <c r="X103" i="12"/>
  <c r="X104" i="12"/>
  <c r="X105" i="12"/>
  <c r="X106" i="12"/>
  <c r="X107" i="12"/>
  <c r="X108" i="12"/>
  <c r="X109" i="12"/>
  <c r="X110" i="12"/>
  <c r="X111" i="12"/>
  <c r="X112" i="12"/>
  <c r="X113" i="12"/>
  <c r="X114" i="12"/>
  <c r="X115" i="12"/>
  <c r="X116" i="12"/>
  <c r="X117" i="12"/>
  <c r="X118" i="12"/>
  <c r="X119" i="12"/>
  <c r="X120" i="12"/>
  <c r="X121" i="12"/>
  <c r="X122" i="12"/>
  <c r="X123" i="12"/>
  <c r="X124" i="12"/>
  <c r="X125" i="12"/>
  <c r="X126" i="12"/>
  <c r="X127" i="12"/>
  <c r="X128" i="12"/>
  <c r="X129" i="12"/>
  <c r="X130" i="12"/>
  <c r="X131" i="12"/>
  <c r="X132" i="12"/>
  <c r="X133" i="12"/>
  <c r="X134" i="12"/>
  <c r="X135" i="12"/>
  <c r="X136" i="12"/>
  <c r="X137" i="12"/>
  <c r="X138" i="12"/>
  <c r="X139" i="12"/>
  <c r="X140" i="12"/>
  <c r="X141" i="12"/>
  <c r="X142" i="12"/>
  <c r="X143" i="12"/>
  <c r="X144" i="12"/>
  <c r="X145" i="12"/>
  <c r="X146" i="12"/>
  <c r="X147" i="12"/>
  <c r="X148" i="12"/>
  <c r="X149" i="12"/>
  <c r="X150" i="12"/>
  <c r="X151" i="12"/>
  <c r="X152" i="12"/>
  <c r="X153" i="12"/>
  <c r="X154" i="12"/>
  <c r="X155" i="12"/>
  <c r="X156" i="12"/>
  <c r="X157" i="12"/>
  <c r="X158" i="12"/>
  <c r="X159" i="12"/>
  <c r="X160" i="12"/>
  <c r="X161" i="12"/>
  <c r="X162" i="12"/>
  <c r="X163" i="12"/>
  <c r="X164" i="12"/>
  <c r="X165" i="12"/>
  <c r="X166" i="12"/>
  <c r="X167" i="12"/>
  <c r="X168" i="12"/>
  <c r="X169" i="12"/>
  <c r="V13" i="12"/>
  <c r="V14" i="12"/>
  <c r="V15" i="12"/>
  <c r="V16" i="12"/>
  <c r="V17" i="12"/>
  <c r="V18" i="12"/>
  <c r="V19" i="12"/>
  <c r="V20" i="12"/>
  <c r="V21" i="12"/>
  <c r="V22" i="12"/>
  <c r="V23" i="12"/>
  <c r="V24" i="12"/>
  <c r="V25" i="12"/>
  <c r="V26" i="12"/>
  <c r="V27" i="12"/>
  <c r="V28" i="12"/>
  <c r="V29" i="12"/>
  <c r="V30" i="12"/>
  <c r="V31" i="12"/>
  <c r="V32" i="12"/>
  <c r="V33" i="12"/>
  <c r="V34" i="12"/>
  <c r="V35" i="12"/>
  <c r="V36" i="12"/>
  <c r="V37" i="12"/>
  <c r="V38" i="12"/>
  <c r="V39" i="12"/>
  <c r="V40" i="12"/>
  <c r="V41" i="12"/>
  <c r="V42" i="12"/>
  <c r="V43" i="12"/>
  <c r="V44" i="12"/>
  <c r="V45" i="12"/>
  <c r="V46" i="12"/>
  <c r="V47" i="12"/>
  <c r="V48" i="12"/>
  <c r="V49" i="12"/>
  <c r="V50" i="12"/>
  <c r="V51" i="12"/>
  <c r="V52" i="12"/>
  <c r="V53" i="12"/>
  <c r="V54" i="12"/>
  <c r="V55" i="12"/>
  <c r="V56" i="12"/>
  <c r="V57" i="12"/>
  <c r="V58" i="12"/>
  <c r="V59" i="12"/>
  <c r="V60" i="12"/>
  <c r="V61" i="12"/>
  <c r="V62" i="12"/>
  <c r="V63" i="12"/>
  <c r="V64" i="12"/>
  <c r="V65" i="12"/>
  <c r="V66" i="12"/>
  <c r="V67" i="12"/>
  <c r="V68" i="12"/>
  <c r="V69" i="12"/>
  <c r="V70" i="12"/>
  <c r="V71" i="12"/>
  <c r="V72" i="12"/>
  <c r="V73" i="12"/>
  <c r="V74" i="12"/>
  <c r="V75" i="12"/>
  <c r="V76" i="12"/>
  <c r="V77" i="12"/>
  <c r="V78" i="12"/>
  <c r="V79" i="12"/>
  <c r="V80" i="12"/>
  <c r="V81" i="12"/>
  <c r="V82" i="12"/>
  <c r="V83" i="12"/>
  <c r="V84" i="12"/>
  <c r="V85" i="12"/>
  <c r="V86" i="12"/>
  <c r="V87" i="12"/>
  <c r="V88" i="12"/>
  <c r="V89" i="12"/>
  <c r="V90" i="12"/>
  <c r="V91" i="12"/>
  <c r="V92" i="12"/>
  <c r="V93" i="12"/>
  <c r="V94" i="12"/>
  <c r="V95" i="12"/>
  <c r="V96" i="12"/>
  <c r="V97" i="12"/>
  <c r="V98" i="12"/>
  <c r="V99" i="12"/>
  <c r="V100" i="12"/>
  <c r="V101" i="12"/>
  <c r="V102" i="12"/>
  <c r="V103" i="12"/>
  <c r="V104" i="12"/>
  <c r="V105" i="12"/>
  <c r="V106" i="12"/>
  <c r="V107" i="12"/>
  <c r="V108" i="12"/>
  <c r="V109" i="12"/>
  <c r="V110" i="12"/>
  <c r="V111" i="12"/>
  <c r="V112" i="12"/>
  <c r="V113" i="12"/>
  <c r="V114" i="12"/>
  <c r="V115" i="12"/>
  <c r="V116" i="12"/>
  <c r="V117" i="12"/>
  <c r="V118" i="12"/>
  <c r="V119" i="12"/>
  <c r="V120" i="12"/>
  <c r="V121" i="12"/>
  <c r="V122" i="12"/>
  <c r="V123" i="12"/>
  <c r="V124" i="12"/>
  <c r="V125" i="12"/>
  <c r="V126" i="12"/>
  <c r="V127" i="12"/>
  <c r="V128" i="12"/>
  <c r="V129" i="12"/>
  <c r="V130" i="12"/>
  <c r="V131" i="12"/>
  <c r="V132" i="12"/>
  <c r="V133" i="12"/>
  <c r="V134" i="12"/>
  <c r="V135" i="12"/>
  <c r="V136" i="12"/>
  <c r="V137" i="12"/>
  <c r="V138" i="12"/>
  <c r="V139" i="12"/>
  <c r="V140" i="12"/>
  <c r="V141" i="12"/>
  <c r="V142" i="12"/>
  <c r="V143" i="12"/>
  <c r="V144" i="12"/>
  <c r="V145" i="12"/>
  <c r="V146" i="12"/>
  <c r="V147" i="12"/>
  <c r="V148" i="12"/>
  <c r="V149" i="12"/>
  <c r="V150" i="12"/>
  <c r="V151" i="12"/>
  <c r="V152" i="12"/>
  <c r="V153" i="12"/>
  <c r="V154" i="12"/>
  <c r="V155" i="12"/>
  <c r="V156" i="12"/>
  <c r="V157" i="12"/>
  <c r="V158" i="12"/>
  <c r="V159" i="12"/>
  <c r="V160" i="12"/>
  <c r="V161" i="12"/>
  <c r="V162" i="12"/>
  <c r="V163" i="12"/>
  <c r="V164" i="12"/>
  <c r="V165" i="12"/>
  <c r="V166" i="12"/>
  <c r="V167" i="12"/>
  <c r="V168" i="12"/>
  <c r="V169" i="12"/>
  <c r="T13" i="12"/>
  <c r="T14" i="12"/>
  <c r="T15" i="12"/>
  <c r="T16" i="12"/>
  <c r="T17" i="12"/>
  <c r="T18" i="12"/>
  <c r="T19" i="12"/>
  <c r="T20" i="12"/>
  <c r="T21" i="12"/>
  <c r="T22" i="12"/>
  <c r="T23" i="12"/>
  <c r="T24" i="12"/>
  <c r="T25" i="12"/>
  <c r="T26" i="12"/>
  <c r="T27" i="12"/>
  <c r="T28" i="12"/>
  <c r="T29" i="12"/>
  <c r="T30" i="12"/>
  <c r="T31" i="12"/>
  <c r="T32" i="12"/>
  <c r="T33" i="12"/>
  <c r="T34" i="12"/>
  <c r="T35" i="12"/>
  <c r="T36" i="12"/>
  <c r="T37" i="12"/>
  <c r="T38" i="12"/>
  <c r="T39" i="12"/>
  <c r="T40" i="12"/>
  <c r="T41" i="12"/>
  <c r="T42" i="12"/>
  <c r="T43" i="12"/>
  <c r="T44" i="12"/>
  <c r="T45" i="12"/>
  <c r="T46" i="12"/>
  <c r="T47" i="12"/>
  <c r="T48" i="12"/>
  <c r="T49" i="12"/>
  <c r="T50" i="12"/>
  <c r="T51" i="12"/>
  <c r="T52" i="12"/>
  <c r="T53" i="12"/>
  <c r="T54" i="12"/>
  <c r="T55" i="12"/>
  <c r="T56" i="12"/>
  <c r="T57" i="12"/>
  <c r="T58" i="12"/>
  <c r="T59" i="12"/>
  <c r="T60" i="12"/>
  <c r="T61" i="12"/>
  <c r="T62" i="12"/>
  <c r="T63" i="12"/>
  <c r="T64" i="12"/>
  <c r="T65" i="12"/>
  <c r="T66" i="12"/>
  <c r="T67" i="12"/>
  <c r="T68" i="12"/>
  <c r="T69" i="12"/>
  <c r="T70" i="12"/>
  <c r="T71" i="12"/>
  <c r="T72" i="12"/>
  <c r="T73" i="12"/>
  <c r="T74" i="12"/>
  <c r="T75" i="12"/>
  <c r="T76" i="12"/>
  <c r="T77" i="12"/>
  <c r="T78" i="12"/>
  <c r="T79" i="12"/>
  <c r="T80" i="12"/>
  <c r="T81" i="12"/>
  <c r="T82" i="12"/>
  <c r="T83" i="12"/>
  <c r="T84" i="12"/>
  <c r="T85" i="12"/>
  <c r="T86" i="12"/>
  <c r="T87" i="12"/>
  <c r="T88" i="12"/>
  <c r="T89" i="12"/>
  <c r="T90" i="12"/>
  <c r="T91" i="12"/>
  <c r="T92" i="12"/>
  <c r="T93" i="12"/>
  <c r="T94" i="12"/>
  <c r="T95" i="12"/>
  <c r="T96" i="12"/>
  <c r="T97" i="12"/>
  <c r="T98" i="12"/>
  <c r="T99" i="12"/>
  <c r="T100" i="12"/>
  <c r="T101" i="12"/>
  <c r="T102" i="12"/>
  <c r="T103" i="12"/>
  <c r="T104" i="12"/>
  <c r="T105" i="12"/>
  <c r="T106" i="12"/>
  <c r="T107" i="12"/>
  <c r="T108" i="12"/>
  <c r="T109" i="12"/>
  <c r="T110" i="12"/>
  <c r="T111" i="12"/>
  <c r="T112" i="12"/>
  <c r="T113" i="12"/>
  <c r="T114" i="12"/>
  <c r="T115" i="12"/>
  <c r="T116" i="12"/>
  <c r="T117" i="12"/>
  <c r="T118" i="12"/>
  <c r="T119" i="12"/>
  <c r="T120" i="12"/>
  <c r="T121" i="12"/>
  <c r="T122" i="12"/>
  <c r="T123" i="12"/>
  <c r="T124" i="12"/>
  <c r="T125" i="12"/>
  <c r="T126" i="12"/>
  <c r="T127" i="12"/>
  <c r="T128" i="12"/>
  <c r="T129" i="12"/>
  <c r="T130" i="12"/>
  <c r="T131" i="12"/>
  <c r="T132" i="12"/>
  <c r="T133" i="12"/>
  <c r="T134" i="12"/>
  <c r="T135" i="12"/>
  <c r="T136" i="12"/>
  <c r="T137" i="12"/>
  <c r="T138" i="12"/>
  <c r="T139" i="12"/>
  <c r="T140" i="12"/>
  <c r="T141" i="12"/>
  <c r="T142" i="12"/>
  <c r="T143" i="12"/>
  <c r="T144" i="12"/>
  <c r="T145" i="12"/>
  <c r="T146" i="12"/>
  <c r="T147" i="12"/>
  <c r="T148" i="12"/>
  <c r="T149" i="12"/>
  <c r="T150" i="12"/>
  <c r="T151" i="12"/>
  <c r="T152" i="12"/>
  <c r="T153" i="12"/>
  <c r="T154" i="12"/>
  <c r="T155" i="12"/>
  <c r="T156" i="12"/>
  <c r="T157" i="12"/>
  <c r="T158" i="12"/>
  <c r="T159" i="12"/>
  <c r="T160" i="12"/>
  <c r="T161" i="12"/>
  <c r="T162" i="12"/>
  <c r="T163" i="12"/>
  <c r="T164" i="12"/>
  <c r="T165" i="12"/>
  <c r="T166" i="12"/>
  <c r="T167" i="12"/>
  <c r="T168" i="12"/>
  <c r="T169" i="12"/>
  <c r="R169" i="12"/>
  <c r="R13" i="12"/>
  <c r="R14" i="12"/>
  <c r="R15" i="12"/>
  <c r="R16" i="12"/>
  <c r="R17" i="12"/>
  <c r="R18" i="12"/>
  <c r="R19" i="12"/>
  <c r="R20" i="12"/>
  <c r="R21" i="12"/>
  <c r="R22" i="12"/>
  <c r="R23" i="12"/>
  <c r="R24" i="12"/>
  <c r="R25" i="12"/>
  <c r="R26" i="12"/>
  <c r="R27" i="12"/>
  <c r="R28" i="12"/>
  <c r="R29" i="12"/>
  <c r="R30" i="12"/>
  <c r="R31" i="12"/>
  <c r="R32" i="12"/>
  <c r="R33" i="12"/>
  <c r="R34" i="12"/>
  <c r="R35" i="12"/>
  <c r="R36" i="12"/>
  <c r="R37" i="12"/>
  <c r="R38" i="12"/>
  <c r="R39" i="12"/>
  <c r="R40" i="12"/>
  <c r="R41" i="12"/>
  <c r="R42" i="12"/>
  <c r="R43" i="12"/>
  <c r="R44" i="12"/>
  <c r="R45" i="12"/>
  <c r="R46" i="12"/>
  <c r="R47" i="12"/>
  <c r="R48" i="12"/>
  <c r="R49" i="12"/>
  <c r="R50" i="12"/>
  <c r="R51" i="12"/>
  <c r="R52" i="12"/>
  <c r="R53" i="12"/>
  <c r="R54" i="12"/>
  <c r="R55" i="12"/>
  <c r="R56" i="12"/>
  <c r="R57" i="12"/>
  <c r="R58" i="12"/>
  <c r="R59" i="12"/>
  <c r="R60" i="12"/>
  <c r="R61" i="12"/>
  <c r="R62" i="12"/>
  <c r="R63" i="12"/>
  <c r="R64" i="12"/>
  <c r="R65" i="12"/>
  <c r="R66" i="12"/>
  <c r="R67" i="12"/>
  <c r="R68" i="12"/>
  <c r="R69" i="12"/>
  <c r="R70" i="12"/>
  <c r="R71" i="12"/>
  <c r="R72" i="12"/>
  <c r="R73" i="12"/>
  <c r="R74" i="12"/>
  <c r="R75" i="12"/>
  <c r="R76" i="12"/>
  <c r="R77" i="12"/>
  <c r="R78" i="12"/>
  <c r="R79" i="12"/>
  <c r="R80" i="12"/>
  <c r="R81" i="12"/>
  <c r="R82" i="12"/>
  <c r="R83" i="12"/>
  <c r="R84" i="12"/>
  <c r="R85" i="12"/>
  <c r="R86" i="12"/>
  <c r="R87" i="12"/>
  <c r="R88" i="12"/>
  <c r="R89" i="12"/>
  <c r="R90" i="12"/>
  <c r="R91" i="12"/>
  <c r="R92" i="12"/>
  <c r="R93" i="12"/>
  <c r="R94" i="12"/>
  <c r="R95" i="12"/>
  <c r="R96" i="12"/>
  <c r="R97" i="12"/>
  <c r="R98" i="12"/>
  <c r="R99" i="12"/>
  <c r="R100" i="12"/>
  <c r="R101" i="12"/>
  <c r="R102" i="12"/>
  <c r="R103" i="12"/>
  <c r="R104" i="12"/>
  <c r="R105" i="12"/>
  <c r="R106" i="12"/>
  <c r="R107" i="12"/>
  <c r="R108" i="12"/>
  <c r="R109" i="12"/>
  <c r="R110" i="12"/>
  <c r="R111" i="12"/>
  <c r="R112" i="12"/>
  <c r="R113" i="12"/>
  <c r="R114" i="12"/>
  <c r="R115" i="12"/>
  <c r="R116" i="12"/>
  <c r="R117" i="12"/>
  <c r="R118" i="12"/>
  <c r="R119" i="12"/>
  <c r="R120" i="12"/>
  <c r="R121" i="12"/>
  <c r="R122" i="12"/>
  <c r="R123" i="12"/>
  <c r="R124" i="12"/>
  <c r="R125" i="12"/>
  <c r="R126" i="12"/>
  <c r="R127" i="12"/>
  <c r="R128" i="12"/>
  <c r="R129" i="12"/>
  <c r="R130" i="12"/>
  <c r="R131" i="12"/>
  <c r="R132" i="12"/>
  <c r="R133" i="12"/>
  <c r="R134" i="12"/>
  <c r="R135" i="12"/>
  <c r="R136" i="12"/>
  <c r="R137" i="12"/>
  <c r="R138" i="12"/>
  <c r="R139" i="12"/>
  <c r="R140" i="12"/>
  <c r="R141" i="12"/>
  <c r="R142" i="12"/>
  <c r="R143" i="12"/>
  <c r="R144" i="12"/>
  <c r="R145" i="12"/>
  <c r="R146" i="12"/>
  <c r="R147" i="12"/>
  <c r="R148" i="12"/>
  <c r="R149" i="12"/>
  <c r="R150" i="12"/>
  <c r="R151" i="12"/>
  <c r="R152" i="12"/>
  <c r="R153" i="12"/>
  <c r="R154" i="12"/>
  <c r="R155" i="12"/>
  <c r="R156" i="12"/>
  <c r="R157" i="12"/>
  <c r="R158" i="12"/>
  <c r="R159" i="12"/>
  <c r="R160" i="12"/>
  <c r="R161" i="12"/>
  <c r="R162" i="12"/>
  <c r="R163" i="12"/>
  <c r="R164" i="12"/>
  <c r="R165" i="12"/>
  <c r="R166" i="12"/>
  <c r="R167" i="12"/>
  <c r="R168" i="12"/>
  <c r="P13" i="12"/>
  <c r="P14" i="12"/>
  <c r="P15" i="12"/>
  <c r="P16" i="12"/>
  <c r="P17" i="12"/>
  <c r="P18" i="12"/>
  <c r="P19" i="12"/>
  <c r="P20" i="12"/>
  <c r="P21" i="12"/>
  <c r="P22" i="12"/>
  <c r="P23" i="12"/>
  <c r="P24" i="12"/>
  <c r="P25" i="12"/>
  <c r="P26" i="12"/>
  <c r="P27" i="12"/>
  <c r="P28" i="12"/>
  <c r="P29" i="12"/>
  <c r="P30" i="12"/>
  <c r="P31" i="12"/>
  <c r="P32" i="12"/>
  <c r="P33" i="12"/>
  <c r="P34" i="12"/>
  <c r="P35" i="12"/>
  <c r="P36" i="12"/>
  <c r="P37" i="12"/>
  <c r="P38" i="12"/>
  <c r="P39" i="12"/>
  <c r="P40" i="12"/>
  <c r="P41" i="12"/>
  <c r="P42" i="12"/>
  <c r="P43" i="12"/>
  <c r="P44" i="12"/>
  <c r="P45" i="12"/>
  <c r="P46" i="12"/>
  <c r="P47" i="12"/>
  <c r="P48" i="12"/>
  <c r="P49" i="12"/>
  <c r="P50" i="12"/>
  <c r="P51" i="12"/>
  <c r="P52" i="12"/>
  <c r="P53" i="12"/>
  <c r="P54" i="12"/>
  <c r="P55" i="12"/>
  <c r="P56" i="12"/>
  <c r="P57" i="12"/>
  <c r="P58" i="12"/>
  <c r="P59" i="12"/>
  <c r="P60" i="12"/>
  <c r="P61" i="12"/>
  <c r="P62" i="12"/>
  <c r="P63" i="12"/>
  <c r="P64" i="12"/>
  <c r="P65" i="12"/>
  <c r="P66" i="12"/>
  <c r="P67" i="12"/>
  <c r="P68" i="12"/>
  <c r="P69" i="12"/>
  <c r="P70" i="12"/>
  <c r="P71" i="12"/>
  <c r="P72" i="12"/>
  <c r="P73" i="12"/>
  <c r="P74" i="12"/>
  <c r="P75" i="12"/>
  <c r="P76" i="12"/>
  <c r="P77" i="12"/>
  <c r="P78" i="12"/>
  <c r="P79" i="12"/>
  <c r="P80" i="12"/>
  <c r="P81" i="12"/>
  <c r="P82" i="12"/>
  <c r="P83" i="12"/>
  <c r="P84" i="12"/>
  <c r="P85" i="12"/>
  <c r="P86" i="12"/>
  <c r="P87" i="12"/>
  <c r="P88" i="12"/>
  <c r="P89" i="12"/>
  <c r="P90" i="12"/>
  <c r="P91" i="12"/>
  <c r="P92" i="12"/>
  <c r="P93" i="12"/>
  <c r="P94" i="12"/>
  <c r="P95" i="12"/>
  <c r="P96" i="12"/>
  <c r="P97" i="12"/>
  <c r="P98" i="12"/>
  <c r="P99" i="12"/>
  <c r="P100" i="12"/>
  <c r="P101" i="12"/>
  <c r="P102" i="12"/>
  <c r="P103" i="12"/>
  <c r="P104" i="12"/>
  <c r="P105" i="12"/>
  <c r="P106" i="12"/>
  <c r="P107" i="12"/>
  <c r="P108" i="12"/>
  <c r="P109" i="12"/>
  <c r="P110" i="12"/>
  <c r="P111" i="12"/>
  <c r="P112" i="12"/>
  <c r="P113" i="12"/>
  <c r="P114" i="12"/>
  <c r="P115" i="12"/>
  <c r="P116" i="12"/>
  <c r="P117" i="12"/>
  <c r="P118" i="12"/>
  <c r="P119" i="12"/>
  <c r="P120" i="12"/>
  <c r="P121" i="12"/>
  <c r="P122" i="12"/>
  <c r="P123" i="12"/>
  <c r="P124" i="12"/>
  <c r="P125" i="12"/>
  <c r="P126" i="12"/>
  <c r="P127" i="12"/>
  <c r="P128" i="12"/>
  <c r="P129" i="12"/>
  <c r="P130" i="12"/>
  <c r="P131" i="12"/>
  <c r="P132" i="12"/>
  <c r="P133" i="12"/>
  <c r="P134" i="12"/>
  <c r="P135" i="12"/>
  <c r="P136" i="12"/>
  <c r="P137" i="12"/>
  <c r="P138" i="12"/>
  <c r="P139" i="12"/>
  <c r="P140" i="12"/>
  <c r="P141" i="12"/>
  <c r="P142" i="12"/>
  <c r="P143" i="12"/>
  <c r="P144" i="12"/>
  <c r="P145" i="12"/>
  <c r="P146" i="12"/>
  <c r="P147" i="12"/>
  <c r="P148" i="12"/>
  <c r="P149" i="12"/>
  <c r="P150" i="12"/>
  <c r="P151" i="12"/>
  <c r="P152" i="12"/>
  <c r="P153" i="12"/>
  <c r="P154" i="12"/>
  <c r="P155" i="12"/>
  <c r="P156" i="12"/>
  <c r="P157" i="12"/>
  <c r="P158" i="12"/>
  <c r="P159" i="12"/>
  <c r="P160" i="12"/>
  <c r="P161" i="12"/>
  <c r="P162" i="12"/>
  <c r="P163" i="12"/>
  <c r="P164" i="12"/>
  <c r="P165" i="12"/>
  <c r="P166" i="12"/>
  <c r="P167" i="12"/>
  <c r="P168" i="12"/>
  <c r="P169" i="12"/>
  <c r="N13" i="12"/>
  <c r="N14" i="12"/>
  <c r="N15" i="12"/>
  <c r="AA15" i="12" s="1"/>
  <c r="AB15" i="12" s="1"/>
  <c r="N16" i="12"/>
  <c r="N17" i="12"/>
  <c r="N18" i="12"/>
  <c r="N19" i="12"/>
  <c r="N20" i="12"/>
  <c r="N21" i="12"/>
  <c r="N22" i="12"/>
  <c r="N23" i="12"/>
  <c r="AA23" i="12" s="1"/>
  <c r="AB23" i="12" s="1"/>
  <c r="N24" i="12"/>
  <c r="N25" i="12"/>
  <c r="N26" i="12"/>
  <c r="N27" i="12"/>
  <c r="N28" i="12"/>
  <c r="N29" i="12"/>
  <c r="N30" i="12"/>
  <c r="N31" i="12"/>
  <c r="AA31" i="12" s="1"/>
  <c r="AB31" i="12" s="1"/>
  <c r="N32" i="12"/>
  <c r="N33" i="12"/>
  <c r="N34" i="12"/>
  <c r="N35" i="12"/>
  <c r="N36" i="12"/>
  <c r="N37" i="12"/>
  <c r="N38" i="12"/>
  <c r="N39" i="12"/>
  <c r="N40" i="12"/>
  <c r="N41" i="12"/>
  <c r="N42" i="12"/>
  <c r="N43" i="12"/>
  <c r="N44" i="12"/>
  <c r="N45" i="12"/>
  <c r="N46" i="12"/>
  <c r="N47" i="12"/>
  <c r="N48" i="12"/>
  <c r="N49" i="12"/>
  <c r="N50" i="12"/>
  <c r="N51" i="12"/>
  <c r="N52" i="12"/>
  <c r="N53" i="12"/>
  <c r="N54" i="12"/>
  <c r="N55" i="12"/>
  <c r="N56" i="12"/>
  <c r="N57" i="12"/>
  <c r="N58" i="12"/>
  <c r="N59" i="12"/>
  <c r="N60" i="12"/>
  <c r="N61" i="12"/>
  <c r="N62" i="12"/>
  <c r="N63" i="12"/>
  <c r="N64" i="12"/>
  <c r="N65" i="12"/>
  <c r="N66" i="12"/>
  <c r="N67" i="12"/>
  <c r="N68" i="12"/>
  <c r="N69" i="12"/>
  <c r="N70" i="12"/>
  <c r="N71" i="12"/>
  <c r="N72" i="12"/>
  <c r="N73" i="12"/>
  <c r="N74" i="12"/>
  <c r="N75" i="12"/>
  <c r="N76" i="12"/>
  <c r="N77" i="12"/>
  <c r="N78" i="12"/>
  <c r="N79" i="12"/>
  <c r="N80" i="12"/>
  <c r="N81" i="12"/>
  <c r="N82" i="12"/>
  <c r="N83" i="12"/>
  <c r="N84" i="12"/>
  <c r="N85" i="12"/>
  <c r="N86" i="12"/>
  <c r="N87" i="12"/>
  <c r="N88" i="12"/>
  <c r="N89" i="12"/>
  <c r="N90" i="12"/>
  <c r="N91" i="12"/>
  <c r="N92" i="12"/>
  <c r="N93" i="12"/>
  <c r="N94" i="12"/>
  <c r="N95" i="12"/>
  <c r="N96" i="12"/>
  <c r="N97" i="12"/>
  <c r="N98" i="12"/>
  <c r="N99" i="12"/>
  <c r="N100" i="12"/>
  <c r="N101" i="12"/>
  <c r="N102" i="12"/>
  <c r="N103" i="12"/>
  <c r="N104" i="12"/>
  <c r="N105" i="12"/>
  <c r="N106" i="12"/>
  <c r="N107" i="12"/>
  <c r="N108" i="12"/>
  <c r="N109" i="12"/>
  <c r="N110" i="12"/>
  <c r="N111" i="12"/>
  <c r="N112" i="12"/>
  <c r="N113" i="12"/>
  <c r="N114" i="12"/>
  <c r="N115" i="12"/>
  <c r="N116" i="12"/>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N161" i="12"/>
  <c r="N162" i="12"/>
  <c r="N163" i="12"/>
  <c r="N164" i="12"/>
  <c r="N165" i="12"/>
  <c r="N166" i="12"/>
  <c r="N167" i="12"/>
  <c r="N168" i="12"/>
  <c r="N169" i="12"/>
  <c r="D168" i="12"/>
  <c r="D166" i="12"/>
  <c r="D164" i="12"/>
  <c r="D162" i="12"/>
  <c r="D160" i="12"/>
  <c r="D158" i="12"/>
  <c r="D156" i="12"/>
  <c r="D154" i="12"/>
  <c r="D152" i="12"/>
  <c r="D150" i="12"/>
  <c r="D148" i="12"/>
  <c r="D146" i="12"/>
  <c r="D144" i="12"/>
  <c r="D142" i="12"/>
  <c r="D140" i="12"/>
  <c r="D138" i="12"/>
  <c r="D136" i="12"/>
  <c r="D134" i="12"/>
  <c r="D132" i="12"/>
  <c r="D130" i="12"/>
  <c r="D128" i="12"/>
  <c r="D126" i="12"/>
  <c r="D124" i="12"/>
  <c r="D122" i="12"/>
  <c r="D120" i="12"/>
  <c r="D118" i="12"/>
  <c r="D116" i="12"/>
  <c r="D114" i="12"/>
  <c r="D112" i="12"/>
  <c r="D110" i="12"/>
  <c r="D108" i="12"/>
  <c r="D106" i="12"/>
  <c r="D104" i="12"/>
  <c r="D102" i="12"/>
  <c r="D100" i="12"/>
  <c r="D98" i="12"/>
  <c r="D96" i="12"/>
  <c r="D94" i="12"/>
  <c r="D92" i="12"/>
  <c r="D90" i="12"/>
  <c r="D88" i="12"/>
  <c r="D86" i="12"/>
  <c r="D84" i="12"/>
  <c r="D82" i="12"/>
  <c r="D80" i="12"/>
  <c r="D78" i="12"/>
  <c r="D76" i="12"/>
  <c r="D74" i="12"/>
  <c r="D72" i="12"/>
  <c r="D70" i="12"/>
  <c r="D68" i="12"/>
  <c r="D66" i="12"/>
  <c r="D64" i="12"/>
  <c r="D62" i="12"/>
  <c r="D60" i="12"/>
  <c r="D58" i="12"/>
  <c r="D56" i="12"/>
  <c r="D54" i="12"/>
  <c r="D52" i="12"/>
  <c r="D50" i="12"/>
  <c r="D48" i="12"/>
  <c r="D46" i="12"/>
  <c r="D44" i="12"/>
  <c r="D42" i="12"/>
  <c r="D40" i="12"/>
  <c r="D38" i="12"/>
  <c r="D36" i="12"/>
  <c r="D34" i="12"/>
  <c r="D32" i="12"/>
  <c r="D30" i="12"/>
  <c r="D28" i="12"/>
  <c r="D26" i="12"/>
  <c r="D24" i="12"/>
  <c r="D22" i="12"/>
  <c r="D20" i="12"/>
  <c r="D18" i="12"/>
  <c r="D16" i="12"/>
  <c r="D14" i="12"/>
  <c r="AA147" i="12" l="1"/>
  <c r="AB147" i="12" s="1"/>
  <c r="AA139" i="12"/>
  <c r="AB139" i="12" s="1"/>
  <c r="AA131" i="12"/>
  <c r="AB131" i="12" s="1"/>
  <c r="AA123" i="12"/>
  <c r="AB123" i="12" s="1"/>
  <c r="AA115" i="12"/>
  <c r="AB115" i="12" s="1"/>
  <c r="AA107" i="12"/>
  <c r="AB107" i="12" s="1"/>
  <c r="AA59" i="12"/>
  <c r="AB59" i="12" s="1"/>
  <c r="AA51" i="12"/>
  <c r="AB51" i="12" s="1"/>
  <c r="AA43" i="12"/>
  <c r="AB43" i="12" s="1"/>
  <c r="AA163" i="12"/>
  <c r="AB163" i="12" s="1"/>
  <c r="AA155" i="12"/>
  <c r="AB155" i="12" s="1"/>
  <c r="AA99" i="12"/>
  <c r="AB99" i="12" s="1"/>
  <c r="AA67" i="12"/>
  <c r="AB67" i="12" s="1"/>
  <c r="AA116" i="12"/>
  <c r="AB116" i="12" s="1"/>
  <c r="AA68" i="12"/>
  <c r="AB68" i="12" s="1"/>
  <c r="AA156" i="12"/>
  <c r="AB156" i="12" s="1"/>
  <c r="AA92" i="12"/>
  <c r="AB92" i="12" s="1"/>
  <c r="AA28" i="12"/>
  <c r="AB28" i="12" s="1"/>
  <c r="AD28" i="12" s="1"/>
  <c r="AA148" i="12"/>
  <c r="AB148" i="12" s="1"/>
  <c r="AA124" i="12"/>
  <c r="AB124" i="12" s="1"/>
  <c r="AD124" i="12" s="1"/>
  <c r="AA60" i="12"/>
  <c r="AB60" i="12" s="1"/>
  <c r="AD60" i="12" s="1"/>
  <c r="AA20" i="12"/>
  <c r="AB20" i="12" s="1"/>
  <c r="AA19" i="12"/>
  <c r="AB19" i="12" s="1"/>
  <c r="AA161" i="12"/>
  <c r="AB161" i="12" s="1"/>
  <c r="AA145" i="12"/>
  <c r="AB145" i="12" s="1"/>
  <c r="AA137" i="12"/>
  <c r="AB137" i="12" s="1"/>
  <c r="AD137" i="12" s="1"/>
  <c r="AA129" i="12"/>
  <c r="AB129" i="12" s="1"/>
  <c r="AA121" i="12"/>
  <c r="AB121" i="12" s="1"/>
  <c r="AD121" i="12" s="1"/>
  <c r="AA113" i="12"/>
  <c r="AB113" i="12" s="1"/>
  <c r="AD113" i="12" s="1"/>
  <c r="AA105" i="12"/>
  <c r="AB105" i="12" s="1"/>
  <c r="AA97" i="12"/>
  <c r="AB97" i="12" s="1"/>
  <c r="AD97" i="12" s="1"/>
  <c r="AA89" i="12"/>
  <c r="AB89" i="12" s="1"/>
  <c r="AA65" i="12"/>
  <c r="AB65" i="12" s="1"/>
  <c r="AA57" i="12"/>
  <c r="AB57" i="12" s="1"/>
  <c r="AD57" i="12" s="1"/>
  <c r="AA49" i="12"/>
  <c r="AB49" i="12" s="1"/>
  <c r="AA41" i="12"/>
  <c r="AB41" i="12" s="1"/>
  <c r="AD41" i="12" s="1"/>
  <c r="AA33" i="12"/>
  <c r="AB33" i="12" s="1"/>
  <c r="AD33" i="12" s="1"/>
  <c r="AA25" i="12"/>
  <c r="AB25" i="12" s="1"/>
  <c r="AA17" i="12"/>
  <c r="AB17" i="12" s="1"/>
  <c r="AA30" i="12"/>
  <c r="AB30" i="12" s="1"/>
  <c r="AA22" i="12"/>
  <c r="AB22" i="12" s="1"/>
  <c r="AA14" i="12"/>
  <c r="AB14" i="12" s="1"/>
  <c r="AA162" i="12"/>
  <c r="AB162" i="12" s="1"/>
  <c r="AA154" i="12"/>
  <c r="AB154" i="12" s="1"/>
  <c r="AD154" i="12" s="1"/>
  <c r="AA146" i="12"/>
  <c r="AB146" i="12" s="1"/>
  <c r="AD146" i="12" s="1"/>
  <c r="AA138" i="12"/>
  <c r="AB138" i="12" s="1"/>
  <c r="AA114" i="12"/>
  <c r="AB114" i="12" s="1"/>
  <c r="AA106" i="12"/>
  <c r="AB106" i="12" s="1"/>
  <c r="AA98" i="12"/>
  <c r="AB98" i="12" s="1"/>
  <c r="AD98" i="12" s="1"/>
  <c r="AA66" i="12"/>
  <c r="AB66" i="12" s="1"/>
  <c r="AD66" i="12" s="1"/>
  <c r="AA50" i="12"/>
  <c r="AB50" i="12" s="1"/>
  <c r="AA164" i="12"/>
  <c r="AB164" i="12" s="1"/>
  <c r="AA108" i="12"/>
  <c r="AB108" i="12" s="1"/>
  <c r="AD108" i="12" s="1"/>
  <c r="AA27" i="12"/>
  <c r="AB27" i="12" s="1"/>
  <c r="AA168" i="12"/>
  <c r="AB168" i="12" s="1"/>
  <c r="AA144" i="12"/>
  <c r="AB144" i="12" s="1"/>
  <c r="AA128" i="12"/>
  <c r="AB128" i="12" s="1"/>
  <c r="AA112" i="12"/>
  <c r="AB112" i="12" s="1"/>
  <c r="AD112" i="12" s="1"/>
  <c r="AA104" i="12"/>
  <c r="AB104" i="12" s="1"/>
  <c r="AA96" i="12"/>
  <c r="AB96" i="12" s="1"/>
  <c r="AD96" i="12" s="1"/>
  <c r="AA48" i="12"/>
  <c r="AB48" i="12" s="1"/>
  <c r="AD48" i="12" s="1"/>
  <c r="AA40" i="12"/>
  <c r="AB40" i="12" s="1"/>
  <c r="AA24" i="12"/>
  <c r="AB24" i="12" s="1"/>
  <c r="AA16" i="12"/>
  <c r="AB16" i="12" s="1"/>
  <c r="AA100" i="12"/>
  <c r="AB100" i="12" s="1"/>
  <c r="AA167" i="12"/>
  <c r="AB167" i="12" s="1"/>
  <c r="AD167" i="12" s="1"/>
  <c r="AA159" i="12"/>
  <c r="AB159" i="12" s="1"/>
  <c r="AA151" i="12"/>
  <c r="AB151" i="12" s="1"/>
  <c r="AD151" i="12" s="1"/>
  <c r="AA135" i="12"/>
  <c r="AB135" i="12" s="1"/>
  <c r="AD135" i="12" s="1"/>
  <c r="AA127" i="12"/>
  <c r="AB127" i="12" s="1"/>
  <c r="AA119" i="12"/>
  <c r="AB119" i="12" s="1"/>
  <c r="AD119" i="12" s="1"/>
  <c r="AA111" i="12"/>
  <c r="AB111" i="12" s="1"/>
  <c r="AA103" i="12"/>
  <c r="AB103" i="12" s="1"/>
  <c r="AA95" i="12"/>
  <c r="AB95" i="12" s="1"/>
  <c r="AA87" i="12"/>
  <c r="AB87" i="12" s="1"/>
  <c r="AA71" i="12"/>
  <c r="AB71" i="12" s="1"/>
  <c r="AA63" i="12"/>
  <c r="AB63" i="12" s="1"/>
  <c r="AD63" i="12" s="1"/>
  <c r="AA55" i="12"/>
  <c r="AB55" i="12" s="1"/>
  <c r="AA47" i="12"/>
  <c r="AB47" i="12" s="1"/>
  <c r="AA39" i="12"/>
  <c r="AB39" i="12" s="1"/>
  <c r="AA136" i="12"/>
  <c r="AB136" i="12" s="1"/>
  <c r="S67" i="1" s="1"/>
  <c r="AA132" i="12"/>
  <c r="AB132" i="12" s="1"/>
  <c r="S63" i="1" s="1"/>
  <c r="AA130" i="12"/>
  <c r="AB130" i="12" s="1"/>
  <c r="AD130" i="12" s="1"/>
  <c r="AA88" i="12"/>
  <c r="AB88" i="12" s="1"/>
  <c r="AD88" i="12" s="1"/>
  <c r="AA64" i="12"/>
  <c r="AB64" i="12" s="1"/>
  <c r="AD64" i="12" s="1"/>
  <c r="AA58" i="12"/>
  <c r="AB58" i="12" s="1"/>
  <c r="AD58" i="12" s="1"/>
  <c r="AA83" i="12"/>
  <c r="AB83" i="12" s="1"/>
  <c r="S42" i="1" s="1"/>
  <c r="AA81" i="12"/>
  <c r="AB81" i="12" s="1"/>
  <c r="AD81" i="12" s="1"/>
  <c r="AA84" i="12"/>
  <c r="AB84" i="12" s="1"/>
  <c r="S43" i="1" s="1"/>
  <c r="AA80" i="12"/>
  <c r="AB80" i="12" s="1"/>
  <c r="AD80" i="12" s="1"/>
  <c r="AA82" i="12"/>
  <c r="AB82" i="12" s="1"/>
  <c r="S41" i="1" s="1"/>
  <c r="AA76" i="12"/>
  <c r="AB76" i="12" s="1"/>
  <c r="AD76" i="12" s="1"/>
  <c r="AA91" i="12"/>
  <c r="AB91" i="12" s="1"/>
  <c r="S50" i="1" s="1"/>
  <c r="AA79" i="12"/>
  <c r="AB79" i="12" s="1"/>
  <c r="S38" i="1" s="1"/>
  <c r="AA75" i="12"/>
  <c r="AB75" i="12" s="1"/>
  <c r="S34" i="1" s="1"/>
  <c r="AA74" i="12"/>
  <c r="AB74" i="12" s="1"/>
  <c r="S33" i="1" s="1"/>
  <c r="AA73" i="12"/>
  <c r="AB73" i="12" s="1"/>
  <c r="S32" i="1" s="1"/>
  <c r="AA72" i="12"/>
  <c r="AB72" i="12" s="1"/>
  <c r="S31" i="1" s="1"/>
  <c r="AA90" i="12"/>
  <c r="AB90" i="12" s="1"/>
  <c r="S49" i="1" s="1"/>
  <c r="AA160" i="12"/>
  <c r="AB160" i="12" s="1"/>
  <c r="AD160" i="12" s="1"/>
  <c r="AA153" i="12"/>
  <c r="AB153" i="12" s="1"/>
  <c r="AD153" i="12" s="1"/>
  <c r="AA152" i="12"/>
  <c r="AB152" i="12" s="1"/>
  <c r="AD152" i="12" s="1"/>
  <c r="AA143" i="12"/>
  <c r="AB143" i="12" s="1"/>
  <c r="S72" i="1" s="1"/>
  <c r="AA140" i="12"/>
  <c r="AB140" i="12" s="1"/>
  <c r="S69" i="1" s="1"/>
  <c r="AA120" i="12"/>
  <c r="AB120" i="12" s="1"/>
  <c r="S57" i="1" s="1"/>
  <c r="AA122" i="12"/>
  <c r="AB122" i="12" s="1"/>
  <c r="AD122" i="12" s="1"/>
  <c r="AA44" i="12"/>
  <c r="AB44" i="12" s="1"/>
  <c r="S16" i="1" s="1"/>
  <c r="AA42" i="12"/>
  <c r="AB42" i="12" s="1"/>
  <c r="AD42" i="12" s="1"/>
  <c r="AA56" i="12"/>
  <c r="AB56" i="12" s="1"/>
  <c r="AD56" i="12" s="1"/>
  <c r="AA52" i="12"/>
  <c r="AB52" i="12" s="1"/>
  <c r="AA32" i="12"/>
  <c r="AB32" i="12" s="1"/>
  <c r="AD32" i="12" s="1"/>
  <c r="AD107" i="12"/>
  <c r="AD115" i="12"/>
  <c r="AD163" i="12"/>
  <c r="AD99" i="12"/>
  <c r="AD155" i="12"/>
  <c r="AD147" i="12"/>
  <c r="AD83" i="12"/>
  <c r="AD51" i="12"/>
  <c r="AD89" i="12"/>
  <c r="AD22" i="12"/>
  <c r="S61" i="1"/>
  <c r="AD168" i="12"/>
  <c r="AD24" i="12"/>
  <c r="AD87" i="12"/>
  <c r="AD55" i="12"/>
  <c r="AD43" i="12"/>
  <c r="AD131" i="12"/>
  <c r="AD67" i="12"/>
  <c r="AD105" i="12"/>
  <c r="AD162" i="12"/>
  <c r="AD104" i="12"/>
  <c r="AA166" i="12"/>
  <c r="AB166" i="12" s="1"/>
  <c r="AA158" i="12"/>
  <c r="AB158" i="12" s="1"/>
  <c r="AA150" i="12"/>
  <c r="AB150" i="12" s="1"/>
  <c r="AA142" i="12"/>
  <c r="AB142" i="12" s="1"/>
  <c r="AA134" i="12"/>
  <c r="AB134" i="12" s="1"/>
  <c r="AA126" i="12"/>
  <c r="AB126" i="12" s="1"/>
  <c r="AA118" i="12"/>
  <c r="AB118" i="12" s="1"/>
  <c r="AA110" i="12"/>
  <c r="AB110" i="12" s="1"/>
  <c r="AA102" i="12"/>
  <c r="AB102" i="12" s="1"/>
  <c r="AA94" i="12"/>
  <c r="AB94" i="12" s="1"/>
  <c r="AA86" i="12"/>
  <c r="AB86" i="12" s="1"/>
  <c r="AA78" i="12"/>
  <c r="AB78" i="12" s="1"/>
  <c r="AA70" i="12"/>
  <c r="AB70" i="12" s="1"/>
  <c r="AA62" i="12"/>
  <c r="AB62" i="12" s="1"/>
  <c r="AA54" i="12"/>
  <c r="AB54" i="12" s="1"/>
  <c r="AA46" i="12"/>
  <c r="AB46" i="12" s="1"/>
  <c r="AD31" i="12"/>
  <c r="AD123" i="12"/>
  <c r="AD59" i="12"/>
  <c r="AD49" i="12"/>
  <c r="AD144" i="12"/>
  <c r="AD40" i="12"/>
  <c r="AD159" i="12"/>
  <c r="AD111" i="12"/>
  <c r="AD39" i="12"/>
  <c r="AA165" i="12"/>
  <c r="AB165" i="12" s="1"/>
  <c r="AA157" i="12"/>
  <c r="AB157" i="12" s="1"/>
  <c r="AA149" i="12"/>
  <c r="AB149" i="12" s="1"/>
  <c r="AA141" i="12"/>
  <c r="AB141" i="12" s="1"/>
  <c r="AA133" i="12"/>
  <c r="AB133" i="12" s="1"/>
  <c r="AA125" i="12"/>
  <c r="AB125" i="12" s="1"/>
  <c r="AA117" i="12"/>
  <c r="AB117" i="12" s="1"/>
  <c r="AA109" i="12"/>
  <c r="AB109" i="12" s="1"/>
  <c r="AA101" i="12"/>
  <c r="AB101" i="12" s="1"/>
  <c r="AA93" i="12"/>
  <c r="AB93" i="12" s="1"/>
  <c r="AA85" i="12"/>
  <c r="AB85" i="12" s="1"/>
  <c r="AA77" i="12"/>
  <c r="AB77" i="12" s="1"/>
  <c r="AA69" i="12"/>
  <c r="AB69" i="12" s="1"/>
  <c r="AA61" i="12"/>
  <c r="AB61" i="12" s="1"/>
  <c r="AA53" i="12"/>
  <c r="AB53" i="12" s="1"/>
  <c r="S19" i="1" s="1"/>
  <c r="AA45" i="12"/>
  <c r="AB45" i="12" s="1"/>
  <c r="AA29" i="12"/>
  <c r="AB29" i="12" s="1"/>
  <c r="AA21" i="12"/>
  <c r="AB21" i="12" s="1"/>
  <c r="AA13" i="12"/>
  <c r="AB13" i="12" s="1"/>
  <c r="AD23" i="12"/>
  <c r="AD145" i="12"/>
  <c r="AD65" i="12"/>
  <c r="AD16" i="12"/>
  <c r="AD103" i="12"/>
  <c r="AD47" i="12"/>
  <c r="AD116" i="12"/>
  <c r="AD100" i="12"/>
  <c r="AD20" i="12"/>
  <c r="AD15" i="12"/>
  <c r="AD17" i="12"/>
  <c r="AD14" i="12"/>
  <c r="AD114" i="12"/>
  <c r="AD139" i="12"/>
  <c r="AD127" i="12"/>
  <c r="AD95" i="12"/>
  <c r="AD71" i="12"/>
  <c r="AD164" i="12"/>
  <c r="AD148" i="12"/>
  <c r="AD68" i="12"/>
  <c r="AD27" i="12"/>
  <c r="AD19" i="12"/>
  <c r="AD129" i="12"/>
  <c r="AD25" i="12"/>
  <c r="AD138" i="12"/>
  <c r="AD128" i="12"/>
  <c r="AD156" i="12"/>
  <c r="S51" i="1"/>
  <c r="AD92" i="12"/>
  <c r="AA34" i="12"/>
  <c r="AB34" i="12" s="1"/>
  <c r="AA26" i="12"/>
  <c r="AB26" i="12" s="1"/>
  <c r="AA18" i="12"/>
  <c r="AB18" i="12" s="1"/>
  <c r="AD161" i="12"/>
  <c r="AD30" i="12"/>
  <c r="AD106" i="12"/>
  <c r="AD50" i="12"/>
  <c r="AA38" i="12"/>
  <c r="AB38" i="12" s="1"/>
  <c r="AD38" i="12" s="1"/>
  <c r="AQ178" i="12"/>
  <c r="AA35" i="12"/>
  <c r="AB35" i="12" s="1"/>
  <c r="AD35" i="12" s="1"/>
  <c r="AQ174" i="12"/>
  <c r="AK170" i="12"/>
  <c r="AL170" i="12" s="1"/>
  <c r="W79" i="1" s="1"/>
  <c r="AO170" i="12"/>
  <c r="AP170" i="12" s="1"/>
  <c r="AQ172" i="12"/>
  <c r="AQ176" i="12"/>
  <c r="AA37" i="12"/>
  <c r="AB37" i="12" s="1"/>
  <c r="AA36" i="12"/>
  <c r="AB36" i="12" s="1"/>
  <c r="AA169" i="12"/>
  <c r="AB169" i="12" s="1"/>
  <c r="H11" i="8"/>
  <c r="AD52" i="12" l="1"/>
  <c r="S18" i="1"/>
  <c r="AD136" i="12"/>
  <c r="U67" i="1" s="1"/>
  <c r="AD132" i="12"/>
  <c r="U63" i="1" s="1"/>
  <c r="S47" i="1"/>
  <c r="S29" i="1"/>
  <c r="S24" i="1"/>
  <c r="S39" i="1"/>
  <c r="AD84" i="12"/>
  <c r="U43" i="1" s="1"/>
  <c r="AD82" i="12"/>
  <c r="U41" i="1" s="1"/>
  <c r="S35" i="1"/>
  <c r="AD75" i="12"/>
  <c r="U34" i="1" s="1"/>
  <c r="AD74" i="12"/>
  <c r="U33" i="1" s="1"/>
  <c r="AD73" i="12"/>
  <c r="U32" i="1" s="1"/>
  <c r="AD72" i="12"/>
  <c r="U31" i="1" s="1"/>
  <c r="AD91" i="12"/>
  <c r="AE91" i="12" s="1"/>
  <c r="AD79" i="12"/>
  <c r="U38" i="1" s="1"/>
  <c r="AD90" i="12"/>
  <c r="AE90" i="12" s="1"/>
  <c r="S77" i="1"/>
  <c r="S75" i="1"/>
  <c r="S76" i="1"/>
  <c r="AD143" i="12"/>
  <c r="U72" i="1" s="1"/>
  <c r="AD140" i="12"/>
  <c r="U69" i="1" s="1"/>
  <c r="S59" i="1"/>
  <c r="AD120" i="12"/>
  <c r="AE120" i="12" s="1"/>
  <c r="AD44" i="12"/>
  <c r="U16" i="1" s="1"/>
  <c r="S14" i="1"/>
  <c r="S22" i="1"/>
  <c r="S11" i="1"/>
  <c r="S53" i="1"/>
  <c r="AD94" i="12"/>
  <c r="AE168" i="12"/>
  <c r="U76" i="1"/>
  <c r="AE153" i="12"/>
  <c r="AD53" i="12"/>
  <c r="AD102" i="12"/>
  <c r="AE106" i="12"/>
  <c r="AE161" i="12"/>
  <c r="AD61" i="12"/>
  <c r="AD125" i="12"/>
  <c r="AE111" i="12"/>
  <c r="AE144" i="12"/>
  <c r="AE113" i="12"/>
  <c r="AD46" i="12"/>
  <c r="S55" i="1"/>
  <c r="AD110" i="12"/>
  <c r="U77" i="1"/>
  <c r="AE160" i="12"/>
  <c r="AE105" i="12"/>
  <c r="AE55" i="12"/>
  <c r="AE24" i="12"/>
  <c r="AE89" i="12"/>
  <c r="AE147" i="12"/>
  <c r="AE163" i="12"/>
  <c r="AE96" i="12"/>
  <c r="AD158" i="12"/>
  <c r="AE43" i="12"/>
  <c r="AE167" i="12"/>
  <c r="AE145" i="12"/>
  <c r="AD166" i="12"/>
  <c r="AE156" i="12"/>
  <c r="U39" i="1"/>
  <c r="AE80" i="12"/>
  <c r="AE25" i="12"/>
  <c r="AE27" i="12"/>
  <c r="AE108" i="12"/>
  <c r="AE71" i="12"/>
  <c r="AE139" i="12"/>
  <c r="U75" i="1"/>
  <c r="AE152" i="12"/>
  <c r="AE17" i="12"/>
  <c r="AE15" i="12"/>
  <c r="AE60" i="12"/>
  <c r="AE16" i="12"/>
  <c r="AE146" i="12"/>
  <c r="AE23" i="12"/>
  <c r="AD69" i="12"/>
  <c r="AD133" i="12"/>
  <c r="S20" i="1"/>
  <c r="AD54" i="12"/>
  <c r="AD118" i="12"/>
  <c r="S17" i="1"/>
  <c r="AD45" i="12"/>
  <c r="AE104" i="12"/>
  <c r="AG104" i="12" s="1"/>
  <c r="AH104" i="12" s="1"/>
  <c r="U42" i="1"/>
  <c r="AE83" i="12"/>
  <c r="AE138" i="12"/>
  <c r="AE14" i="12"/>
  <c r="AE151" i="12"/>
  <c r="U59" i="1"/>
  <c r="AE122" i="12"/>
  <c r="AD18" i="12"/>
  <c r="S36" i="1"/>
  <c r="AD77" i="12"/>
  <c r="S70" i="1"/>
  <c r="AD141" i="12"/>
  <c r="AE159" i="12"/>
  <c r="AE98" i="12"/>
  <c r="AE59" i="12"/>
  <c r="S26" i="1"/>
  <c r="AD62" i="12"/>
  <c r="AD126" i="12"/>
  <c r="AE67" i="12"/>
  <c r="AE87" i="12"/>
  <c r="U47" i="1"/>
  <c r="AE88" i="12"/>
  <c r="AG88" i="12" s="1"/>
  <c r="AH88" i="12" s="1"/>
  <c r="U61" i="1"/>
  <c r="AE130" i="12"/>
  <c r="AE137" i="12"/>
  <c r="AE115" i="12"/>
  <c r="AE41" i="12"/>
  <c r="AE49" i="12"/>
  <c r="AE33" i="12"/>
  <c r="AE39" i="12"/>
  <c r="AE19" i="12"/>
  <c r="AE128" i="12"/>
  <c r="AE81" i="12"/>
  <c r="U18" i="1"/>
  <c r="AE52" i="12"/>
  <c r="AE124" i="12"/>
  <c r="AE95" i="12"/>
  <c r="U22" i="1"/>
  <c r="AE56" i="12"/>
  <c r="AE66" i="12"/>
  <c r="AE20" i="12"/>
  <c r="U35" i="1"/>
  <c r="AE76" i="12"/>
  <c r="AE47" i="12"/>
  <c r="U29" i="1"/>
  <c r="AE64" i="12"/>
  <c r="AE65" i="12"/>
  <c r="AD13" i="12"/>
  <c r="AD85" i="12"/>
  <c r="AD149" i="12"/>
  <c r="AD70" i="12"/>
  <c r="S65" i="1"/>
  <c r="AD134" i="12"/>
  <c r="AE50" i="12"/>
  <c r="AE31" i="12"/>
  <c r="AE99" i="12"/>
  <c r="AE164" i="12"/>
  <c r="AE116" i="12"/>
  <c r="AQ170" i="12"/>
  <c r="Y79" i="1" s="1"/>
  <c r="X79" i="1"/>
  <c r="AD26" i="12"/>
  <c r="U14" i="1"/>
  <c r="AE42" i="12"/>
  <c r="AG42" i="12" s="1"/>
  <c r="AH42" i="12" s="1"/>
  <c r="S12" i="1"/>
  <c r="AD34" i="12"/>
  <c r="AD21" i="12"/>
  <c r="S52" i="1"/>
  <c r="AD93" i="12"/>
  <c r="AD157" i="12"/>
  <c r="AE40" i="12"/>
  <c r="AE154" i="12"/>
  <c r="AE123" i="12"/>
  <c r="S37" i="1"/>
  <c r="AD78" i="12"/>
  <c r="S71" i="1"/>
  <c r="AD142" i="12"/>
  <c r="AE48" i="12"/>
  <c r="AE162" i="12"/>
  <c r="AE131" i="12"/>
  <c r="AE119" i="12"/>
  <c r="AE22" i="12"/>
  <c r="AG22" i="12" s="1"/>
  <c r="AH22" i="12" s="1"/>
  <c r="AE51" i="12"/>
  <c r="AE155" i="12"/>
  <c r="AE107" i="12"/>
  <c r="AD109" i="12"/>
  <c r="AE57" i="12"/>
  <c r="U11" i="1"/>
  <c r="AE32" i="12"/>
  <c r="AG32" i="12" s="1"/>
  <c r="AH32" i="12" s="1"/>
  <c r="AE112" i="12"/>
  <c r="AG112" i="12" s="1"/>
  <c r="AH112" i="12" s="1"/>
  <c r="AD117" i="12"/>
  <c r="AE63" i="12"/>
  <c r="AE30" i="12"/>
  <c r="U51" i="1"/>
  <c r="AE92" i="12"/>
  <c r="AE135" i="12"/>
  <c r="U24" i="1"/>
  <c r="AE58" i="12"/>
  <c r="AG58" i="12" s="1"/>
  <c r="AH58" i="12" s="1"/>
  <c r="AE129" i="12"/>
  <c r="AE68" i="12"/>
  <c r="AE148" i="12"/>
  <c r="AE127" i="12"/>
  <c r="AE114" i="12"/>
  <c r="AE121" i="12"/>
  <c r="AE28" i="12"/>
  <c r="AE100" i="12"/>
  <c r="AE103" i="12"/>
  <c r="AE97" i="12"/>
  <c r="AD29" i="12"/>
  <c r="AD101" i="12"/>
  <c r="AD165" i="12"/>
  <c r="S45" i="1"/>
  <c r="AD86" i="12"/>
  <c r="S73" i="1"/>
  <c r="AD150" i="12"/>
  <c r="AE38" i="12"/>
  <c r="AG38" i="12" s="1"/>
  <c r="AH38" i="12" s="1"/>
  <c r="AE35" i="12"/>
  <c r="AD37" i="12"/>
  <c r="AD36" i="12"/>
  <c r="AD169" i="12"/>
  <c r="D12" i="12"/>
  <c r="AG138" i="12" l="1"/>
  <c r="AH138" i="12" s="1"/>
  <c r="AJ138" i="12" s="1"/>
  <c r="AK138" i="12" s="1"/>
  <c r="AL138" i="12" s="1"/>
  <c r="AG120" i="12"/>
  <c r="AH120" i="12" s="1"/>
  <c r="AG14" i="12"/>
  <c r="AH14" i="12" s="1"/>
  <c r="AG130" i="12"/>
  <c r="AH130" i="12" s="1"/>
  <c r="AG154" i="12"/>
  <c r="AH154" i="12" s="1"/>
  <c r="AG122" i="12"/>
  <c r="AH122" i="12" s="1"/>
  <c r="AG146" i="12"/>
  <c r="AH146" i="12" s="1"/>
  <c r="AG24" i="12"/>
  <c r="AH24" i="12" s="1"/>
  <c r="AG114" i="12"/>
  <c r="AH114" i="12" s="1"/>
  <c r="AJ114" i="12" s="1"/>
  <c r="AK114" i="12" s="1"/>
  <c r="AL114" i="12" s="1"/>
  <c r="AG64" i="12"/>
  <c r="AH64" i="12" s="1"/>
  <c r="AN64" i="12" s="1"/>
  <c r="AG98" i="12"/>
  <c r="AH98" i="12" s="1"/>
  <c r="AG144" i="12"/>
  <c r="AH144" i="12" s="1"/>
  <c r="AE136" i="12"/>
  <c r="AE132" i="12"/>
  <c r="AE84" i="12"/>
  <c r="AE82" i="12"/>
  <c r="AG82" i="12" s="1"/>
  <c r="AH82" i="12" s="1"/>
  <c r="AG80" i="12"/>
  <c r="AH80" i="12" s="1"/>
  <c r="V39" i="1" s="1"/>
  <c r="AE73" i="12"/>
  <c r="AE74" i="12"/>
  <c r="U50" i="1"/>
  <c r="AE79" i="12"/>
  <c r="AE75" i="12"/>
  <c r="AE72" i="12"/>
  <c r="U49" i="1"/>
  <c r="AE143" i="12"/>
  <c r="AE140" i="12"/>
  <c r="U57" i="1"/>
  <c r="AE44" i="12"/>
  <c r="V11" i="1"/>
  <c r="AN32" i="12"/>
  <c r="AJ32" i="12"/>
  <c r="AK32" i="12" s="1"/>
  <c r="AL32" i="12" s="1"/>
  <c r="W11" i="1" s="1"/>
  <c r="AG48" i="12"/>
  <c r="AH48" i="12" s="1"/>
  <c r="V61" i="1"/>
  <c r="AJ130" i="12"/>
  <c r="AK130" i="12" s="1"/>
  <c r="AL130" i="12" s="1"/>
  <c r="W61" i="1" s="1"/>
  <c r="AN130" i="12"/>
  <c r="U36" i="1"/>
  <c r="AE77" i="12"/>
  <c r="AG76" i="12" s="1"/>
  <c r="AH76" i="12" s="1"/>
  <c r="AJ14" i="12"/>
  <c r="AK14" i="12" s="1"/>
  <c r="AL14" i="12" s="1"/>
  <c r="AN14" i="12"/>
  <c r="U17" i="1"/>
  <c r="AE45" i="12"/>
  <c r="AE69" i="12"/>
  <c r="AG152" i="12"/>
  <c r="AH152" i="12" s="1"/>
  <c r="AE166" i="12"/>
  <c r="AG166" i="12" s="1"/>
  <c r="AH166" i="12" s="1"/>
  <c r="U55" i="1"/>
  <c r="AE110" i="12"/>
  <c r="AG110" i="12" s="1"/>
  <c r="AH110" i="12" s="1"/>
  <c r="AG106" i="12"/>
  <c r="AH106" i="12" s="1"/>
  <c r="AN104" i="12"/>
  <c r="AJ104" i="12"/>
  <c r="AK104" i="12" s="1"/>
  <c r="AL104" i="12" s="1"/>
  <c r="AN24" i="12"/>
  <c r="AJ24" i="12"/>
  <c r="AK24" i="12" s="1"/>
  <c r="AL24" i="12" s="1"/>
  <c r="AE149" i="12"/>
  <c r="AE165" i="12"/>
  <c r="AG136" i="12"/>
  <c r="AH136" i="12" s="1"/>
  <c r="AG148" i="12"/>
  <c r="AH148" i="12" s="1"/>
  <c r="AE117" i="12"/>
  <c r="AG116" i="12" s="1"/>
  <c r="AH116" i="12" s="1"/>
  <c r="U71" i="1"/>
  <c r="AE142" i="12"/>
  <c r="AG40" i="12"/>
  <c r="AH40" i="12" s="1"/>
  <c r="U12" i="1"/>
  <c r="AE34" i="12"/>
  <c r="AG34" i="12" s="1"/>
  <c r="AH34" i="12" s="1"/>
  <c r="AG50" i="12"/>
  <c r="AH50" i="12" s="1"/>
  <c r="AE85" i="12"/>
  <c r="AG66" i="12"/>
  <c r="AH66" i="12" s="1"/>
  <c r="U26" i="1"/>
  <c r="AE62" i="12"/>
  <c r="AG62" i="12" s="1"/>
  <c r="AH62" i="12" s="1"/>
  <c r="AG16" i="12"/>
  <c r="AH16" i="12" s="1"/>
  <c r="V24" i="1"/>
  <c r="AN58" i="12"/>
  <c r="AJ58" i="12"/>
  <c r="AK58" i="12" s="1"/>
  <c r="AL58" i="12" s="1"/>
  <c r="W24" i="1" s="1"/>
  <c r="AN154" i="12"/>
  <c r="AJ154" i="12"/>
  <c r="AK154" i="12" s="1"/>
  <c r="AL154" i="12" s="1"/>
  <c r="V29" i="1"/>
  <c r="V47" i="1"/>
  <c r="AN88" i="12"/>
  <c r="AJ88" i="12"/>
  <c r="AK88" i="12" s="1"/>
  <c r="AL88" i="12" s="1"/>
  <c r="W47" i="1" s="1"/>
  <c r="AJ98" i="12"/>
  <c r="AK98" i="12" s="1"/>
  <c r="AL98" i="12" s="1"/>
  <c r="AN98" i="12"/>
  <c r="AE18" i="12"/>
  <c r="AG18" i="12" s="1"/>
  <c r="AH18" i="12" s="1"/>
  <c r="AE118" i="12"/>
  <c r="AG118" i="12" s="1"/>
  <c r="AH118" i="12" s="1"/>
  <c r="AE158" i="12"/>
  <c r="AG158" i="12" s="1"/>
  <c r="AH158" i="12" s="1"/>
  <c r="AE46" i="12"/>
  <c r="AG46" i="12" s="1"/>
  <c r="AH46" i="12" s="1"/>
  <c r="AE125" i="12"/>
  <c r="AG124" i="12" s="1"/>
  <c r="AH124" i="12" s="1"/>
  <c r="AE102" i="12"/>
  <c r="AG102" i="12" s="1"/>
  <c r="AH102" i="12" s="1"/>
  <c r="U70" i="1"/>
  <c r="AE141" i="12"/>
  <c r="AN144" i="12"/>
  <c r="AJ144" i="12"/>
  <c r="AK144" i="12" s="1"/>
  <c r="AL144" i="12" s="1"/>
  <c r="AE21" i="12"/>
  <c r="AG20" i="12" s="1"/>
  <c r="AH20" i="12" s="1"/>
  <c r="AE101" i="12"/>
  <c r="AG100" i="12" s="1"/>
  <c r="AH100" i="12" s="1"/>
  <c r="AG68" i="12"/>
  <c r="AH68" i="12" s="1"/>
  <c r="U37" i="1"/>
  <c r="AE78" i="12"/>
  <c r="AE157" i="12"/>
  <c r="AG156" i="12" s="1"/>
  <c r="AH156" i="12" s="1"/>
  <c r="V14" i="1"/>
  <c r="AN42" i="12"/>
  <c r="AJ42" i="12"/>
  <c r="AK42" i="12" s="1"/>
  <c r="AL42" i="12" s="1"/>
  <c r="W14" i="1" s="1"/>
  <c r="AG164" i="12"/>
  <c r="AH164" i="12" s="1"/>
  <c r="U65" i="1"/>
  <c r="AE134" i="12"/>
  <c r="AG134" i="12" s="1"/>
  <c r="AH134" i="12" s="1"/>
  <c r="AE13" i="12"/>
  <c r="AG56" i="12"/>
  <c r="AH56" i="12" s="1"/>
  <c r="AE126" i="12"/>
  <c r="AG126" i="12" s="1"/>
  <c r="AH126" i="12" s="1"/>
  <c r="V59" i="1"/>
  <c r="AN122" i="12"/>
  <c r="AJ122" i="12"/>
  <c r="AK122" i="12" s="1"/>
  <c r="AL122" i="12" s="1"/>
  <c r="W59" i="1" s="1"/>
  <c r="U20" i="1"/>
  <c r="AE54" i="12"/>
  <c r="AG54" i="12" s="1"/>
  <c r="AH54" i="12" s="1"/>
  <c r="AJ146" i="12"/>
  <c r="AK146" i="12" s="1"/>
  <c r="AL146" i="12" s="1"/>
  <c r="AN146" i="12"/>
  <c r="AG96" i="12"/>
  <c r="AH96" i="12" s="1"/>
  <c r="AG90" i="12"/>
  <c r="AH90" i="12" s="1"/>
  <c r="AG160" i="12"/>
  <c r="AH160" i="12" s="1"/>
  <c r="AE61" i="12"/>
  <c r="AG60" i="12" s="1"/>
  <c r="AH60" i="12" s="1"/>
  <c r="U19" i="1"/>
  <c r="AE53" i="12"/>
  <c r="AG52" i="12" s="1"/>
  <c r="AH52" i="12" s="1"/>
  <c r="U53" i="1"/>
  <c r="AE94" i="12"/>
  <c r="AG94" i="12" s="1"/>
  <c r="AH94" i="12" s="1"/>
  <c r="AE133" i="12"/>
  <c r="U45" i="1"/>
  <c r="AE86" i="12"/>
  <c r="AG86" i="12" s="1"/>
  <c r="AH86" i="12" s="1"/>
  <c r="V57" i="1"/>
  <c r="AN120" i="12"/>
  <c r="AJ120" i="12"/>
  <c r="AK120" i="12" s="1"/>
  <c r="AL120" i="12" s="1"/>
  <c r="W57" i="1" s="1"/>
  <c r="U73" i="1"/>
  <c r="AE150" i="12"/>
  <c r="AG150" i="12" s="1"/>
  <c r="AH150" i="12" s="1"/>
  <c r="AE29" i="12"/>
  <c r="AG28" i="12" s="1"/>
  <c r="AH28" i="12" s="1"/>
  <c r="AG30" i="12"/>
  <c r="AH30" i="12" s="1"/>
  <c r="AN112" i="12"/>
  <c r="AJ112" i="12"/>
  <c r="AK112" i="12" s="1"/>
  <c r="AL112" i="12" s="1"/>
  <c r="AE109" i="12"/>
  <c r="AG108" i="12" s="1"/>
  <c r="AH108" i="12" s="1"/>
  <c r="AN22" i="12"/>
  <c r="AJ22" i="12"/>
  <c r="AK22" i="12" s="1"/>
  <c r="AL22" i="12" s="1"/>
  <c r="AG162" i="12"/>
  <c r="AH162" i="12" s="1"/>
  <c r="U52" i="1"/>
  <c r="AE93" i="12"/>
  <c r="AG92" i="12" s="1"/>
  <c r="AH92" i="12" s="1"/>
  <c r="AE26" i="12"/>
  <c r="AG26" i="12" s="1"/>
  <c r="AH26" i="12" s="1"/>
  <c r="AE70" i="12"/>
  <c r="AG70" i="12" s="1"/>
  <c r="AH70" i="12" s="1"/>
  <c r="AG128" i="12"/>
  <c r="AH128" i="12" s="1"/>
  <c r="AN38" i="12"/>
  <c r="AJ38" i="12"/>
  <c r="AK38" i="12" s="1"/>
  <c r="AE37" i="12"/>
  <c r="AE36" i="12"/>
  <c r="AE169" i="12"/>
  <c r="AG168" i="12" s="1"/>
  <c r="AH168" i="12" s="1"/>
  <c r="AB86" i="8"/>
  <c r="AC86" i="8" s="1"/>
  <c r="AB87" i="8"/>
  <c r="AC87" i="8" s="1"/>
  <c r="AB88" i="8"/>
  <c r="AC88" i="8" s="1"/>
  <c r="AB89" i="8"/>
  <c r="AC89" i="8" s="1"/>
  <c r="E85" i="8"/>
  <c r="E86" i="8"/>
  <c r="E87" i="8"/>
  <c r="E88" i="8"/>
  <c r="E89" i="8"/>
  <c r="AB81" i="8"/>
  <c r="AC81" i="8" s="1"/>
  <c r="AB82" i="8"/>
  <c r="AC82" i="8" s="1"/>
  <c r="AB83" i="8"/>
  <c r="AC83" i="8" s="1"/>
  <c r="AE83" i="8" s="1"/>
  <c r="E80" i="8"/>
  <c r="E81" i="8"/>
  <c r="E82" i="8"/>
  <c r="E83" i="8"/>
  <c r="E84" i="8"/>
  <c r="AN114" i="12" l="1"/>
  <c r="AN138" i="12"/>
  <c r="AG72" i="12"/>
  <c r="AH72" i="12" s="1"/>
  <c r="AG84" i="12"/>
  <c r="AH84" i="12" s="1"/>
  <c r="AG132" i="12"/>
  <c r="AH132" i="12" s="1"/>
  <c r="AJ132" i="12" s="1"/>
  <c r="AK132" i="12" s="1"/>
  <c r="AL132" i="12" s="1"/>
  <c r="W63" i="1" s="1"/>
  <c r="AJ64" i="12"/>
  <c r="AK64" i="12" s="1"/>
  <c r="AL64" i="12" s="1"/>
  <c r="W29" i="1" s="1"/>
  <c r="V41" i="1"/>
  <c r="AN82" i="12"/>
  <c r="AJ80" i="12"/>
  <c r="AK80" i="12" s="1"/>
  <c r="AL80" i="12" s="1"/>
  <c r="W39" i="1" s="1"/>
  <c r="AN80" i="12"/>
  <c r="AJ82" i="12"/>
  <c r="AK82" i="12" s="1"/>
  <c r="AL82" i="12" s="1"/>
  <c r="W41" i="1" s="1"/>
  <c r="AG74" i="12"/>
  <c r="AH74" i="12" s="1"/>
  <c r="AN74" i="12" s="1"/>
  <c r="AG78" i="12"/>
  <c r="AH78" i="12" s="1"/>
  <c r="AN78" i="12" s="1"/>
  <c r="AG142" i="12"/>
  <c r="AH142" i="12" s="1"/>
  <c r="AJ142" i="12" s="1"/>
  <c r="AK142" i="12" s="1"/>
  <c r="AL142" i="12" s="1"/>
  <c r="W71" i="1" s="1"/>
  <c r="AG140" i="12"/>
  <c r="AH140" i="12" s="1"/>
  <c r="V69" i="1" s="1"/>
  <c r="AG44" i="12"/>
  <c r="AH44" i="12" s="1"/>
  <c r="V16" i="1" s="1"/>
  <c r="AN34" i="12"/>
  <c r="AJ34" i="12"/>
  <c r="AK34" i="12" s="1"/>
  <c r="AL34" i="12" s="1"/>
  <c r="W12" i="1" s="1"/>
  <c r="V12" i="1"/>
  <c r="V51" i="1"/>
  <c r="AN92" i="12"/>
  <c r="AJ92" i="12"/>
  <c r="AK92" i="12" s="1"/>
  <c r="AL92" i="12" s="1"/>
  <c r="W51" i="1" s="1"/>
  <c r="AN108" i="12"/>
  <c r="AJ108" i="12"/>
  <c r="AK108" i="12" s="1"/>
  <c r="AL108" i="12" s="1"/>
  <c r="AD89" i="8"/>
  <c r="AE89" i="8"/>
  <c r="AN60" i="12"/>
  <c r="AJ60" i="12"/>
  <c r="AK60" i="12" s="1"/>
  <c r="AL60" i="12" s="1"/>
  <c r="AD88" i="8"/>
  <c r="AE88" i="8"/>
  <c r="AD87" i="8"/>
  <c r="AE87" i="8"/>
  <c r="AJ28" i="12"/>
  <c r="AK28" i="12" s="1"/>
  <c r="AL28" i="12" s="1"/>
  <c r="AN28" i="12"/>
  <c r="AD82" i="8"/>
  <c r="AO154" i="12" s="1"/>
  <c r="AP154" i="12" s="1"/>
  <c r="AE82" i="8"/>
  <c r="AN156" i="12"/>
  <c r="AJ156" i="12"/>
  <c r="AK156" i="12" s="1"/>
  <c r="AL156" i="12" s="1"/>
  <c r="AJ30" i="12"/>
  <c r="AK30" i="12" s="1"/>
  <c r="AL30" i="12" s="1"/>
  <c r="AN30" i="12"/>
  <c r="AJ50" i="12"/>
  <c r="AK50" i="12" s="1"/>
  <c r="AL50" i="12" s="1"/>
  <c r="AN50" i="12"/>
  <c r="V31" i="1"/>
  <c r="AN72" i="12"/>
  <c r="AJ72" i="12"/>
  <c r="AK72" i="12" s="1"/>
  <c r="AL72" i="12" s="1"/>
  <c r="W31" i="1" s="1"/>
  <c r="AN102" i="12"/>
  <c r="AJ102" i="12"/>
  <c r="AK102" i="12" s="1"/>
  <c r="AL102" i="12" s="1"/>
  <c r="AJ116" i="12"/>
  <c r="AK116" i="12" s="1"/>
  <c r="AL116" i="12" s="1"/>
  <c r="AN116" i="12"/>
  <c r="AJ148" i="12"/>
  <c r="AK148" i="12" s="1"/>
  <c r="AL148" i="12" s="1"/>
  <c r="AN148" i="12"/>
  <c r="AJ100" i="12"/>
  <c r="AK100" i="12" s="1"/>
  <c r="AL100" i="12" s="1"/>
  <c r="AN100" i="12"/>
  <c r="AN118" i="12"/>
  <c r="AJ118" i="12"/>
  <c r="AK118" i="12" s="1"/>
  <c r="AL118" i="12" s="1"/>
  <c r="V26" i="1"/>
  <c r="AN62" i="12"/>
  <c r="AJ62" i="12"/>
  <c r="AK62" i="12" s="1"/>
  <c r="AL62" i="12" s="1"/>
  <c r="W26" i="1" s="1"/>
  <c r="V67" i="1"/>
  <c r="AN136" i="12"/>
  <c r="AJ136" i="12"/>
  <c r="AK136" i="12" s="1"/>
  <c r="AL136" i="12" s="1"/>
  <c r="W67" i="1" s="1"/>
  <c r="I75" i="1"/>
  <c r="AD81" i="8"/>
  <c r="V53" i="1"/>
  <c r="AN94" i="12"/>
  <c r="AJ94" i="12"/>
  <c r="AK94" i="12" s="1"/>
  <c r="AL94" i="12" s="1"/>
  <c r="W53" i="1" s="1"/>
  <c r="AN70" i="12"/>
  <c r="AJ70" i="12"/>
  <c r="AK70" i="12" s="1"/>
  <c r="AL70" i="12" s="1"/>
  <c r="AN16" i="12"/>
  <c r="AJ16" i="12"/>
  <c r="AK16" i="12" s="1"/>
  <c r="AL16" i="12" s="1"/>
  <c r="AN166" i="12"/>
  <c r="AJ166" i="12"/>
  <c r="AK166" i="12" s="1"/>
  <c r="AL166" i="12" s="1"/>
  <c r="AE81" i="8"/>
  <c r="J75" i="1" s="1"/>
  <c r="AN26" i="12"/>
  <c r="AJ26" i="12"/>
  <c r="AK26" i="12" s="1"/>
  <c r="AL26" i="12" s="1"/>
  <c r="V45" i="1"/>
  <c r="AN86" i="12"/>
  <c r="AJ86" i="12"/>
  <c r="AK86" i="12" s="1"/>
  <c r="AL86" i="12" s="1"/>
  <c r="W45" i="1" s="1"/>
  <c r="V65" i="1"/>
  <c r="AN134" i="12"/>
  <c r="AJ134" i="12"/>
  <c r="AK134" i="12" s="1"/>
  <c r="AL134" i="12" s="1"/>
  <c r="W65" i="1" s="1"/>
  <c r="V75" i="1"/>
  <c r="AN152" i="12"/>
  <c r="AJ152" i="12"/>
  <c r="AK152" i="12" s="1"/>
  <c r="AL152" i="12" s="1"/>
  <c r="W75" i="1" s="1"/>
  <c r="AN96" i="12"/>
  <c r="AJ96" i="12"/>
  <c r="AK96" i="12" s="1"/>
  <c r="AL96" i="12" s="1"/>
  <c r="AN132" i="12"/>
  <c r="V73" i="1"/>
  <c r="AN150" i="12"/>
  <c r="AJ150" i="12"/>
  <c r="AK150" i="12" s="1"/>
  <c r="AL150" i="12" s="1"/>
  <c r="W73" i="1" s="1"/>
  <c r="AJ164" i="12"/>
  <c r="AK164" i="12" s="1"/>
  <c r="AL164" i="12" s="1"/>
  <c r="AN164" i="12"/>
  <c r="AN46" i="12"/>
  <c r="AJ46" i="12"/>
  <c r="AK46" i="12" s="1"/>
  <c r="AL46" i="12" s="1"/>
  <c r="AJ66" i="12"/>
  <c r="AK66" i="12" s="1"/>
  <c r="AL66" i="12" s="1"/>
  <c r="AN66" i="12"/>
  <c r="V43" i="1"/>
  <c r="AJ84" i="12"/>
  <c r="AK84" i="12" s="1"/>
  <c r="AL84" i="12" s="1"/>
  <c r="W43" i="1" s="1"/>
  <c r="AN84" i="12"/>
  <c r="AN20" i="12"/>
  <c r="AJ20" i="12"/>
  <c r="AK20" i="12" s="1"/>
  <c r="AL20" i="12" s="1"/>
  <c r="V35" i="1"/>
  <c r="AN76" i="12"/>
  <c r="AJ76" i="12"/>
  <c r="AK76" i="12" s="1"/>
  <c r="AL76" i="12" s="1"/>
  <c r="W35" i="1" s="1"/>
  <c r="AN40" i="12"/>
  <c r="AJ40" i="12"/>
  <c r="AK40" i="12" s="1"/>
  <c r="AL40" i="12" s="1"/>
  <c r="AN48" i="12"/>
  <c r="AJ48" i="12"/>
  <c r="AK48" i="12" s="1"/>
  <c r="AL48" i="12" s="1"/>
  <c r="V77" i="1"/>
  <c r="AN160" i="12"/>
  <c r="AJ160" i="12"/>
  <c r="AK160" i="12" s="1"/>
  <c r="AL160" i="12" s="1"/>
  <c r="W77" i="1" s="1"/>
  <c r="AN106" i="12"/>
  <c r="AJ106" i="12"/>
  <c r="AK106" i="12" s="1"/>
  <c r="AL106" i="12" s="1"/>
  <c r="AD83" i="8"/>
  <c r="AN126" i="12"/>
  <c r="AJ126" i="12"/>
  <c r="AK126" i="12" s="1"/>
  <c r="AL126" i="12" s="1"/>
  <c r="V18" i="1"/>
  <c r="AJ52" i="12"/>
  <c r="AK52" i="12" s="1"/>
  <c r="AL52" i="12" s="1"/>
  <c r="W18" i="1" s="1"/>
  <c r="AN52" i="12"/>
  <c r="AN128" i="12"/>
  <c r="AJ128" i="12"/>
  <c r="AK128" i="12" s="1"/>
  <c r="AL128" i="12" s="1"/>
  <c r="AJ162" i="12"/>
  <c r="AK162" i="12" s="1"/>
  <c r="AL162" i="12" s="1"/>
  <c r="AN162" i="12"/>
  <c r="AN124" i="12"/>
  <c r="AJ124" i="12"/>
  <c r="AK124" i="12" s="1"/>
  <c r="AL124" i="12" s="1"/>
  <c r="V49" i="1"/>
  <c r="AN90" i="12"/>
  <c r="AJ90" i="12"/>
  <c r="AK90" i="12" s="1"/>
  <c r="AL90" i="12" s="1"/>
  <c r="W49" i="1" s="1"/>
  <c r="V20" i="1"/>
  <c r="AN54" i="12"/>
  <c r="AJ54" i="12"/>
  <c r="AK54" i="12" s="1"/>
  <c r="AL54" i="12" s="1"/>
  <c r="W20" i="1" s="1"/>
  <c r="V22" i="1"/>
  <c r="AN56" i="12"/>
  <c r="AJ56" i="12"/>
  <c r="AK56" i="12" s="1"/>
  <c r="AL56" i="12" s="1"/>
  <c r="W22" i="1" s="1"/>
  <c r="AJ68" i="12"/>
  <c r="AK68" i="12" s="1"/>
  <c r="AL68" i="12" s="1"/>
  <c r="AN68" i="12"/>
  <c r="AN158" i="12"/>
  <c r="AJ158" i="12"/>
  <c r="AK158" i="12" s="1"/>
  <c r="AL158" i="12" s="1"/>
  <c r="AN18" i="12"/>
  <c r="AJ18" i="12"/>
  <c r="AK18" i="12" s="1"/>
  <c r="AL18" i="12" s="1"/>
  <c r="V55" i="1"/>
  <c r="AN110" i="12"/>
  <c r="AJ110" i="12"/>
  <c r="AK110" i="12" s="1"/>
  <c r="AL110" i="12" s="1"/>
  <c r="W55" i="1" s="1"/>
  <c r="AD86" i="8"/>
  <c r="AE86" i="8"/>
  <c r="AL38" i="12"/>
  <c r="AG36" i="12"/>
  <c r="AH36" i="12" s="1"/>
  <c r="AN36" i="12" s="1"/>
  <c r="AN168" i="12"/>
  <c r="AJ168" i="12"/>
  <c r="AK168" i="12" s="1"/>
  <c r="AL168" i="12" s="1"/>
  <c r="AB76" i="8"/>
  <c r="AC76" i="8" s="1"/>
  <c r="AE76" i="8" s="1"/>
  <c r="J71" i="1" s="1"/>
  <c r="AB77" i="8"/>
  <c r="AC77" i="8" s="1"/>
  <c r="AB78" i="8"/>
  <c r="AC78" i="8" s="1"/>
  <c r="E75" i="8"/>
  <c r="E76" i="8"/>
  <c r="E77" i="8"/>
  <c r="E78" i="8"/>
  <c r="E79" i="8"/>
  <c r="AB72" i="8"/>
  <c r="AC72" i="8" s="1"/>
  <c r="E70" i="8"/>
  <c r="E71" i="8"/>
  <c r="E72" i="8"/>
  <c r="E73" i="8"/>
  <c r="E74" i="8"/>
  <c r="AB68" i="8"/>
  <c r="AC68" i="8" s="1"/>
  <c r="E65" i="8"/>
  <c r="E66" i="8"/>
  <c r="E67" i="8"/>
  <c r="E68" i="8"/>
  <c r="E69" i="8"/>
  <c r="AC61" i="8"/>
  <c r="AE61" i="8" s="1"/>
  <c r="AB61" i="8"/>
  <c r="AB62" i="8"/>
  <c r="AC62" i="8" s="1"/>
  <c r="AE62" i="8" s="1"/>
  <c r="AB63" i="8"/>
  <c r="AC63" i="8" s="1"/>
  <c r="AB64" i="8"/>
  <c r="AC64" i="8" s="1"/>
  <c r="E60" i="8"/>
  <c r="E61" i="8"/>
  <c r="E62" i="8"/>
  <c r="E63" i="8"/>
  <c r="E64" i="8"/>
  <c r="AB55" i="8"/>
  <c r="AC55" i="8" s="1"/>
  <c r="AB56" i="8"/>
  <c r="AC56" i="8" s="1"/>
  <c r="AB57" i="8"/>
  <c r="AC57" i="8" s="1"/>
  <c r="AB58" i="8"/>
  <c r="AC58" i="8" s="1"/>
  <c r="AB59" i="8"/>
  <c r="AC59" i="8" s="1"/>
  <c r="E55" i="8"/>
  <c r="E56" i="8"/>
  <c r="E57" i="8"/>
  <c r="E58" i="8"/>
  <c r="E59" i="8"/>
  <c r="AB51" i="8"/>
  <c r="AC51" i="8" s="1"/>
  <c r="AB52" i="8"/>
  <c r="AC52" i="8" s="1"/>
  <c r="AB53" i="8"/>
  <c r="AC53" i="8" s="1"/>
  <c r="E50" i="8"/>
  <c r="E51" i="8"/>
  <c r="E52" i="8"/>
  <c r="E53" i="8"/>
  <c r="E54" i="8"/>
  <c r="AB47" i="8"/>
  <c r="AC47" i="8" s="1"/>
  <c r="AB48" i="8"/>
  <c r="AC48" i="8" s="1"/>
  <c r="E41" i="8"/>
  <c r="E42" i="8"/>
  <c r="E43" i="8"/>
  <c r="E44" i="8"/>
  <c r="E45" i="8"/>
  <c r="E46" i="8"/>
  <c r="E47" i="8"/>
  <c r="E48" i="8"/>
  <c r="E49" i="8"/>
  <c r="AB37" i="8"/>
  <c r="AC37" i="8" s="1"/>
  <c r="AB38" i="8"/>
  <c r="AC38" i="8" s="1"/>
  <c r="AB39" i="8"/>
  <c r="AC39" i="8" s="1"/>
  <c r="AB40" i="8"/>
  <c r="AC40" i="8" s="1"/>
  <c r="E36" i="8"/>
  <c r="E37" i="8"/>
  <c r="E38" i="8"/>
  <c r="E39" i="8"/>
  <c r="E40" i="8"/>
  <c r="AB32" i="8"/>
  <c r="AC32" i="8" s="1"/>
  <c r="AB33" i="8"/>
  <c r="AC33" i="8" s="1"/>
  <c r="E31" i="8"/>
  <c r="E32" i="8"/>
  <c r="E33" i="8"/>
  <c r="E34" i="8"/>
  <c r="E35" i="8"/>
  <c r="AB28" i="8"/>
  <c r="AC28" i="8" s="1"/>
  <c r="AB29" i="8"/>
  <c r="AC29" i="8" s="1"/>
  <c r="AB30" i="8"/>
  <c r="AC30" i="8" s="1"/>
  <c r="E26" i="8"/>
  <c r="E27" i="8"/>
  <c r="E28" i="8"/>
  <c r="E29" i="8"/>
  <c r="E30" i="8"/>
  <c r="AB22" i="8"/>
  <c r="AC22" i="8" s="1"/>
  <c r="I12" i="1" s="1"/>
  <c r="AB23" i="8"/>
  <c r="AC23" i="8" s="1"/>
  <c r="AB24" i="8"/>
  <c r="AC24" i="8" s="1"/>
  <c r="AB25" i="8"/>
  <c r="AC25" i="8" s="1"/>
  <c r="E21" i="8"/>
  <c r="E22" i="8"/>
  <c r="E23" i="8"/>
  <c r="E24" i="8"/>
  <c r="E25" i="8"/>
  <c r="AB17" i="8"/>
  <c r="AC17" i="8" s="1"/>
  <c r="AB18" i="8"/>
  <c r="AC18" i="8" s="1"/>
  <c r="AB19" i="8"/>
  <c r="AC19" i="8" s="1"/>
  <c r="AB20" i="8"/>
  <c r="AC20" i="8" s="1"/>
  <c r="E16" i="8"/>
  <c r="E17" i="8"/>
  <c r="E18" i="8"/>
  <c r="E19" i="8"/>
  <c r="E20" i="8"/>
  <c r="AB12" i="8"/>
  <c r="AC12" i="8" s="1"/>
  <c r="AB13" i="8"/>
  <c r="AC13" i="8" s="1"/>
  <c r="AB14" i="8"/>
  <c r="AC14" i="8" s="1"/>
  <c r="AB15" i="8"/>
  <c r="AC15" i="8" s="1"/>
  <c r="E12" i="8"/>
  <c r="E14" i="8"/>
  <c r="E15" i="8"/>
  <c r="E11" i="8"/>
  <c r="AO162" i="12" l="1"/>
  <c r="AP162" i="12" s="1"/>
  <c r="V63" i="1"/>
  <c r="AO156" i="12"/>
  <c r="AP156" i="12" s="1"/>
  <c r="V33" i="1"/>
  <c r="AJ74" i="12"/>
  <c r="AK74" i="12" s="1"/>
  <c r="AL74" i="12" s="1"/>
  <c r="W33" i="1" s="1"/>
  <c r="AJ78" i="12"/>
  <c r="AK78" i="12" s="1"/>
  <c r="AL78" i="12" s="1"/>
  <c r="W37" i="1" s="1"/>
  <c r="V37" i="1"/>
  <c r="V71" i="1"/>
  <c r="AN142" i="12"/>
  <c r="AJ140" i="12"/>
  <c r="AK140" i="12" s="1"/>
  <c r="AL140" i="12" s="1"/>
  <c r="W69" i="1" s="1"/>
  <c r="AN140" i="12"/>
  <c r="AJ44" i="12"/>
  <c r="AK44" i="12" s="1"/>
  <c r="AL44" i="12" s="1"/>
  <c r="W16" i="1" s="1"/>
  <c r="AN44" i="12"/>
  <c r="AD64" i="8"/>
  <c r="AO118" i="12" s="1"/>
  <c r="AP118" i="12" s="1"/>
  <c r="AE64" i="8"/>
  <c r="AD68" i="8"/>
  <c r="AO126" i="12" s="1"/>
  <c r="AP126" i="12" s="1"/>
  <c r="AE68" i="8"/>
  <c r="AE15" i="8"/>
  <c r="AD15" i="8"/>
  <c r="AO20" i="12" s="1"/>
  <c r="AP20" i="12" s="1"/>
  <c r="AD63" i="8"/>
  <c r="AO116" i="12" s="1"/>
  <c r="AP116" i="12" s="1"/>
  <c r="AE63" i="8"/>
  <c r="AE57" i="8"/>
  <c r="AD57" i="8"/>
  <c r="AO104" i="12" s="1"/>
  <c r="AP104" i="12" s="1"/>
  <c r="AD77" i="8"/>
  <c r="AO144" i="12" s="1"/>
  <c r="AP144" i="12" s="1"/>
  <c r="AE77" i="8"/>
  <c r="I65" i="1"/>
  <c r="AD72" i="8"/>
  <c r="AO134" i="12" s="1"/>
  <c r="AP134" i="12" s="1"/>
  <c r="AE72" i="8"/>
  <c r="J65" i="1" s="1"/>
  <c r="AD78" i="8"/>
  <c r="AO146" i="12" s="1"/>
  <c r="AP146" i="12" s="1"/>
  <c r="AE78" i="8"/>
  <c r="AE55" i="8"/>
  <c r="AD55" i="8"/>
  <c r="AO100" i="12" s="1"/>
  <c r="AP100" i="12" s="1"/>
  <c r="AQ154" i="12"/>
  <c r="AE25" i="8"/>
  <c r="AD25" i="8"/>
  <c r="AO40" i="12" s="1"/>
  <c r="AP40" i="12" s="1"/>
  <c r="AE18" i="8"/>
  <c r="AD18" i="8"/>
  <c r="AO26" i="12" s="1"/>
  <c r="AP26" i="12" s="1"/>
  <c r="AE24" i="8"/>
  <c r="AD24" i="8"/>
  <c r="AO38" i="12" s="1"/>
  <c r="AP38" i="12" s="1"/>
  <c r="AQ38" i="12" s="1"/>
  <c r="AE30" i="8"/>
  <c r="AD30" i="8"/>
  <c r="AO50" i="12" s="1"/>
  <c r="AP50" i="12" s="1"/>
  <c r="AE33" i="8"/>
  <c r="J22" i="1" s="1"/>
  <c r="I22" i="1"/>
  <c r="AD33" i="8"/>
  <c r="AO56" i="12" s="1"/>
  <c r="AP56" i="12" s="1"/>
  <c r="AE39" i="8"/>
  <c r="AD39" i="8"/>
  <c r="AO68" i="12" s="1"/>
  <c r="AP68" i="12" s="1"/>
  <c r="AO166" i="12"/>
  <c r="AP166" i="12" s="1"/>
  <c r="AE56" i="8"/>
  <c r="AD56" i="8"/>
  <c r="AO102" i="12" s="1"/>
  <c r="AP102" i="12" s="1"/>
  <c r="AE19" i="8"/>
  <c r="AD19" i="8"/>
  <c r="AO28" i="12" s="1"/>
  <c r="AP28" i="12" s="1"/>
  <c r="AE29" i="8"/>
  <c r="AD29" i="8"/>
  <c r="AO48" i="12" s="1"/>
  <c r="AP48" i="12" s="1"/>
  <c r="AE32" i="8"/>
  <c r="J20" i="1" s="1"/>
  <c r="I20" i="1"/>
  <c r="AD32" i="8"/>
  <c r="AO54" i="12" s="1"/>
  <c r="AP54" i="12" s="1"/>
  <c r="AE38" i="8"/>
  <c r="AD38" i="8"/>
  <c r="AO66" i="12" s="1"/>
  <c r="AP66" i="12" s="1"/>
  <c r="AO168" i="12"/>
  <c r="AP168" i="12" s="1"/>
  <c r="AE12" i="8"/>
  <c r="AD12" i="8"/>
  <c r="AO14" i="12" s="1"/>
  <c r="AP14" i="12" s="1"/>
  <c r="AE28" i="8"/>
  <c r="AD28" i="8"/>
  <c r="AO46" i="12" s="1"/>
  <c r="AP46" i="12" s="1"/>
  <c r="AE37" i="8"/>
  <c r="J29" i="1" s="1"/>
  <c r="I29" i="1"/>
  <c r="AD37" i="8"/>
  <c r="AO64" i="12" s="1"/>
  <c r="AP64" i="12" s="1"/>
  <c r="AE40" i="8"/>
  <c r="AD40" i="8"/>
  <c r="AO70" i="12" s="1"/>
  <c r="AP70" i="12" s="1"/>
  <c r="AE53" i="8"/>
  <c r="AD53" i="8"/>
  <c r="AO96" i="12" s="1"/>
  <c r="AP96" i="12" s="1"/>
  <c r="AE59" i="8"/>
  <c r="AD59" i="8"/>
  <c r="AO108" i="12" s="1"/>
  <c r="AP108" i="12" s="1"/>
  <c r="AO152" i="12"/>
  <c r="AP152" i="12" s="1"/>
  <c r="AE48" i="8"/>
  <c r="J45" i="1" s="1"/>
  <c r="I45" i="1"/>
  <c r="AD48" i="8"/>
  <c r="AO86" i="12" s="1"/>
  <c r="AP86" i="12" s="1"/>
  <c r="AE52" i="8"/>
  <c r="J53" i="1" s="1"/>
  <c r="I53" i="1"/>
  <c r="AD52" i="8"/>
  <c r="AO94" i="12" s="1"/>
  <c r="AP94" i="12" s="1"/>
  <c r="AE58" i="8"/>
  <c r="AD58" i="8"/>
  <c r="AO106" i="12" s="1"/>
  <c r="AP106" i="12" s="1"/>
  <c r="AD62" i="8"/>
  <c r="AO114" i="12" s="1"/>
  <c r="AP114" i="12" s="1"/>
  <c r="I71" i="1"/>
  <c r="AD76" i="8"/>
  <c r="AE47" i="8"/>
  <c r="J43" i="1" s="1"/>
  <c r="I43" i="1"/>
  <c r="AD47" i="8"/>
  <c r="AO84" i="12" s="1"/>
  <c r="AP84" i="12" s="1"/>
  <c r="AE51" i="8"/>
  <c r="J51" i="1" s="1"/>
  <c r="I51" i="1"/>
  <c r="AD51" i="8"/>
  <c r="AO92" i="12" s="1"/>
  <c r="AP92" i="12" s="1"/>
  <c r="AD61" i="8"/>
  <c r="AO112" i="12" s="1"/>
  <c r="AP112" i="12" s="1"/>
  <c r="AQ156" i="12"/>
  <c r="AO164" i="12"/>
  <c r="AP164" i="12" s="1"/>
  <c r="AE17" i="8"/>
  <c r="AD17" i="8"/>
  <c r="AO24" i="12" s="1"/>
  <c r="AP24" i="12" s="1"/>
  <c r="AE14" i="8"/>
  <c r="AD14" i="8"/>
  <c r="AO18" i="12" s="1"/>
  <c r="AP18" i="12" s="1"/>
  <c r="AQ162" i="12"/>
  <c r="AD13" i="8"/>
  <c r="AO16" i="12" s="1"/>
  <c r="AP16" i="12" s="1"/>
  <c r="AE13" i="8"/>
  <c r="AJ36" i="12"/>
  <c r="AK36" i="12" s="1"/>
  <c r="AL36" i="12" s="1"/>
  <c r="AQ168" i="12"/>
  <c r="AE22" i="8"/>
  <c r="J12" i="1" s="1"/>
  <c r="AD22" i="8"/>
  <c r="AO34" i="12" s="1"/>
  <c r="AP34" i="12" s="1"/>
  <c r="AE20" i="8"/>
  <c r="AD20" i="8"/>
  <c r="AO30" i="12" s="1"/>
  <c r="AP30" i="12" s="1"/>
  <c r="AE23" i="8"/>
  <c r="AD23" i="8"/>
  <c r="AO36" i="12" s="1"/>
  <c r="AP36" i="12" s="1"/>
  <c r="E100" i="7"/>
  <c r="B100" i="7"/>
  <c r="AO142" i="12" l="1"/>
  <c r="AP142" i="12" s="1"/>
  <c r="AQ142" i="12" s="1"/>
  <c r="Y71" i="1" s="1"/>
  <c r="AQ96" i="12"/>
  <c r="AQ66" i="12"/>
  <c r="AQ146" i="12"/>
  <c r="X51" i="1"/>
  <c r="AQ92" i="12"/>
  <c r="Y51" i="1" s="1"/>
  <c r="AQ114" i="12"/>
  <c r="X45" i="1"/>
  <c r="AQ86" i="12"/>
  <c r="Y45" i="1" s="1"/>
  <c r="AQ46" i="12"/>
  <c r="AQ28" i="12"/>
  <c r="AQ104" i="12"/>
  <c r="AQ68" i="12"/>
  <c r="X20" i="1"/>
  <c r="AQ54" i="12"/>
  <c r="Y20" i="1" s="1"/>
  <c r="X22" i="1"/>
  <c r="AQ56" i="12"/>
  <c r="Y22" i="1" s="1"/>
  <c r="AQ126" i="12"/>
  <c r="AQ106" i="12"/>
  <c r="AQ70" i="12"/>
  <c r="AQ164" i="12"/>
  <c r="X43" i="1"/>
  <c r="AQ84" i="12"/>
  <c r="Y43" i="1" s="1"/>
  <c r="X75" i="1"/>
  <c r="AQ152" i="12"/>
  <c r="Y75" i="1" s="1"/>
  <c r="AQ14" i="12"/>
  <c r="AQ102" i="12"/>
  <c r="AQ26" i="12"/>
  <c r="AQ100" i="12"/>
  <c r="X65" i="1"/>
  <c r="AQ134" i="12"/>
  <c r="Y65" i="1" s="1"/>
  <c r="AQ108" i="12"/>
  <c r="AQ116" i="12"/>
  <c r="X29" i="1"/>
  <c r="AQ64" i="12"/>
  <c r="Y29" i="1" s="1"/>
  <c r="AQ50" i="12"/>
  <c r="AQ118" i="12"/>
  <c r="X53" i="1"/>
  <c r="AQ94" i="12"/>
  <c r="Y53" i="1" s="1"/>
  <c r="AQ48" i="12"/>
  <c r="AQ112" i="12"/>
  <c r="AQ166" i="12"/>
  <c r="AQ40" i="12"/>
  <c r="AQ144" i="12"/>
  <c r="AQ20" i="12"/>
  <c r="AQ30" i="12"/>
  <c r="AQ24" i="12"/>
  <c r="AQ18" i="12"/>
  <c r="AQ16" i="12"/>
  <c r="B100" i="12"/>
  <c r="B55" i="8"/>
  <c r="C100" i="12"/>
  <c r="D55" i="8"/>
  <c r="AQ34" i="12"/>
  <c r="Y12" i="1" s="1"/>
  <c r="X12" i="1"/>
  <c r="AQ36" i="12"/>
  <c r="E160" i="7"/>
  <c r="E150" i="7"/>
  <c r="E140" i="7"/>
  <c r="E130" i="7"/>
  <c r="B160" i="7"/>
  <c r="B150" i="7"/>
  <c r="B140" i="7"/>
  <c r="B130" i="7"/>
  <c r="B120" i="7"/>
  <c r="B110" i="7"/>
  <c r="B90" i="7"/>
  <c r="B72" i="7"/>
  <c r="B62" i="7"/>
  <c r="B52" i="7"/>
  <c r="B42" i="7"/>
  <c r="B32" i="7"/>
  <c r="B22" i="7"/>
  <c r="B12" i="7"/>
  <c r="E120" i="7"/>
  <c r="E110" i="7"/>
  <c r="X71" i="1" l="1"/>
  <c r="E90" i="7"/>
  <c r="E72" i="7"/>
  <c r="E62" i="7"/>
  <c r="E52" i="7"/>
  <c r="E42" i="7"/>
  <c r="E32" i="7"/>
  <c r="E22" i="7"/>
  <c r="AB46" i="8" l="1"/>
  <c r="AC46" i="8" s="1"/>
  <c r="I41" i="1" l="1"/>
  <c r="AD46" i="8"/>
  <c r="AO82" i="12" s="1"/>
  <c r="AP82" i="12" s="1"/>
  <c r="AE46" i="8"/>
  <c r="J41" i="1" s="1"/>
  <c r="X41" i="1" l="1"/>
  <c r="AQ82" i="12"/>
  <c r="Y41" i="1" s="1"/>
  <c r="B77" i="1"/>
  <c r="B73" i="1"/>
  <c r="B69" i="1"/>
  <c r="B61" i="1"/>
  <c r="B57" i="1"/>
  <c r="B55" i="1"/>
  <c r="B49" i="1"/>
  <c r="B31" i="1"/>
  <c r="B26" i="1"/>
  <c r="B18" i="1"/>
  <c r="B14" i="1"/>
  <c r="B11" i="1"/>
  <c r="B9" i="1"/>
  <c r="B16" i="8"/>
  <c r="T12" i="12" l="1"/>
  <c r="Z12" i="12" l="1"/>
  <c r="X12" i="12"/>
  <c r="V12" i="12"/>
  <c r="R12" i="12"/>
  <c r="P12" i="12"/>
  <c r="N12" i="12"/>
  <c r="AB16" i="8" l="1"/>
  <c r="AC16" i="8" s="1"/>
  <c r="AB21" i="8"/>
  <c r="AC21" i="8" s="1"/>
  <c r="AB26" i="8"/>
  <c r="AC26" i="8" s="1"/>
  <c r="AB27" i="8"/>
  <c r="AC27" i="8" s="1"/>
  <c r="AB31" i="8"/>
  <c r="AC31" i="8" s="1"/>
  <c r="AB34" i="8"/>
  <c r="AC34" i="8" s="1"/>
  <c r="AB35" i="8"/>
  <c r="AC35" i="8" s="1"/>
  <c r="AB36" i="8"/>
  <c r="AC36" i="8" s="1"/>
  <c r="AB41" i="8"/>
  <c r="AC41" i="8" s="1"/>
  <c r="AB42" i="8"/>
  <c r="AC42" i="8" s="1"/>
  <c r="AB43" i="8"/>
  <c r="AC43" i="8" s="1"/>
  <c r="AB44" i="8"/>
  <c r="AC44" i="8" s="1"/>
  <c r="AB45" i="8"/>
  <c r="AC45" i="8" s="1"/>
  <c r="AB49" i="8"/>
  <c r="AC49" i="8" s="1"/>
  <c r="AB50" i="8"/>
  <c r="AC50" i="8" s="1"/>
  <c r="AB54" i="8"/>
  <c r="AC54" i="8" s="1"/>
  <c r="AB60" i="8"/>
  <c r="AC60" i="8" s="1"/>
  <c r="AB65" i="8"/>
  <c r="AC65" i="8" s="1"/>
  <c r="AB66" i="8"/>
  <c r="AC66" i="8" s="1"/>
  <c r="AB67" i="8"/>
  <c r="AC67" i="8" s="1"/>
  <c r="AB69" i="8"/>
  <c r="AC69" i="8" s="1"/>
  <c r="AB70" i="8"/>
  <c r="AC70" i="8" s="1"/>
  <c r="AB71" i="8"/>
  <c r="AC71" i="8" s="1"/>
  <c r="AB73" i="8"/>
  <c r="AC73" i="8" s="1"/>
  <c r="AB74" i="8"/>
  <c r="AC74" i="8" s="1"/>
  <c r="AB75" i="8"/>
  <c r="AC75" i="8" s="1"/>
  <c r="AB79" i="8"/>
  <c r="AC79" i="8" s="1"/>
  <c r="AD79" i="8" s="1"/>
  <c r="AO148" i="12" s="1"/>
  <c r="AP148" i="12" s="1"/>
  <c r="AC80" i="8"/>
  <c r="AB84" i="8"/>
  <c r="AC84" i="8" s="1"/>
  <c r="AB85" i="8"/>
  <c r="AC85" i="8" s="1"/>
  <c r="AB11" i="8"/>
  <c r="AC11" i="8" s="1"/>
  <c r="I26" i="1" l="1"/>
  <c r="AD36" i="8"/>
  <c r="AO62" i="12" s="1"/>
  <c r="AP62" i="12" s="1"/>
  <c r="I77" i="1"/>
  <c r="AD85" i="8"/>
  <c r="AO160" i="12" s="1"/>
  <c r="AP160" i="12" s="1"/>
  <c r="I47" i="1"/>
  <c r="AD49" i="8"/>
  <c r="AO88" i="12" s="1"/>
  <c r="AP88" i="12" s="1"/>
  <c r="I24" i="1"/>
  <c r="AD34" i="8"/>
  <c r="AO58" i="12" s="1"/>
  <c r="AP58" i="12" s="1"/>
  <c r="I9" i="1"/>
  <c r="AD11" i="8"/>
  <c r="I61" i="1"/>
  <c r="AD70" i="8"/>
  <c r="AO130" i="12" s="1"/>
  <c r="AP130" i="12" s="1"/>
  <c r="AD84" i="8"/>
  <c r="AO158" i="12" s="1"/>
  <c r="AP158" i="12" s="1"/>
  <c r="AD69" i="8"/>
  <c r="AO128" i="12" s="1"/>
  <c r="AP128" i="12" s="1"/>
  <c r="I39" i="1"/>
  <c r="AD45" i="8"/>
  <c r="AO80" i="12" s="1"/>
  <c r="AP80" i="12" s="1"/>
  <c r="I18" i="1"/>
  <c r="AD31" i="8"/>
  <c r="AO52" i="12" s="1"/>
  <c r="AP52" i="12" s="1"/>
  <c r="I67" i="1"/>
  <c r="AD73" i="8"/>
  <c r="AO136" i="12" s="1"/>
  <c r="AP136" i="12" s="1"/>
  <c r="I63" i="1"/>
  <c r="AD71" i="8"/>
  <c r="AO132" i="12" s="1"/>
  <c r="AP132" i="12" s="1"/>
  <c r="AD67" i="8"/>
  <c r="AO124" i="12" s="1"/>
  <c r="AP124" i="12" s="1"/>
  <c r="AQ148" i="12"/>
  <c r="I59" i="1"/>
  <c r="AD66" i="8"/>
  <c r="AO122" i="12" s="1"/>
  <c r="AP122" i="12" s="1"/>
  <c r="I35" i="1"/>
  <c r="AD43" i="8"/>
  <c r="AO76" i="12" s="1"/>
  <c r="AP76" i="12" s="1"/>
  <c r="I14" i="1"/>
  <c r="AD26" i="8"/>
  <c r="AO42" i="12" s="1"/>
  <c r="AP42" i="12" s="1"/>
  <c r="I49" i="1"/>
  <c r="AD50" i="8"/>
  <c r="AO90" i="12" s="1"/>
  <c r="AP90" i="12" s="1"/>
  <c r="I16" i="1"/>
  <c r="AD27" i="8"/>
  <c r="AO44" i="12" s="1"/>
  <c r="AP44" i="12" s="1"/>
  <c r="I57" i="1"/>
  <c r="AD65" i="8"/>
  <c r="AO120" i="12" s="1"/>
  <c r="AP120" i="12" s="1"/>
  <c r="I33" i="1"/>
  <c r="AD42" i="8"/>
  <c r="AO74" i="12" s="1"/>
  <c r="AP74" i="12" s="1"/>
  <c r="AD21" i="8"/>
  <c r="AO32" i="12" s="1"/>
  <c r="AP32" i="12" s="1"/>
  <c r="AQ32" i="12" s="1"/>
  <c r="Y11" i="1" s="1"/>
  <c r="I11" i="1"/>
  <c r="AD54" i="8"/>
  <c r="AO98" i="12" s="1"/>
  <c r="AP98" i="12" s="1"/>
  <c r="AD35" i="8"/>
  <c r="AO60" i="12" s="1"/>
  <c r="AP60" i="12" s="1"/>
  <c r="I37" i="1"/>
  <c r="AD44" i="8"/>
  <c r="AO78" i="12" s="1"/>
  <c r="AP78" i="12" s="1"/>
  <c r="I69" i="1"/>
  <c r="AD75" i="8"/>
  <c r="AO140" i="12" s="1"/>
  <c r="AP140" i="12" s="1"/>
  <c r="AD74" i="8"/>
  <c r="AO138" i="12" s="1"/>
  <c r="AP138" i="12" s="1"/>
  <c r="I55" i="1"/>
  <c r="AD60" i="8"/>
  <c r="AO110" i="12" s="1"/>
  <c r="AP110" i="12" s="1"/>
  <c r="I31" i="1"/>
  <c r="AD41" i="8"/>
  <c r="AO72" i="12" s="1"/>
  <c r="AP72" i="12" s="1"/>
  <c r="AD16" i="8"/>
  <c r="AO22" i="12" s="1"/>
  <c r="AP22" i="12" s="1"/>
  <c r="I73" i="1"/>
  <c r="AD80" i="8"/>
  <c r="AO150" i="12" s="1"/>
  <c r="AP150" i="12" s="1"/>
  <c r="AE36" i="8"/>
  <c r="J26" i="1" s="1"/>
  <c r="AE71" i="8"/>
  <c r="J63" i="1" s="1"/>
  <c r="AE50" i="8"/>
  <c r="J49" i="1" s="1"/>
  <c r="AE35" i="8"/>
  <c r="AE85" i="8"/>
  <c r="J77" i="1" s="1"/>
  <c r="AE70" i="8"/>
  <c r="J61" i="1" s="1"/>
  <c r="AE49" i="8"/>
  <c r="J47" i="1" s="1"/>
  <c r="AE34" i="8"/>
  <c r="J24" i="1" s="1"/>
  <c r="AE54" i="8"/>
  <c r="AE69" i="8"/>
  <c r="AE45" i="8"/>
  <c r="J39" i="1" s="1"/>
  <c r="AE31" i="8"/>
  <c r="J18" i="1" s="1"/>
  <c r="AE80" i="8"/>
  <c r="J73" i="1" s="1"/>
  <c r="AE67" i="8"/>
  <c r="AE44" i="8"/>
  <c r="J37" i="1" s="1"/>
  <c r="AE27" i="8"/>
  <c r="J16" i="1" s="1"/>
  <c r="AE79" i="8"/>
  <c r="AE66" i="8"/>
  <c r="J59" i="1" s="1"/>
  <c r="AE43" i="8"/>
  <c r="J35" i="1" s="1"/>
  <c r="AE26" i="8"/>
  <c r="J14" i="1" s="1"/>
  <c r="AE73" i="8"/>
  <c r="J67" i="1" s="1"/>
  <c r="AE75" i="8"/>
  <c r="J69" i="1" s="1"/>
  <c r="AE65" i="8"/>
  <c r="J57" i="1" s="1"/>
  <c r="AE42" i="8"/>
  <c r="J33" i="1" s="1"/>
  <c r="AE84" i="8"/>
  <c r="AE74" i="8"/>
  <c r="AE60" i="8"/>
  <c r="J55" i="1" s="1"/>
  <c r="AE41" i="8"/>
  <c r="J31" i="1" s="1"/>
  <c r="AE21" i="8"/>
  <c r="J11" i="1" s="1"/>
  <c r="AE16" i="8"/>
  <c r="AE11" i="8"/>
  <c r="J9" i="1" s="1"/>
  <c r="X11" i="1" l="1"/>
  <c r="X35" i="1"/>
  <c r="AQ76" i="12"/>
  <c r="Y35" i="1" s="1"/>
  <c r="AQ128" i="12"/>
  <c r="AQ138" i="12"/>
  <c r="AQ98" i="12"/>
  <c r="X16" i="1"/>
  <c r="AQ44" i="12"/>
  <c r="Y16" i="1" s="1"/>
  <c r="X59" i="1"/>
  <c r="AQ122" i="12"/>
  <c r="Y59" i="1" s="1"/>
  <c r="X67" i="1"/>
  <c r="AQ136" i="12"/>
  <c r="Y67" i="1" s="1"/>
  <c r="AQ158" i="12"/>
  <c r="X47" i="1"/>
  <c r="AQ88" i="12"/>
  <c r="Y47" i="1" s="1"/>
  <c r="X57" i="1"/>
  <c r="AQ120" i="12"/>
  <c r="Y57" i="1" s="1"/>
  <c r="X69" i="1"/>
  <c r="AQ140" i="12"/>
  <c r="Y69" i="1" s="1"/>
  <c r="X18" i="1"/>
  <c r="AQ52" i="12"/>
  <c r="Y18" i="1" s="1"/>
  <c r="X61" i="1"/>
  <c r="AQ130" i="12"/>
  <c r="Y61" i="1" s="1"/>
  <c r="X77" i="1"/>
  <c r="AQ160" i="12"/>
  <c r="Y77" i="1" s="1"/>
  <c r="X55" i="1"/>
  <c r="AQ110" i="12"/>
  <c r="Y55" i="1" s="1"/>
  <c r="X63" i="1"/>
  <c r="AQ132" i="12"/>
  <c r="Y63" i="1" s="1"/>
  <c r="X24" i="1"/>
  <c r="AQ58" i="12"/>
  <c r="Y24" i="1" s="1"/>
  <c r="X49" i="1"/>
  <c r="AQ90" i="12"/>
  <c r="Y49" i="1" s="1"/>
  <c r="X31" i="1"/>
  <c r="AQ72" i="12"/>
  <c r="Y31" i="1" s="1"/>
  <c r="X37" i="1"/>
  <c r="AQ78" i="12"/>
  <c r="Y37" i="1" s="1"/>
  <c r="X33" i="1"/>
  <c r="AQ74" i="12"/>
  <c r="Y33" i="1" s="1"/>
  <c r="X14" i="1"/>
  <c r="AQ42" i="12"/>
  <c r="Y14" i="1" s="1"/>
  <c r="AQ124" i="12"/>
  <c r="X39" i="1"/>
  <c r="AQ80" i="12"/>
  <c r="Y39" i="1" s="1"/>
  <c r="X26" i="1"/>
  <c r="AQ62" i="12"/>
  <c r="Y26" i="1" s="1"/>
  <c r="AQ60" i="12"/>
  <c r="AQ22" i="12"/>
  <c r="X73" i="1"/>
  <c r="AQ150" i="12"/>
  <c r="Y73" i="1" s="1"/>
  <c r="AA12" i="12"/>
  <c r="AB12" i="12" s="1"/>
  <c r="S9" i="1" s="1"/>
  <c r="C160" i="12"/>
  <c r="B160" i="12"/>
  <c r="C150" i="12"/>
  <c r="B150" i="12"/>
  <c r="C140" i="12"/>
  <c r="B140" i="12"/>
  <c r="C130" i="12"/>
  <c r="B130" i="12"/>
  <c r="C120" i="12"/>
  <c r="B120" i="12"/>
  <c r="C110" i="12"/>
  <c r="B110" i="12"/>
  <c r="C90" i="12"/>
  <c r="B90" i="12"/>
  <c r="C72" i="12"/>
  <c r="B72" i="12"/>
  <c r="C62" i="12"/>
  <c r="B62" i="12"/>
  <c r="C52" i="12"/>
  <c r="B52" i="12"/>
  <c r="C42" i="12"/>
  <c r="B42" i="12"/>
  <c r="C32" i="12"/>
  <c r="B32" i="12"/>
  <c r="C22" i="12"/>
  <c r="B22" i="12"/>
  <c r="C12" i="12"/>
  <c r="B12" i="12"/>
  <c r="D26" i="8"/>
  <c r="B11" i="8"/>
  <c r="D11" i="8"/>
  <c r="D16" i="8"/>
  <c r="B21" i="8"/>
  <c r="D21" i="8"/>
  <c r="B26" i="8"/>
  <c r="B31" i="8"/>
  <c r="D31" i="8"/>
  <c r="B36" i="8"/>
  <c r="D36" i="8"/>
  <c r="B41" i="8"/>
  <c r="D41" i="8"/>
  <c r="B50" i="8"/>
  <c r="D50" i="8"/>
  <c r="B60" i="8"/>
  <c r="D60" i="8"/>
  <c r="B65" i="8"/>
  <c r="D65" i="8"/>
  <c r="B70" i="8"/>
  <c r="D70" i="8"/>
  <c r="B75" i="8"/>
  <c r="D75" i="8"/>
  <c r="B80" i="8"/>
  <c r="D80" i="8"/>
  <c r="B85" i="8"/>
  <c r="D85" i="8"/>
  <c r="AD12" i="12" l="1"/>
  <c r="U9" i="1" s="1"/>
  <c r="AE12" i="12" l="1"/>
  <c r="AG12" i="12" l="1"/>
  <c r="AH12" i="12" s="1"/>
  <c r="V9" i="1" l="1"/>
  <c r="AN12" i="12"/>
  <c r="AO12" i="12" s="1"/>
  <c r="AP12" i="12" s="1"/>
  <c r="X9" i="1" s="1"/>
  <c r="AJ12" i="12"/>
  <c r="AK12" i="12" s="1"/>
  <c r="AL12" i="12" s="1"/>
  <c r="W9" i="1" l="1"/>
  <c r="AQ12" i="12"/>
  <c r="Y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10" authorId="0" shapeId="0" xr:uid="{00000000-0006-0000-0500-000001000000}">
      <text>
        <r>
          <rPr>
            <b/>
            <sz val="9"/>
            <color indexed="81"/>
            <rFont val="Tahoma"/>
            <family val="2"/>
          </rPr>
          <t>OFICINA DEL INSPECTOR DE LA GESTIÓN DE TIERRAS:</t>
        </r>
        <r>
          <rPr>
            <sz val="9"/>
            <color indexed="81"/>
            <rFont val="Tahoma"/>
            <family val="2"/>
          </rPr>
          <t xml:space="preserve">
 Debe tener definido el responsable de llevar a cabo la actividad de control. Persona asignada para ejecutar el control. Debe tener la autoridad, competencias y conocimientos para ejecutar el control dentro del proceso y sus responsabilidades deben ser adecuadamente segregadas o redistribuidas entre diferentes individuos, para reducir así el riesgo de error o de actuaciones irregulares o fraudulentas. Si ese responsable quisiera hacer algo indebido, por sí solo, no lo podría hacer. Si la respuesta es que cumple con esto, quiere decir que el control está bien diseñado, si la respuesta es que no cumple, tenemos que identificar la situación y mejorar el diseño del control con relación a la persona responsable de su ejecución.</t>
        </r>
        <r>
          <rPr>
            <i/>
            <sz val="9"/>
            <color indexed="81"/>
            <rFont val="Tahoma"/>
            <family val="2"/>
          </rPr>
          <t xml:space="preserve"> Guía para la administración del riesgo 2018. Pág. 50</t>
        </r>
      </text>
    </comment>
    <comment ref="G10" authorId="0" shapeId="0" xr:uid="{00000000-0006-0000-0500-000002000000}">
      <text>
        <r>
          <rPr>
            <b/>
            <sz val="9"/>
            <color indexed="81"/>
            <rFont val="Tahoma"/>
            <family val="2"/>
          </rPr>
          <t>OFICINA DEL INSPECTOR DE LA GESTIÓN DE TIERRAS:</t>
        </r>
        <r>
          <rPr>
            <sz val="9"/>
            <color indexed="81"/>
            <rFont val="Tahoma"/>
            <family val="2"/>
          </rPr>
          <t xml:space="preserve">
El control debe tener una periodicidad específica para su realización (diario, mensual, trimestral, anual, etc.) y su ejecución debe ser consistente y oportuna para la mitigación del riesgo. Por lo que en la periodicidad se debe evaluar si este previene o se detecta de manera oportuna el riesgo. Una vez definido el paso 1 - responsable del control, debe establecerse la periodicidad de su ejecución.
Cada vez que se releva un control debemos preguntarnos si la periodicidad en que este se ejecuta ayuda a prevenir o detectar el riesgo de manera oportuna. Si la respuesta es SÍ, entonces la periodicidad del control está bien diseñada. </t>
        </r>
        <r>
          <rPr>
            <i/>
            <sz val="9"/>
            <color indexed="81"/>
            <rFont val="Tahoma"/>
            <family val="2"/>
          </rPr>
          <t>Guía para la administración del riesgo 2018. Pág. 51</t>
        </r>
      </text>
    </comment>
    <comment ref="H10" authorId="0" shapeId="0" xr:uid="{00000000-0006-0000-0500-000003000000}">
      <text>
        <r>
          <rPr>
            <b/>
            <sz val="9"/>
            <color indexed="81"/>
            <rFont val="Tahoma"/>
            <family val="2"/>
          </rPr>
          <t>OFICINA DEL INSPECTOR DE LA GESTIÓN DE TIERRAS:</t>
        </r>
        <r>
          <rPr>
            <sz val="9"/>
            <color indexed="81"/>
            <rFont val="Tahoma"/>
            <family val="2"/>
          </rPr>
          <t xml:space="preserve">
El control debe tener un propósito que indique para qué se realiza, y que ese propósito conlleve a prevenir las causas que generan el riesgo (verificar, validar, conciliar, comparar, revisar, cotejar) o detectar la materialización del riesgo, con el objetivo de llevar acabo los ajustes y correctivos en el diseño del control o en su ejecución. El solo hecho de establecer un procedimiento o contar con una política por sí sola, no va a prevenir o detectar la materialización del riesgo o una de sus causas. Siguiendo las variables a considerar en la evaluación del diseño de control revisadas, veamos algunos ejemplos de cómo se deben redactar los controles, incluyendo el propósito del control, es decir, lo que este busca. </t>
        </r>
        <r>
          <rPr>
            <i/>
            <sz val="9"/>
            <color indexed="81"/>
            <rFont val="Tahoma"/>
            <family val="2"/>
          </rPr>
          <t>Guía para la administración del riesgo 2018. Pág. 53</t>
        </r>
      </text>
    </comment>
    <comment ref="I10" authorId="0" shapeId="0" xr:uid="{00000000-0006-0000-0500-000004000000}">
      <text>
        <r>
          <rPr>
            <b/>
            <sz val="9"/>
            <color indexed="81"/>
            <rFont val="Tahoma"/>
            <family val="2"/>
          </rPr>
          <t>OFICINA DEL INSPECTOR DE LA GESTIÓN DE TIERRAS:</t>
        </r>
        <r>
          <rPr>
            <sz val="9"/>
            <color indexed="81"/>
            <rFont val="Tahoma"/>
            <family val="2"/>
          </rPr>
          <t xml:space="preserve">
El control debe indicar el cómo se realiza, de tal forma que se pueda evaluar si la fuente u origen de la información que sirve para ejecutar el control, es confiable para la mitigación del riesgo.
Cuando estemos evaluando el control debemos preguntarnos si la fuente de información utilizada es confiable.
Ej.: para verificar los requisitos que debe cumplir un proveedor en el momento de ser contratado es mejor utilizar una lista de chequeo que hacerlo de memoria, dado que se nos puede quedar algún requisito por fuera. </t>
        </r>
        <r>
          <rPr>
            <i/>
            <sz val="9"/>
            <color indexed="81"/>
            <rFont val="Tahoma"/>
            <family val="2"/>
          </rPr>
          <t>Guía para la administración del riesgo 2018. Pág. 54</t>
        </r>
      </text>
    </comment>
    <comment ref="J10" authorId="0" shapeId="0" xr:uid="{00000000-0006-0000-0500-000005000000}">
      <text>
        <r>
          <rPr>
            <b/>
            <sz val="9"/>
            <color indexed="81"/>
            <rFont val="Tahoma"/>
            <family val="2"/>
          </rPr>
          <t>OFICINA DEL INSPECTOR DE LA GESTIÓN DE TIERRAS:</t>
        </r>
        <r>
          <rPr>
            <sz val="9"/>
            <color indexed="81"/>
            <rFont val="Tahoma"/>
            <family val="2"/>
          </rPr>
          <t xml:space="preserve">
 El control debe indicar qué pasa con las observaciones o desviaciones como resultado de ejecutar el control. Al momento de evaluar si un control está bien diseñado para mitigar el riesgo, si como resultado de un control preventivo se observan diferencias o aspectos que no se cumplen, la actividad no debería continuarse hasta que se subsane la situación o si es un control que detecta una posible materialización de un riesgo, deberían gestionarse de manera oportuna los correctivos o aclaraciones a las diferencias presentadas u observaciones. Sigamos con nuestros ejemplos prácticos de ayuda, para la interiorización de estos conceptos.
IMPORTANTE: Si el responsable de ejecutar el control no realiza ninguna actividad de seguimiento a las observaciones o desviaciones, o la actividad continúa a pesar de indicar esas observaciones o desviaciones, el control tendría problemas en su diseño. </t>
        </r>
        <r>
          <rPr>
            <i/>
            <sz val="9"/>
            <color indexed="81"/>
            <rFont val="Tahoma"/>
            <family val="2"/>
          </rPr>
          <t>Guía para la administración del riesgo 2018. Pág. 56</t>
        </r>
      </text>
    </comment>
    <comment ref="K10" authorId="0" shapeId="0" xr:uid="{00000000-0006-0000-0500-000006000000}">
      <text>
        <r>
          <rPr>
            <b/>
            <sz val="9"/>
            <color indexed="81"/>
            <rFont val="Tahoma"/>
            <family val="2"/>
          </rPr>
          <t>OFICINA DEL INSPECTOR DE LA GESTIÓN DE TIERRAS:</t>
        </r>
        <r>
          <rPr>
            <sz val="9"/>
            <color indexed="81"/>
            <rFont val="Tahoma"/>
            <family val="2"/>
          </rPr>
          <t xml:space="preserve">
El control debe dejar evidencia de su ejecución. Esta evidencia ayuda a que se pueda revisar la misma información por parte de un tercero y llegue a la misma conclusión de quien ejecutó el control y se pueda evaluar que el control realmente fue ejecutado de acuerdo con los parámetros establecidos y descritos anteriormente:
1. Fue realizado por el responsable que se definió.
2. Se realizó de acuerdo a la periodicidad definida.
3. Se cumplió con el propósito del control.
4. Se dejó la fuente de información que sirvió de base para su ejecución.
5. Hay explicación a las observaciones o desviaciones resultantes de ejecutar el control.
</t>
        </r>
        <r>
          <rPr>
            <i/>
            <sz val="9"/>
            <color indexed="81"/>
            <rFont val="Tahoma"/>
            <family val="2"/>
          </rPr>
          <t>Guía para la administración del riesgo 2018. Pág. 57</t>
        </r>
      </text>
    </comment>
  </commentList>
</comments>
</file>

<file path=xl/sharedStrings.xml><?xml version="1.0" encoding="utf-8"?>
<sst xmlns="http://schemas.openxmlformats.org/spreadsheetml/2006/main" count="3441" uniqueCount="1269">
  <si>
    <t>Opción de manejo</t>
  </si>
  <si>
    <t xml:space="preserve">Acciones Preventivas </t>
  </si>
  <si>
    <t>No.</t>
  </si>
  <si>
    <t xml:space="preserve">Proceso </t>
  </si>
  <si>
    <t xml:space="preserve">Causas </t>
  </si>
  <si>
    <t xml:space="preserve">Consecuencias </t>
  </si>
  <si>
    <t>Impacto</t>
  </si>
  <si>
    <t>Cantidad</t>
  </si>
  <si>
    <t>Comunicación y Gestión con Grupos de Interés.</t>
  </si>
  <si>
    <t>Reducir</t>
  </si>
  <si>
    <t>Planificación del Ordenamiento Social de la Propiedad</t>
  </si>
  <si>
    <t>Inteligencia de la información.</t>
  </si>
  <si>
    <t>Riesgo</t>
  </si>
  <si>
    <t>Clasificación</t>
  </si>
  <si>
    <t>Direccionamiento Estratégico</t>
  </si>
  <si>
    <t>Gestión del Modelo de Atención.</t>
  </si>
  <si>
    <t>Seguridad Jurídica sobre la Titularidad de la Tierra y los Territorios</t>
  </si>
  <si>
    <t>Acceso a la Propiedad de la Tierra y los Territorios</t>
  </si>
  <si>
    <t>Administración de Tierras.</t>
  </si>
  <si>
    <t>Gestión del Talento Humano</t>
  </si>
  <si>
    <t>Apoyo Jurídico</t>
  </si>
  <si>
    <t>Adquisición de Bienes y Servicios</t>
  </si>
  <si>
    <t>Administración de Bienes y Servicios</t>
  </si>
  <si>
    <t>Gestión Financiera</t>
  </si>
  <si>
    <t>Probable</t>
  </si>
  <si>
    <t>Catastrófico</t>
  </si>
  <si>
    <t>Posible</t>
  </si>
  <si>
    <t>Gestión de la Información</t>
  </si>
  <si>
    <t>Improbable</t>
  </si>
  <si>
    <t>Mayor</t>
  </si>
  <si>
    <t xml:space="preserve">Valoración del Riesgo </t>
  </si>
  <si>
    <t>Riesgo Inherente</t>
  </si>
  <si>
    <t>IDENTIFICACION DEL RIESGO</t>
  </si>
  <si>
    <t>Casi seguro</t>
  </si>
  <si>
    <t>Diseño de controles</t>
  </si>
  <si>
    <t>Actividad de Control</t>
  </si>
  <si>
    <t>Responsable</t>
  </si>
  <si>
    <t>Tiempo</t>
  </si>
  <si>
    <t>Valoración del Control</t>
  </si>
  <si>
    <t>Diseño del control</t>
  </si>
  <si>
    <t>Ejecución del Control</t>
  </si>
  <si>
    <t>Riesgo Residual</t>
  </si>
  <si>
    <t xml:space="preserve">Acción Preventiva </t>
  </si>
  <si>
    <t>Indicador de Acción Preventiva</t>
  </si>
  <si>
    <t>Programador</t>
  </si>
  <si>
    <t>Enero</t>
  </si>
  <si>
    <t>Febrero</t>
  </si>
  <si>
    <t>Marzo</t>
  </si>
  <si>
    <t>Abril</t>
  </si>
  <si>
    <t>Mayo</t>
  </si>
  <si>
    <t>Junio</t>
  </si>
  <si>
    <t>Julio</t>
  </si>
  <si>
    <t>Agosto</t>
  </si>
  <si>
    <t>Septiembre</t>
  </si>
  <si>
    <t>Diciembre</t>
  </si>
  <si>
    <t>Octubre</t>
  </si>
  <si>
    <t>Noviembre</t>
  </si>
  <si>
    <t>Valoración del Riesgo Residual</t>
  </si>
  <si>
    <t>Moderado</t>
  </si>
  <si>
    <t>Solidez del control</t>
  </si>
  <si>
    <t>Probabilidad</t>
  </si>
  <si>
    <t>Prevenir</t>
  </si>
  <si>
    <t>N°</t>
  </si>
  <si>
    <t>Responsable de la acción preventiva</t>
  </si>
  <si>
    <t>Fuerte</t>
  </si>
  <si>
    <t>Débil</t>
  </si>
  <si>
    <t>Solidez del conjunto</t>
  </si>
  <si>
    <t>Rara Vez</t>
  </si>
  <si>
    <t xml:space="preserve">N° </t>
  </si>
  <si>
    <t>Soporte</t>
  </si>
  <si>
    <t>Indicador del control</t>
  </si>
  <si>
    <t xml:space="preserve">FORMA </t>
  </si>
  <si>
    <t xml:space="preserve">CÓDIGO </t>
  </si>
  <si>
    <t>ACTIVIDAD</t>
  </si>
  <si>
    <t xml:space="preserve"> GESTIÓN PARA LA TRANSPARENCIA</t>
  </si>
  <si>
    <t xml:space="preserve">VERSIÓN </t>
  </si>
  <si>
    <t xml:space="preserve">PROCEDIMIENTO </t>
  </si>
  <si>
    <t xml:space="preserve">FECHA </t>
  </si>
  <si>
    <t>MAPA DE RIESGOS DE CORRUPCIÓN</t>
  </si>
  <si>
    <t>ELABORACIÓN DE PLAN ANTICORRUPCIÓN Y DE ATENCIÓN AL CIUDADANO</t>
  </si>
  <si>
    <t>PROCESO</t>
  </si>
  <si>
    <t>COMUNICACIÓN Y GESTIÓN CON GRUPOS DE INTERÉS</t>
  </si>
  <si>
    <t>Probabilidad de ocurrencia</t>
  </si>
  <si>
    <t>Casi Seguro</t>
  </si>
  <si>
    <t>Insignificante</t>
  </si>
  <si>
    <t>Menor</t>
  </si>
  <si>
    <r>
      <t xml:space="preserve">"Para los riesgos de corrupción, el análisis de impacto se realizará teniendo en cuenta solamente los niveles “moderado”, “mayor” y “catastrófico”, dado que estos riesgos siempre serán significativos; en este orden de ideas, no aplican los niveles de impacto insignificante y menor, que sí aplican para los demás riesgos". </t>
    </r>
    <r>
      <rPr>
        <sz val="12"/>
        <color theme="1"/>
        <rFont val="Calibri"/>
        <family val="2"/>
        <scheme val="minor"/>
      </rPr>
      <t>DAFP 2018</t>
    </r>
  </si>
  <si>
    <t>SOLIDEZ DEL CONJUNTO DE LOS CONTROLES</t>
  </si>
  <si>
    <t>CONTROLES AYUDAN A DISMINUIR LA PROBABILIDAD</t>
  </si>
  <si>
    <t>CONTROLES AYUDAN A DISMINUIR EL IMPACTO</t>
  </si>
  <si>
    <t># COLUMNAS EN LA MATRIZ DE RIESGO QUE SE DESPLAZA EN EL EJE DE PROBABILIDAD</t>
  </si>
  <si>
    <t># COLUMNAS EN LA MATRIZ DE RIESGO QUE SE DESPLAZA EN EL EJE DE IMPACTO</t>
  </si>
  <si>
    <t>Directamente</t>
  </si>
  <si>
    <t>Indirectamente</t>
  </si>
  <si>
    <t>No disminuye</t>
  </si>
  <si>
    <t>MAPA DE CALOR Y RIESGO INHERENTE</t>
  </si>
  <si>
    <t>MATRIZ PARA CALCULO DE RIESGO RESIDUAL</t>
  </si>
  <si>
    <t>POLÍTICA DE ADMINISTRACIÓN DE RIESGOS</t>
  </si>
  <si>
    <r>
      <t xml:space="preserve">"El MIPG establece que esta es una tarea propia del equipo directivo y se debe hacer desde el ejercicio de “Direccionamiento estratégico y de planeación”. En este punto, se deben emitir los lineamientos precisos para el tratamiento, manejo y seguimiento a los riesgos que afectan el logro de los objetivos institucionales.
Adicional a los riesgos operativos, es importante identificar los riesgos de corrupción, los riesgos de contratación, los riesgos para la defensa jurídica, los riesgos de seguridad digital, entre otros.". </t>
    </r>
    <r>
      <rPr>
        <sz val="12"/>
        <color theme="1"/>
        <rFont val="Calibri"/>
        <family val="2"/>
        <scheme val="minor"/>
      </rPr>
      <t>DAFP 2018</t>
    </r>
  </si>
  <si>
    <t xml:space="preserve">La versión completa de la POLITICA DE RIESGO INSTITUCIONAL puede ser consulta en el siguiente Link: </t>
  </si>
  <si>
    <t>POLÍTICA</t>
  </si>
  <si>
    <t>La Alta Dirección de la Agencia Nacional de Tierras está comprometida con la ejecución efectiva y transparente de sus actividades y en la realización de acciones de control, seguimiento y monitoreo necesarias, para mitigar los eventos de riesgos que puedan impedir el cumplimiento de la misión y objetivos institucionales.</t>
  </si>
  <si>
    <t>OBJETIVO</t>
  </si>
  <si>
    <t>La presente política tiene como finalidad establecer los lineamientos para la administración del riesgo en la Entidad, a partir de los cuales se definirán los procedimientos y mecanismos de verificación y evaluación encaminados a la búsqueda de la eficiencia y eficacia de los procesos.</t>
  </si>
  <si>
    <t>ALCANCE</t>
  </si>
  <si>
    <t>La presente política considera los riesgos propios de los procesos y actividades desarrolladas al interior de la ANT, en donde se hace necesario el entendimiento, compromiso y disposición de todas las dependencias y personal de la Entidad, en forma independiente de su nivel jerárquico, función o localización. El alcance definido para la Gestión del Riesgo en la ANT se basará en los siguientes aspectos claves:
a) La Gestión del Riesgo es responsabilidad de todo el personal de la ANT, tanto de la Alta Dirección como de los demás servidores públicos. Los líderes de proceso o el enlace del Modelo Integrado de Planeación y Gestión – MIPG en cada dependencia, son los encargados de asegurar la aplicación y seguimiento de las distintas políticas, normas y procedimientos definidos para el cumplimiento de los objetivos de cada proceso, en concordancia con la Oficina de Planeación. 
b) La Gestión del Riesgo estará integrada dentro de todas las actividades y sistemas de la Entidad, formando parte también en el proceso de planificación general de la gestión.
c) La Gestión del Riesgo se integrará a los planes, programas, procesos y actividades diarias que realizan las dependencias de la ANT dentro del alcance definido en el marco estratégico y organizacional.
d) La aplicación sistemática de la Gestión del Riesgo se hará sobre análisis fundados, haciendo uso efectivo y eficiente de los recursos de la Entidad. 
e) Aquellos riesgos que resulten en un nivel de riesgo extremo, luego de ser valorados mediante la metodología de riesgo definida, serán monitoreados continuamente y en forma especial por la Oficina de Planeación y la Oficina del Inspector de la Gestión de Tierras, en relación con los riesgos de corrupción.</t>
  </si>
  <si>
    <t>Para el caso específico de los riesgos de corrupción, es necesario identificar las debilidades (Factores Internos) y las amenazas (Factores Externos) que pueden influir en los procesos y procedimientos que generen una mayor vulnerabilidad frente a riesgos de corrupción. La opción de manejo para el tratamiento a este tipo de riesgos se identifica únicamente para evitarlo (evitar) y en caso de materialización se deben tomar las acciones correctivas.</t>
  </si>
  <si>
    <t>NIVELES DE ACEPTACIÓN DEL RIESGO Y TRATAMIENTO</t>
  </si>
  <si>
    <t>NIVELES PARA CALIFICAR EL IMPACTO</t>
  </si>
  <si>
    <t>La metodología a utilizar en la administración de riesgos de corrupción es la emitida por la Secretaria de la Transparencia de la Presidencia de la República – “Guía para la gestión del Riesgo de Corrupción” indicada en los lineamientos del decreto 124 de enero 26 de 2016.</t>
  </si>
  <si>
    <t>CONTEXTO</t>
  </si>
  <si>
    <r>
      <t xml:space="preserve">"Como herramienta básica para el análisis del contexto del proceso se sugiere utilizar las caracterizaciones de estos, donde es posible contar con este panorama. Si estos documentos están desactualizados o no se han elaborado, es importante actualizarlos o elaborarlos antes de continuar con la metodología de administración del riesgo". </t>
    </r>
    <r>
      <rPr>
        <sz val="12"/>
        <color theme="1"/>
        <rFont val="Calibri"/>
        <family val="2"/>
        <scheme val="minor"/>
      </rPr>
      <t>DAFP 2018</t>
    </r>
  </si>
  <si>
    <t>PROBABILIDAD</t>
  </si>
  <si>
    <t>IMPACTO</t>
  </si>
  <si>
    <t>NIVEL</t>
  </si>
  <si>
    <t>EXTREMO</t>
  </si>
  <si>
    <t>ALTO</t>
  </si>
  <si>
    <t>MODERADO</t>
  </si>
  <si>
    <t>BAJO</t>
  </si>
  <si>
    <t>IDENTIFICACIÓN DEL RIESGO</t>
  </si>
  <si>
    <t>FICHA DE IDENTIFICACIÓN DEL RIESGO</t>
  </si>
  <si>
    <t>RIESGO DE CORRUPCIÓN</t>
  </si>
  <si>
    <t>Acción u omisión</t>
  </si>
  <si>
    <t>Uso del poder</t>
  </si>
  <si>
    <t>Desviar la gestión de lo público</t>
  </si>
  <si>
    <t>Beneficio privado</t>
  </si>
  <si>
    <t>DESCRIPCIÓN DEL RIESGO</t>
  </si>
  <si>
    <t>RESPONSABLES DEL PROCESO</t>
  </si>
  <si>
    <t>SI</t>
  </si>
  <si>
    <r>
      <t xml:space="preserve">¿QUÉ PUEDE SUCEDER?
</t>
    </r>
    <r>
      <rPr>
        <sz val="11"/>
        <color theme="1"/>
        <rFont val="Arial Narrow"/>
        <family val="2"/>
      </rPr>
      <t>Identificar la afectación del cumplimiento del objetivo estratégico o del proceso según sea el caso.</t>
    </r>
  </si>
  <si>
    <r>
      <rPr>
        <b/>
        <sz val="11"/>
        <color theme="1"/>
        <rFont val="Arial Narrow"/>
        <family val="2"/>
      </rPr>
      <t xml:space="preserve">¿CÓMO O POR QUÉ PUEDE SUCEDER? </t>
    </r>
    <r>
      <rPr>
        <sz val="11"/>
        <color theme="1"/>
        <rFont val="Arial Narrow"/>
        <family val="2"/>
      </rPr>
      <t xml:space="preserve">
Establecer las causas a partir de los factores determinados en el contexto.</t>
    </r>
  </si>
  <si>
    <r>
      <t xml:space="preserve">¿QUÉ CONSECUENCIAS TENDRÍA SU MATERIALIZACIÓN?
</t>
    </r>
    <r>
      <rPr>
        <sz val="11"/>
        <color theme="1"/>
        <rFont val="Arial Narrow"/>
        <family val="2"/>
      </rPr>
      <t>Determinar los posibles efectos por la materialización del riesgo</t>
    </r>
  </si>
  <si>
    <r>
      <t>"</t>
    </r>
    <r>
      <rPr>
        <b/>
        <i/>
        <sz val="16"/>
        <color theme="1"/>
        <rFont val="Calibri"/>
        <family val="2"/>
        <scheme val="minor"/>
      </rPr>
      <t>Definición de riesgo de corrupción:</t>
    </r>
    <r>
      <rPr>
        <i/>
        <sz val="16"/>
        <color theme="1"/>
        <rFont val="Calibri"/>
        <family val="2"/>
        <scheme val="minor"/>
      </rPr>
      <t xml:space="preserve"> Es la posibilidad de que, por acción u omisión, se use el poder para desviar la gestión de lo público hacia un beneficio privado.
“Esto implica que las prácticas corruptas son realizadas por actores públicos y/o privados con poder e incidencia en la toma de decisiones y la administración de los bienes públicos” (Conpes N° 167 de 2013).". </t>
    </r>
    <r>
      <rPr>
        <sz val="16"/>
        <color theme="1"/>
        <rFont val="Calibri"/>
        <family val="2"/>
        <scheme val="minor"/>
      </rPr>
      <t>DAFP 2018</t>
    </r>
  </si>
  <si>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</si>
  <si>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</si>
  <si>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</si>
  <si>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</si>
  <si>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</si>
  <si>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</si>
  <si>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</si>
  <si>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</si>
  <si>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</si>
  <si>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</si>
  <si>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</si>
  <si>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</si>
  <si>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</si>
  <si>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</si>
  <si>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</si>
  <si>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</si>
  <si>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</si>
  <si>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</si>
  <si>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</si>
  <si>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 respuestas afirmativas</t>
  </si>
  <si>
    <t>RIESGO INHERENTE</t>
  </si>
  <si>
    <t>OPCIÓN DE MANEJO</t>
  </si>
  <si>
    <t>DISEÑO Y VALORACIÓN DE CONTROLES</t>
  </si>
  <si>
    <t>DISEÑO DE CONTROLES</t>
  </si>
  <si>
    <t>FICHA DE DISEÑO Y VALORACIÓN DE LOS CONTROLES</t>
  </si>
  <si>
    <r>
      <rPr>
        <b/>
        <sz val="12"/>
        <color theme="1"/>
        <rFont val="Arial Narrow"/>
        <family val="2"/>
      </rPr>
      <t>RESPONSABLE</t>
    </r>
    <r>
      <rPr>
        <b/>
        <sz val="10"/>
        <color theme="1"/>
        <rFont val="Arial Narrow"/>
        <family val="2"/>
      </rPr>
      <t/>
    </r>
  </si>
  <si>
    <t>PERIODICIDAD</t>
  </si>
  <si>
    <t>PROPÓSITO</t>
  </si>
  <si>
    <r>
      <rPr>
        <b/>
        <sz val="12"/>
        <color theme="1"/>
        <rFont val="Arial Narrow"/>
        <family val="2"/>
      </rPr>
      <t>COMO SE REALIZA</t>
    </r>
    <r>
      <rPr>
        <sz val="10"/>
        <color theme="1"/>
        <rFont val="Arial Narrow"/>
        <family val="2"/>
      </rPr>
      <t/>
    </r>
  </si>
  <si>
    <r>
      <rPr>
        <b/>
        <sz val="12"/>
        <color theme="1"/>
        <rFont val="Arial Narrow"/>
        <family val="2"/>
      </rPr>
      <t>QUÉ PASA CON LAS OBSERVACIONES O DESVIACIONES</t>
    </r>
    <r>
      <rPr>
        <sz val="10"/>
        <color theme="1"/>
        <rFont val="Arial Narrow"/>
        <family val="2"/>
      </rPr>
      <t/>
    </r>
  </si>
  <si>
    <t>EVIDENCIA</t>
  </si>
  <si>
    <t>ACTIVIDAD DE CONTROL AL RIESGO</t>
  </si>
  <si>
    <t>Asignado / NO asignado</t>
  </si>
  <si>
    <t>Peso en la evaluación</t>
  </si>
  <si>
    <t>Adecuado / Inadecuado</t>
  </si>
  <si>
    <t>Oportuna / Inoportuna</t>
  </si>
  <si>
    <r>
      <rPr>
        <b/>
        <sz val="10"/>
        <color theme="1"/>
        <rFont val="Arial Narrow"/>
        <family val="2"/>
      </rPr>
      <t>RESPONSABLE</t>
    </r>
    <r>
      <rPr>
        <sz val="10"/>
        <color theme="1"/>
        <rFont val="Arial Narrow"/>
        <family val="2"/>
      </rPr>
      <t xml:space="preserve">
¿Existe un responsable asignado a la ejecución del control?</t>
    </r>
  </si>
  <si>
    <r>
      <rPr>
        <b/>
        <sz val="10"/>
        <color theme="1"/>
        <rFont val="Arial Narrow"/>
        <family val="2"/>
      </rPr>
      <t>RESPONSABLE</t>
    </r>
    <r>
      <rPr>
        <sz val="10"/>
        <color theme="1"/>
        <rFont val="Arial Narrow"/>
        <family val="2"/>
      </rPr>
      <t xml:space="preserve">
¿El responsable tiene la autoridad y adecuada segregación de funciones en la ejecución del control?</t>
    </r>
  </si>
  <si>
    <r>
      <rPr>
        <b/>
        <sz val="10"/>
        <color theme="1"/>
        <rFont val="Arial Narrow"/>
        <family val="2"/>
      </rPr>
      <t>PERIODICIDAD</t>
    </r>
    <r>
      <rPr>
        <sz val="10"/>
        <color theme="1"/>
        <rFont val="Arial Narrow"/>
        <family val="2"/>
      </rPr>
      <t xml:space="preserve">
¿La oportunidad en que se ejecuta el control ayuda a prevenir la mitigación del riesgo o a detectar la materialización del riesgo de manera oportuna?</t>
    </r>
  </si>
  <si>
    <r>
      <rPr>
        <b/>
        <sz val="10"/>
        <color theme="1"/>
        <rFont val="Arial Narrow"/>
        <family val="2"/>
      </rPr>
      <t>PROPÓSITO</t>
    </r>
    <r>
      <rPr>
        <sz val="10"/>
        <color theme="1"/>
        <rFont val="Arial Narrow"/>
        <family val="2"/>
      </rPr>
      <t xml:space="preserve">
¿Las actividades que se desarrollan en el control realmente buscan por si sola prevenir o detectar las causas que pueden dar origen al riesgo, Ej.: verificar, validar, cotejar, comparar, revisar, etc.?</t>
    </r>
  </si>
  <si>
    <t>Prevenir / Detectar / No es control</t>
  </si>
  <si>
    <r>
      <rPr>
        <b/>
        <sz val="10"/>
        <color theme="1"/>
        <rFont val="Arial Narrow"/>
        <family val="2"/>
      </rPr>
      <t>COMO SE REALIZA</t>
    </r>
    <r>
      <rPr>
        <sz val="10"/>
        <color theme="1"/>
        <rFont val="Arial Narrow"/>
        <family val="2"/>
      </rPr>
      <t xml:space="preserve">
¿La fuente de información que se utiliza en el desarrollo del control es información confiable que permita mitigar el riesgo?</t>
    </r>
  </si>
  <si>
    <t>Confiable / No confiable</t>
  </si>
  <si>
    <r>
      <rPr>
        <b/>
        <sz val="10"/>
        <color theme="1"/>
        <rFont val="Arial Narrow"/>
        <family val="2"/>
      </rPr>
      <t>QUÉ PASA CON LAS OBSERVACIONES O DESVIACIONES</t>
    </r>
    <r>
      <rPr>
        <sz val="10"/>
        <color theme="1"/>
        <rFont val="Arial Narrow"/>
        <family val="2"/>
      </rPr>
      <t xml:space="preserve">
¿Las observaciones, desviaciones o diferencias identificadas como resultados de la ejecución del control son investigadas y resueltas de manera oportuna?</t>
    </r>
  </si>
  <si>
    <t>Se investigan oportunamente / No se investigan oportunamente</t>
  </si>
  <si>
    <r>
      <rPr>
        <b/>
        <sz val="10"/>
        <color theme="1"/>
        <rFont val="Arial Narrow"/>
        <family val="2"/>
      </rPr>
      <t>EVIDENCIA</t>
    </r>
    <r>
      <rPr>
        <sz val="10"/>
        <color theme="1"/>
        <rFont val="Arial Narrow"/>
        <family val="2"/>
      </rPr>
      <t xml:space="preserve">
¿Se deja evidencia o rastro de la ejecución del control que permita a cualquier tercero con la evidencia llegar a la misma conclusión?</t>
    </r>
  </si>
  <si>
    <t>Completa / Incompleta / No existe</t>
  </si>
  <si>
    <t>VALORACIÓN DEL DISEÑO DEL CONTROL</t>
  </si>
  <si>
    <t>Rango de calificación del diseño del control</t>
  </si>
  <si>
    <t>Resultado de evaluación del diseño del control</t>
  </si>
  <si>
    <r>
      <t xml:space="preserve">"¿EN QUÉ CONSISTE?, En establecer la probabilidad de ocurrencia del riesgo y el nivel de consecuencia o impacto, con el fin de estimar la zona de riesgo inicial (RIESGO INHERENTE).". </t>
    </r>
    <r>
      <rPr>
        <sz val="16"/>
        <color theme="1"/>
        <rFont val="Calibri"/>
        <family val="2"/>
        <scheme val="minor"/>
      </rPr>
      <t>DAFP 2018</t>
    </r>
  </si>
  <si>
    <t>NO</t>
  </si>
  <si>
    <t>Asignado</t>
  </si>
  <si>
    <t>Adecuado</t>
  </si>
  <si>
    <t>Oportuna</t>
  </si>
  <si>
    <t>Confiable</t>
  </si>
  <si>
    <t>Se investigan oportunamente</t>
  </si>
  <si>
    <t>Completa</t>
  </si>
  <si>
    <t>Detectar</t>
  </si>
  <si>
    <t>Incompleta</t>
  </si>
  <si>
    <t>No se investigan oportunamente</t>
  </si>
  <si>
    <t>VALORACIÓN DE LA EJECUCIÓN DEL CONTROL</t>
  </si>
  <si>
    <r>
      <rPr>
        <b/>
        <sz val="16"/>
        <color theme="1"/>
        <rFont val="Arial Narrow"/>
        <family val="2"/>
      </rPr>
      <t>*Fuerte</t>
    </r>
    <r>
      <rPr>
        <sz val="16"/>
        <color theme="1"/>
        <rFont val="Arial Narrow"/>
        <family val="2"/>
      </rPr>
      <t xml:space="preserve">: El control se ejecuta de manera consistente por parte del responsable.
</t>
    </r>
    <r>
      <rPr>
        <b/>
        <sz val="16"/>
        <color theme="1"/>
        <rFont val="Arial Narrow"/>
        <family val="2"/>
      </rPr>
      <t>Moderado</t>
    </r>
    <r>
      <rPr>
        <sz val="16"/>
        <color theme="1"/>
        <rFont val="Arial Narrow"/>
        <family val="2"/>
      </rPr>
      <t xml:space="preserve">: El control se ejecuta algunas veces por parte del responsable.
</t>
    </r>
    <r>
      <rPr>
        <b/>
        <sz val="16"/>
        <color theme="1"/>
        <rFont val="Arial Narrow"/>
        <family val="2"/>
      </rPr>
      <t>Débil</t>
    </r>
    <r>
      <rPr>
        <sz val="16"/>
        <color theme="1"/>
        <rFont val="Arial Narrow"/>
        <family val="2"/>
      </rPr>
      <t>: El control no se ejecuta por parte del responsable.</t>
    </r>
  </si>
  <si>
    <t>Inadecuado</t>
  </si>
  <si>
    <t>Nivel</t>
  </si>
  <si>
    <t>Descriptor</t>
  </si>
  <si>
    <t>Descripción</t>
  </si>
  <si>
    <t>Frecuencia</t>
  </si>
  <si>
    <t xml:space="preserve">Se espera que el evento ocurra en la mayoría de las circunstancias. </t>
  </si>
  <si>
    <t xml:space="preserve">Más de 1 vez al año. </t>
  </si>
  <si>
    <t xml:space="preserve">Es viable que el evento ocurra en la mayoría de las circunstancias. </t>
  </si>
  <si>
    <t xml:space="preserve">Al menos 1 vez en el último año. </t>
  </si>
  <si>
    <t xml:space="preserve">El evento podrá ocurrir en algún momento. </t>
  </si>
  <si>
    <t xml:space="preserve">Al menos 1 vez en los últimos 2 años. </t>
  </si>
  <si>
    <t xml:space="preserve">El evento puede ocurrir en algún momento. </t>
  </si>
  <si>
    <t xml:space="preserve">Al menos 1 vez en los últimos 5 años. </t>
  </si>
  <si>
    <t xml:space="preserve">El evento puede ocurrir solo en circunstancias excepcionales (poco comunes o anormales). </t>
  </si>
  <si>
    <t xml:space="preserve">No se ha presentado en los últimos 5 años. </t>
  </si>
  <si>
    <t>Valoración de probabilidad de ocurrencia del riesgo</t>
  </si>
  <si>
    <t>Respuesta</t>
  </si>
  <si>
    <t>Genera medianas consecuencias sobre la entidad</t>
  </si>
  <si>
    <t>Genera altas consecuencias sobre la entidad.</t>
  </si>
  <si>
    <t>Genera consecuencias desastrosas para la entidad</t>
  </si>
  <si>
    <t>PREGUNTA:
Si el riesgo de corrupción se materializa podría . . .</t>
  </si>
  <si>
    <t>Valoración de impacto del riesgo de corrupción</t>
  </si>
  <si>
    <t>TOTAL</t>
  </si>
  <si>
    <t>Responder afirmativamente de UNA a CINCO pregunta (s) genera un impacto moderado.
Responder afirmativamente de SEIS a ONCE preguntas genera un impacto mayor.
Responder afirmativamente de DOCE a DIECINUEVE preguntas genera un impacto catastrófico</t>
  </si>
  <si>
    <t>MATRICES PARA VALORACIÓN DEL IMPACTO Y PROBABILIDAD DEL RIESGO DE CORRUPCIÓN</t>
  </si>
  <si>
    <t>MATRICES PARA VALORACIÓN DEL DISEÑO Y EJECUCIÓN DE LOS CONTROLES</t>
  </si>
  <si>
    <t>Criterio de evaluación</t>
  </si>
  <si>
    <t>Opción de respuesta al criterio de evaluación</t>
  </si>
  <si>
    <t>Peso en la evaluación del diseño del control</t>
  </si>
  <si>
    <t>1.1 Asignación del responsable</t>
  </si>
  <si>
    <t>No Asignado</t>
  </si>
  <si>
    <t>1.2 Segregación y autoridad del responsable</t>
  </si>
  <si>
    <t>2. Periodicidad</t>
  </si>
  <si>
    <t>Inoportuna</t>
  </si>
  <si>
    <t>3. Propósito</t>
  </si>
  <si>
    <t>No es un control</t>
  </si>
  <si>
    <t>4. Cómo se realiza la actividad de control</t>
  </si>
  <si>
    <t>No confiable</t>
  </si>
  <si>
    <t>5.Qué pasa con las observaciones o desviaciones</t>
  </si>
  <si>
    <t>Evidencia de la ejecución del control</t>
  </si>
  <si>
    <t>No existe</t>
  </si>
  <si>
    <t>Valoración del DISEÑO del control</t>
  </si>
  <si>
    <t>Si su calificación es entre 96 y 100</t>
  </si>
  <si>
    <t>Si su calificación es entre 86 y 95</t>
  </si>
  <si>
    <t>si su calificación es entre 0 y 85</t>
  </si>
  <si>
    <t>Rango de calificación de la ejecución</t>
  </si>
  <si>
    <t>Peso de la ejecución del control</t>
  </si>
  <si>
    <t>El control se ejecuta de manera consistente por parte del responsable.</t>
  </si>
  <si>
    <t>El control se ejecuta algunas veces por parte del responsable.</t>
  </si>
  <si>
    <t>El control no se ejecuta por parte del responsable.</t>
  </si>
  <si>
    <t>Valoración de la EJECUCIÓN del control</t>
  </si>
  <si>
    <t>MATRICES PARA VALORACIÓN DE SOLIDEZ INDIVIDUAL Y DEL CONJUNTO DE LOS CONTROLES</t>
  </si>
  <si>
    <t>VALORACIÓN SOLIDEZ INDIVIDUAL DEL CONTROL</t>
  </si>
  <si>
    <t>DISEÑO</t>
  </si>
  <si>
    <t>EJECUCIÓN</t>
  </si>
  <si>
    <t>SOLIDEZ INDIVIDUAL</t>
  </si>
  <si>
    <t>VALORACIÓN SOLIDEZ DEL CONJUNTO DE LOS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</si>
  <si>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</si>
  <si>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</si>
  <si>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</si>
  <si>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rPr>
        <b/>
        <sz val="18"/>
        <color theme="1"/>
        <rFont val="Arial Narrow"/>
        <family val="2"/>
      </rPr>
      <t>IMPACTO</t>
    </r>
    <r>
      <rPr>
        <sz val="11"/>
        <color theme="1"/>
        <rFont val="Arial Narrow"/>
        <family val="2"/>
      </rPr>
      <t xml:space="preserve">
</t>
    </r>
    <r>
      <rPr>
        <sz val="14"/>
        <color theme="1"/>
        <rFont val="Arial Narrow"/>
        <family val="2"/>
      </rPr>
      <t xml:space="preserve">Si el riesgo de corrupción se materializa podría… (responder SI o NO)
</t>
    </r>
    <r>
      <rPr>
        <sz val="10"/>
        <color theme="1"/>
        <rFont val="Arial Narrow"/>
        <family val="2"/>
      </rPr>
      <t>Responder afirmativamente de UNA a CINCO pregunta (s) genera un impacto</t>
    </r>
    <r>
      <rPr>
        <b/>
        <sz val="10"/>
        <color theme="1"/>
        <rFont val="Arial Narrow"/>
        <family val="2"/>
      </rPr>
      <t xml:space="preserve"> moderado</t>
    </r>
    <r>
      <rPr>
        <sz val="10"/>
        <color theme="1"/>
        <rFont val="Arial Narrow"/>
        <family val="2"/>
      </rPr>
      <t>.
Responder afirmativamente de SEIS a ONCE preguntas genera un impacto</t>
    </r>
    <r>
      <rPr>
        <b/>
        <sz val="10"/>
        <color theme="1"/>
        <rFont val="Arial Narrow"/>
        <family val="2"/>
      </rPr>
      <t xml:space="preserve"> mayor.</t>
    </r>
    <r>
      <rPr>
        <sz val="10"/>
        <color theme="1"/>
        <rFont val="Arial Narrow"/>
        <family val="2"/>
      </rPr>
      <t xml:space="preserve">
Responder afirmativamente de DOCE a DIECINUEVE preguntas genera un impacto </t>
    </r>
    <r>
      <rPr>
        <b/>
        <sz val="10"/>
        <color theme="1"/>
        <rFont val="Arial Narrow"/>
        <family val="2"/>
      </rPr>
      <t>catastrófico.</t>
    </r>
  </si>
  <si>
    <t>SOLIDEZ INDIVIDUAL DEL CONTROL</t>
  </si>
  <si>
    <t>SOLIDEZ</t>
  </si>
  <si>
    <t>PESO</t>
  </si>
  <si>
    <t>FICHA DE VALORACIÓN DEL RIESGO INHERENTE</t>
  </si>
  <si>
    <t>VALORACIÓN DEL RIESGO INHERENTE</t>
  </si>
  <si>
    <t>CONTEXTO EXTERNO</t>
  </si>
  <si>
    <t>CONTEXTO INTERNO</t>
  </si>
  <si>
    <t>CONTEXTO DEL PROCESO</t>
  </si>
  <si>
    <t>ANALISIS DEL CONTEXTO INSTITUCIONAL</t>
  </si>
  <si>
    <t>Seguimiento, Evaluación y Mejora</t>
  </si>
  <si>
    <r>
      <rPr>
        <b/>
        <sz val="11"/>
        <color rgb="FF383B37"/>
        <rFont val="Arial Narrow"/>
        <family val="2"/>
      </rPr>
      <t>POLÍTICOS:</t>
    </r>
    <r>
      <rPr>
        <sz val="11"/>
        <color rgb="FF383B37"/>
        <rFont val="Arial Narrow"/>
        <family val="2"/>
      </rPr>
      <t xml:space="preserve"> cambios de gobierno, legislación, políticas públicas, regulación.</t>
    </r>
  </si>
  <si>
    <r>
      <rPr>
        <b/>
        <sz val="11"/>
        <color rgb="FF383B37"/>
        <rFont val="Arial Narrow"/>
        <family val="2"/>
      </rPr>
      <t>ECONÓMICOS Y FINANCIEROS:</t>
    </r>
    <r>
      <rPr>
        <sz val="11"/>
        <color rgb="FF383B37"/>
        <rFont val="Arial Narrow"/>
        <family val="2"/>
      </rPr>
      <t xml:space="preserve"> disponibilidad de capital, liquidez, mercados financieros, desempleo, competencia.</t>
    </r>
  </si>
  <si>
    <r>
      <rPr>
        <b/>
        <sz val="11"/>
        <color rgb="FF383B37"/>
        <rFont val="Arial Narrow"/>
        <family val="2"/>
      </rPr>
      <t xml:space="preserve">SOCIALES Y CULTURALES: </t>
    </r>
    <r>
      <rPr>
        <sz val="11"/>
        <color rgb="FF383B37"/>
        <rFont val="Arial Narrow"/>
        <family val="2"/>
      </rPr>
      <t>demografía, responsabilidad social, orden público.</t>
    </r>
  </si>
  <si>
    <r>
      <rPr>
        <b/>
        <sz val="10"/>
        <color rgb="FF383B37"/>
        <rFont val="Arial Narrow"/>
        <family val="2"/>
      </rPr>
      <t>TECNOLÓGICOS</t>
    </r>
    <r>
      <rPr>
        <sz val="10"/>
        <color rgb="FF383B37"/>
        <rFont val="Arial Narrow"/>
        <family val="2"/>
      </rPr>
      <t>: avances en tecnología, acceso a sistemas de información externos, gobierno en línea.</t>
    </r>
  </si>
  <si>
    <r>
      <rPr>
        <b/>
        <sz val="11"/>
        <color rgb="FF383B37"/>
        <rFont val="Arial Narrow"/>
        <family val="2"/>
      </rPr>
      <t>AMBIENTALES:</t>
    </r>
    <r>
      <rPr>
        <sz val="11"/>
        <color rgb="FF383B37"/>
        <rFont val="Arial Narrow"/>
        <family val="2"/>
      </rPr>
      <t xml:space="preserve"> emisiones y residuos, energía, catástrofes naturales, desarrollo sostenible.</t>
    </r>
  </si>
  <si>
    <r>
      <rPr>
        <b/>
        <sz val="11"/>
        <color rgb="FF383B37"/>
        <rFont val="Arial Narrow"/>
        <family val="2"/>
      </rPr>
      <t xml:space="preserve">LEGALES Y REGLAMENTARIOS: </t>
    </r>
    <r>
      <rPr>
        <sz val="11"/>
        <color rgb="FF383B37"/>
        <rFont val="Arial Narrow"/>
        <family val="2"/>
      </rPr>
      <t>Normatividad externa (leyes, decretos, ordenanzas y acuerdos).</t>
    </r>
  </si>
  <si>
    <r>
      <rPr>
        <b/>
        <sz val="11"/>
        <color rgb="FF383B37"/>
        <rFont val="Arial Narrow"/>
        <family val="2"/>
      </rPr>
      <t>FINANCIEROS:</t>
    </r>
    <r>
      <rPr>
        <sz val="11"/>
        <color rgb="FF383B37"/>
        <rFont val="Arial Narrow"/>
        <family val="2"/>
      </rPr>
      <t xml:space="preserve"> presupuesto de funcionamiento, recursos de inversión, infraestructura, capacidad instalada.</t>
    </r>
  </si>
  <si>
    <r>
      <rPr>
        <b/>
        <sz val="11"/>
        <color rgb="FF383B37"/>
        <rFont val="Arial Narrow"/>
        <family val="2"/>
      </rPr>
      <t>PERSONAL</t>
    </r>
    <r>
      <rPr>
        <sz val="11"/>
        <color rgb="FF383B37"/>
        <rFont val="Arial Narrow"/>
        <family val="2"/>
      </rPr>
      <t>: competencia del personal, disponibilidad del personal, seguridad y salud ocupacional.</t>
    </r>
  </si>
  <si>
    <r>
      <rPr>
        <b/>
        <sz val="11"/>
        <color rgb="FF383B37"/>
        <rFont val="Arial Narrow"/>
        <family val="2"/>
      </rPr>
      <t>PROCESOS:</t>
    </r>
    <r>
      <rPr>
        <sz val="11"/>
        <color rgb="FF383B37"/>
        <rFont val="Arial Narrow"/>
        <family val="2"/>
      </rPr>
      <t xml:space="preserve"> capacidad, diseño, ejecución, proveedores, entradas, salidas, gestión del conocimiento.</t>
    </r>
  </si>
  <si>
    <r>
      <rPr>
        <b/>
        <sz val="11"/>
        <color rgb="FF383B37"/>
        <rFont val="Arial Narrow"/>
        <family val="2"/>
      </rPr>
      <t>TECNOLOGÍA:</t>
    </r>
    <r>
      <rPr>
        <sz val="11"/>
        <color rgb="FF383B37"/>
        <rFont val="Arial Narrow"/>
        <family val="2"/>
      </rPr>
      <t xml:space="preserve"> integridad de datos, disponibilidad de datos y sistemas, desarrollo, producción, mantenimiento de sistemas de información.</t>
    </r>
  </si>
  <si>
    <r>
      <rPr>
        <b/>
        <sz val="11"/>
        <color rgb="FF383B37"/>
        <rFont val="Arial Narrow"/>
        <family val="2"/>
      </rPr>
      <t xml:space="preserve">ESTRATÉGICOS: </t>
    </r>
    <r>
      <rPr>
        <sz val="11"/>
        <color rgb="FF383B37"/>
        <rFont val="Arial Narrow"/>
        <family val="2"/>
      </rPr>
      <t>direccionamiento estratégico, planeación institucional, liderazgo, trabajo en equipo.</t>
    </r>
  </si>
  <si>
    <r>
      <rPr>
        <b/>
        <sz val="10"/>
        <color rgb="FF383B37"/>
        <rFont val="Arial Narrow"/>
        <family val="2"/>
      </rPr>
      <t>COMUNICACIÓN INTERNA:</t>
    </r>
    <r>
      <rPr>
        <sz val="10"/>
        <color rgb="FF383B37"/>
        <rFont val="Arial Narrow"/>
        <family val="2"/>
      </rPr>
      <t xml:space="preserve"> canales utilizados y su efectividad, flujo de la información necesaria para el desarrollo de las operaciones.</t>
    </r>
  </si>
  <si>
    <r>
      <rPr>
        <b/>
        <sz val="11"/>
        <color rgb="FF383B37"/>
        <rFont val="Arial Narrow"/>
        <family val="2"/>
      </rPr>
      <t>DISEÑO DEL PROCESO:</t>
    </r>
    <r>
      <rPr>
        <sz val="11"/>
        <color rgb="FF383B37"/>
        <rFont val="Arial Narrow"/>
        <family val="2"/>
      </rPr>
      <t xml:space="preserve"> claridad en la descripción del alcance y objetivo del proceso.</t>
    </r>
  </si>
  <si>
    <r>
      <rPr>
        <b/>
        <sz val="11"/>
        <color rgb="FF383B37"/>
        <rFont val="Arial Narrow"/>
        <family val="2"/>
      </rPr>
      <t xml:space="preserve">INTERACCIONES CON OTROS PROCESOS: </t>
    </r>
    <r>
      <rPr>
        <sz val="11"/>
        <color rgb="FF383B37"/>
        <rFont val="Arial Narrow"/>
        <family val="2"/>
      </rPr>
      <t>relación precisa con otros procesos en cuanto a insumos, proveedores, productos, usuarios o clientes.</t>
    </r>
  </si>
  <si>
    <r>
      <rPr>
        <b/>
        <sz val="11"/>
        <color rgb="FF383B37"/>
        <rFont val="Arial Narrow"/>
        <family val="2"/>
      </rPr>
      <t>TRANSVERSALIDAD:</t>
    </r>
    <r>
      <rPr>
        <sz val="11"/>
        <color rgb="FF383B37"/>
        <rFont val="Arial Narrow"/>
        <family val="2"/>
      </rPr>
      <t xml:space="preserve"> procesos que determinan lineamientos necesarios para el desarrollo de todos los procesos de la entidad.</t>
    </r>
  </si>
  <si>
    <r>
      <rPr>
        <b/>
        <sz val="11"/>
        <color rgb="FF383B37"/>
        <rFont val="Arial Narrow"/>
        <family val="2"/>
      </rPr>
      <t>PROCEDIMIENTOS ASOCIADOS</t>
    </r>
    <r>
      <rPr>
        <sz val="11"/>
        <color rgb="FF383B37"/>
        <rFont val="Arial Narrow"/>
        <family val="2"/>
      </rPr>
      <t>: pertinencia en los procedimientos que desarrollan los procesos.</t>
    </r>
  </si>
  <si>
    <r>
      <rPr>
        <b/>
        <sz val="11"/>
        <color rgb="FF383B37"/>
        <rFont val="Arial Narrow"/>
        <family val="2"/>
      </rPr>
      <t>RESPONSABLES DEL PROCESO:</t>
    </r>
    <r>
      <rPr>
        <sz val="11"/>
        <color rgb="FF383B37"/>
        <rFont val="Arial Narrow"/>
        <family val="2"/>
      </rPr>
      <t xml:space="preserve"> grado de autoridad y responsabilidad de los funcionarios frente al proceso.</t>
    </r>
  </si>
  <si>
    <r>
      <rPr>
        <b/>
        <sz val="11"/>
        <color theme="1"/>
        <rFont val="Arial Narrow"/>
        <family val="2"/>
      </rPr>
      <t>COMUNICACIÓN ENTRE LOS PROCESOS</t>
    </r>
    <r>
      <rPr>
        <sz val="11"/>
        <color theme="1"/>
        <rFont val="Arial Narrow"/>
        <family val="2"/>
      </rPr>
      <t>: efectividad en los flujos de información determinados en la interacción de los procesos.</t>
    </r>
  </si>
  <si>
    <r>
      <rPr>
        <b/>
        <sz val="11"/>
        <color theme="1"/>
        <rFont val="Arial Narrow"/>
        <family val="2"/>
      </rPr>
      <t>ACTIVOS DE SEGURIDAD DIGITAL DEL PROCESO</t>
    </r>
    <r>
      <rPr>
        <sz val="11"/>
        <color theme="1"/>
        <rFont val="Arial Narrow"/>
        <family val="2"/>
      </rPr>
      <t>: información, aplicaciones, hardware entre otros, que se deben proteger para garantizar el funcionamiento interno de cada proceso, como de cara al ciudadano. Ver conceptos básicos relacionados con el riesgo páginas 8 y 9.</t>
    </r>
  </si>
  <si>
    <t>RIESGO RESIDUAL</t>
  </si>
  <si>
    <t>PROBABILIDAD RESIDUAL</t>
  </si>
  <si>
    <t>IMPACTO RESIDUAL</t>
  </si>
  <si>
    <r>
      <rPr>
        <b/>
        <sz val="18"/>
        <color theme="1"/>
        <rFont val="Arial Narrow"/>
        <family val="2"/>
      </rPr>
      <t>PROBABILIDAD</t>
    </r>
    <r>
      <rPr>
        <sz val="14"/>
        <color theme="1"/>
        <rFont val="Arial Narrow"/>
        <family val="2"/>
      </rPr>
      <t xml:space="preserve">
</t>
    </r>
    <r>
      <rPr>
        <b/>
        <sz val="12"/>
        <color theme="1"/>
        <rFont val="Arial Narrow"/>
        <family val="2"/>
      </rPr>
      <t>CASI SEGURO:</t>
    </r>
    <r>
      <rPr>
        <sz val="12"/>
        <color theme="1"/>
        <rFont val="Arial Narrow"/>
        <family val="2"/>
      </rPr>
      <t xml:space="preserve"> Se espera que el evento ocurra en la mayoría de las circunstancias. (Frecuencia: más de 1 vez al año.)
</t>
    </r>
    <r>
      <rPr>
        <b/>
        <sz val="12"/>
        <color theme="1"/>
        <rFont val="Arial Narrow"/>
        <family val="2"/>
      </rPr>
      <t>PROBABLE:</t>
    </r>
    <r>
      <rPr>
        <sz val="12"/>
        <color theme="1"/>
        <rFont val="Arial Narrow"/>
        <family val="2"/>
      </rPr>
      <t xml:space="preserve"> Es viable que el evento ocurra en la mayoría de las circunstancias. (Frecuencia: Al menos 1 vez en el último año.)
</t>
    </r>
    <r>
      <rPr>
        <b/>
        <sz val="12"/>
        <color theme="1"/>
        <rFont val="Arial Narrow"/>
        <family val="2"/>
      </rPr>
      <t>POSIBLE:</t>
    </r>
    <r>
      <rPr>
        <sz val="12"/>
        <color theme="1"/>
        <rFont val="Arial Narrow"/>
        <family val="2"/>
      </rPr>
      <t xml:space="preserve"> El evento podrá ocurrir en algún momento. (Frecuencia: Al menos 1 vez en los últimos 2 años.)
</t>
    </r>
    <r>
      <rPr>
        <b/>
        <sz val="12"/>
        <color theme="1"/>
        <rFont val="Arial Narrow"/>
        <family val="2"/>
      </rPr>
      <t>IMPROBABLE:</t>
    </r>
    <r>
      <rPr>
        <sz val="12"/>
        <color theme="1"/>
        <rFont val="Arial Narrow"/>
        <family val="2"/>
      </rPr>
      <t xml:space="preserve"> El evento puede ocurrir en algún momento. (Frecuencia: Al menos 1 vez en los últimos 5 años.)
</t>
    </r>
    <r>
      <rPr>
        <b/>
        <sz val="12"/>
        <color theme="1"/>
        <rFont val="Arial Narrow"/>
        <family val="2"/>
      </rPr>
      <t>RARA VEZ:</t>
    </r>
    <r>
      <rPr>
        <sz val="12"/>
        <color theme="1"/>
        <rFont val="Arial Narrow"/>
        <family val="2"/>
      </rPr>
      <t xml:space="preserve"> El evento puede ocurrir solo en circunstancias excepcionales. (No se ha presentado en los últimos 5 años.)</t>
    </r>
  </si>
  <si>
    <t>ANEXO - Solicitud de modificaciones a la Versión 1 del Mapa de Riesgos de Corrupción</t>
  </si>
  <si>
    <r>
      <t xml:space="preserve">"A continuación se describen los principales criterios técnicos para generar conceptos de no admisión a las solicitudes de modificación:
1. Que la actividad a modificar se encuentre vencida o en curso de ejecución.
2. Que no cumpla los criterios definidos en la Guía para la administración del riesgo y el diseño de controles en entidades públicas versión 4.
3. Que desconozca las disposiones normativas vigentes
4. Que no contribuya a la detección, prevención y mitigación del riesgo" </t>
    </r>
    <r>
      <rPr>
        <sz val="12"/>
        <color theme="1"/>
        <rFont val="Calibri"/>
        <family val="2"/>
        <scheme val="minor"/>
      </rPr>
      <t>Oficina del Inspector de la Gestión de Tierras</t>
    </r>
  </si>
  <si>
    <t>TIPO DE SOLICITUD</t>
  </si>
  <si>
    <t>INCLUSIÓN</t>
  </si>
  <si>
    <t>ELIMINACIÓN</t>
  </si>
  <si>
    <t>ACTUALIZACIÓN</t>
  </si>
  <si>
    <t>DEPENDENCIA SOLICITANTE</t>
  </si>
  <si>
    <t>SOLICITUD</t>
  </si>
  <si>
    <t>JUSTIFICACIÓN</t>
  </si>
  <si>
    <t>CONCEPTO OFICINA DEL INSPECTOR</t>
  </si>
  <si>
    <t>CONCEPTO OFICINA DE PLANEACIÓN</t>
  </si>
  <si>
    <t>ALCANCE: Desde la comprensión del contexto interno y externo, hasta la formulación de Planes, programas y proyectos relacionados con el cumplimiento de las funciones de la entidad.
OBJETIVO: Establecer los lineamientos estratégicos y el esquema de operación de la Agencia Nacional de Tierras, asegurando la disponibilidad de los recursos necesarios para su aplicación.</t>
  </si>
  <si>
    <t>OBJETIVO DEL PROCESO</t>
  </si>
  <si>
    <t>Establecer los lineamientos estratégicos y el esquema de operación de la Agencia Nacional de Tierras, asegurando la disponibilidad de los recursos necesarios para su aplicación.</t>
  </si>
  <si>
    <t>1. DEST-P-002 FORMULACIÓN DEL PLAN ESTRATÉGICO.
2. DEST-P-003 FORMULACIÓN DEL PLAN DE ACCIÓN ANUAL
3. DEST-P-005 FORMULACIÓN DE PROYECTOS DE INVERSIÓN
4. DEST-P-007 GESTIÓN DE INDICADORES ANT.
5. DEST-P-008 FORMULACIÓN DE LA POLÍTICA Y ESTRATEGIA DE TRANSPARENCIA Y ANTICORRUPCIÓN</t>
  </si>
  <si>
    <t>1. Oficina del Planeación.</t>
  </si>
  <si>
    <t>ALCANCE: Desde la formulación de lineamientos de comunicación interna y externa, hasta la articulación con los grupos de interés y organismos de control.
OBJETIVO: Establecer lineamientos para la comunicación y coordinación intra e interinstitucional, que proporcione a los grupos de interés información veraz, objetiva y oportuna de la misión, objetivos y gestión de la Agencia Nacional de Tierras.</t>
  </si>
  <si>
    <t>1. COGGI-P-001 ATENCIÓN Y SEGUIMIENTO A DENUNCIAS DE HECHOS ASOCIADOS A CORRUPCIÓN.
2. COGGI-P-002 DIRECCIONAMIENTO LEGAL.
3. COGGI-P-004 COMUNICACIÓN EXTERNA.
4. COGGI-P-005 ELABORACIÓN DE PLAN ANTICORRUPCIÓN Y DE ATENCIÓN AL CIUDADANO.
5. COGGI-P-006 ATENCIÓN A ORGANIZACIONES Y PROCESOS DE DIÁLOGO SOCIAL.
6. COOGI-P-007 CARACTERIZACIÓN DE CIUDADANOS, USUARIOS O GRUPOS DE INTERÉS.</t>
  </si>
  <si>
    <t>1. Dirección General.
2. Secretaría General.
3. Oficina de Planeación.
4. Oficina Jurídica.
5. Oficina del Inspector de la Gestión de Tierras.
6. Oficina de Control Interno.</t>
  </si>
  <si>
    <t>Establecer lineamientos para la comunicación y coordinación intra e interinstitucional, que proporcione a los grupos de interés información veraz, objetiva y oportuna de la misión, objetivos y gestión de la Agencia Nacional de Tierras.</t>
  </si>
  <si>
    <t>ALCANCE: Desde el entendimiento estratégico (planes de acción GEL e Institucional PETIC), la definición, diseño e implementación de arquitectura de TIC en sus diferentes dominios, hasta el análisis de información y producción de conocimiento, el control de la información documentada, el esquema de gobierno de TIC (políticas lineamientos, diseño de servicios, seguridad de la información) y monitoreo y control de TIC.
OBJETIVO: Definir e implementar políticas, lineamientos, modelos y estándares de gestión, manejo, control y análisis de la Información, asegurando su confiabilidad y alineación de los objetivos estratégicos de TI con los objetivos estratégicos institucionales y sectoriales para el logro del ordenamiento social de la propiedad rural.</t>
  </si>
  <si>
    <t>1. INTI-P-001 CONTROL DE LA INFORMACIÓN DOCUMENTADA.
2. INTI-P-002 GESTIÓN DEL CONOCIMIENTO.
3. INTI-P-003 ARQUITECTURA TIC.
4. INTI-P-004 GOBIERNO DE TIC.
5. INTI-P-005 PLANEACIÓN ESTRATÉGICA DE TECNOLOGÍAS DE LA INFORMACIÓN Y COMUNICACIONES.
6. INTI-P-006 PRODUCCIÓN ESTADÍSTICA PARA EL OBSERVATORIO DE TIERRAS.</t>
  </si>
  <si>
    <t>1. Dirección de Gestión del Ordenamiento Social de la Propiedad.
2. Oficina de Planeación.</t>
  </si>
  <si>
    <t>Definir e implementar políticas, lineamientos, modelos y estándares de gestión, manejo, control y análisis de la Información, asegurando su confiabilidad y alineación de los objetivos estratégicos de TI con los objetivos estratégicos institucionales y sectoriales para el logro del ordenamiento social de la propiedad rural.</t>
  </si>
  <si>
    <t>ALCANCE: Inicia con la recepción del rezago documental y finaliza con la identificación y respuesta de las Peticiones, Quejas, Reclamos, Denuncias y Felicitaciones que recibe la Agencia Nacional de Tierras. 
OBJETIVO: Asegurar la atención al ciudadano, mediante los modelos de atención por oferta, demanda y descongestión, que permita detectar las necesidades de ordenamiento social de la propiedad rural.</t>
  </si>
  <si>
    <t>Asegurar la atención al ciudadano, mediante los modelos de atención por oferta, demanda y descongestión, que permita detectar las necesidades de ordenamiento social de la propiedad rural.</t>
  </si>
  <si>
    <t>1. GEMA-P-002 RECEPCIÓN DE PQRSD</t>
  </si>
  <si>
    <t>1. Secretaría General.
2. Dirección de Gestión del Ordenamiento social de la Propiedad.
3. Dirección Acceso a Tierras.
4. Dirección Gestión Jurídica de Tierras.
5. Dirección Asuntos Étnicos.</t>
  </si>
  <si>
    <t>ALCANCE: Desde el análisis de la información proveniente del proceso de gestión del modelo de atención hasta la aprobación de los planes de ordenamiento social de la propiedad rural y la planificación de las acciones para la demanda y rezago como también los planes de atención a comunidades étnicas.
OBJETIVO: Determinar las acciones necesarias a cargo de la Entidad para consolidar el Ordenamiento Social de la Propiedad Rural considerando los modelos de atención por oferta, demanda y descongestión.</t>
  </si>
  <si>
    <t>Determinar las acciones necesarias a cargo de la Entidad para consolidar el Ordenamiento Social de la Propiedad Rural considerando los modelos de atención por oferta, demanda y descongestión.</t>
  </si>
  <si>
    <t>1. POSPR-P-001 FORMULACIÓN PLAN DE ATENCIÓN A COMUNIDADES ÉTNICAS.
2. POSPR-P-002 FORMULACIÓN DE POSPR.
3. POSPR-P-003 MONITOREO Y SEGUIMIENTO A LA FORMULACIÓN E IMPLEMENTACIÓN DE LOS POSPR.
4. POSPR-P-004 IMPLEMENTACIÓN Y ACTUALIZACIÓN DE LOS POSPR.
5. POSPR-P-005 REGISTRO DE SUJETOS DE ORDENAMIENTO SOCIAL.
6. POSPR-P-006 PROCEDIMIENTO ÚNICO DE ORDENAMIENTO SOCIAL DE LA PROPIEDAD.</t>
  </si>
  <si>
    <t>ALCANCE: Inicia con los planes de ordenamiento social de la propiedad (oferta), solicitudes por demanda y por descongestión y finaliza con el acto administrativo final de los diferentes procedimientos administrativos especiales agrarios o con el registro del título ante la ORIP y entrega del mismo.
OBJETIVO: Adelantar los procedimientos administrativos especiales agrarios y acompañar la formalización de los bienes privados, para establecer la naturaleza jurídica y la relación con la tierra.</t>
  </si>
  <si>
    <t>Adelantar los procedimientos administrativos especiales agrarios y acompañar la formalización de los bienes privados, para establecer la naturaleza jurídica y la relación con la tierra.</t>
  </si>
  <si>
    <t>1. SEJUT-P-001 PROCEDIMIENTOS ADMIN. AGRARIOS ESPECIALES.
2. SEJUT-P-002 DESLINDE Y CLARIFICACIÓN DE TIERRAS DE ASUNTOS ÉTNICOS.
3. SEJUT-P-003 REVERSIÓN DE ADJUDICACIÓN DE BALDÍO.
4. SEJUT-P-004 GESTIÓN DE LA FORMALIZACIÓN DE LA PROPIEDAD RURAL.</t>
  </si>
  <si>
    <t>1. Dirección de Gestión Jurídica de Tierras.
2. Subdirección de procesos Agrarios y Gestión Jurídica.
3. Subdirección de seguridad Jurídica.
4. Dirección Asuntos Étnicos.
5. Subdirección Asuntos Étnicos.</t>
  </si>
  <si>
    <t>ALCANCE: Inicia con el análisis de la ruta jurídica y termina con la decisión final del expediente.
OBJETIVO: Ejecutar los procedimientos administrativos de adjudicación de baldíos, adjudicación de bienes fiscales patrimoniales, constitución, ampliación, saneamiento o restructuración de resguardos indígenas, titulación colectiva a comunidades negras, asignación de subsidios integrales de reforma agraria, e iniciativas comunitarias como mecanismos de acceso a tierras.</t>
  </si>
  <si>
    <t>Ejecutar los procedimientos administrativos de adjudicación de baldíos, adjudicación de bienes fiscales patrimoniales, constitución, ampliación, saneamiento o restructuración de resguardos indígenas, titulación colectiva a comunidades negras, asignación de subsidios integrales de reforma agraria, e iniciativas comunitarias como mecanismos de acceso a tierras.</t>
  </si>
  <si>
    <t>1. ADMTI-P-001 CONSTITUCIÓN DE ZONAS DE RESERVA CAMPESINA.
2. ADMTI-P-002 PROTECCIÓN TERRITORIOS ANCESTRALES DE COMUNIDADES INDÍGENAS.
3. ADMTI-P-003 RECIBO DE LOS PREDIOS RURALES CON EXTINCIÓN JUDICIAL DE DOMINIO.
4. ADMTI-P-004 ADMINISTRACIÓN DE PREDIOS FISCALES PATRIMONIALES.
5. ADMTI-P-005 APERTURA DE FOLIO DE MATRÍCULA INMOBILIARIA DE PREDIOS BALDÍOS A NOMBRE DE LA NACIÓN.
6. ADMTI-P-006 LIMITACIONES DE LA PROPIEDAD.
7. ADMTI-P-007 ADMINISTRACIÓN DE PREDIOS BALDÍOS.
8. ADMTI-P-008 PROCESO ADMINISTRATIVO.
9. ADMTI-P-009 EXPROPIACIÓN DE TIERRAS.
10. ADMTI-P-010 REALIZACIÓN DE ESTUDIOS TÉCNICOS.
11. ADMTI-P-011 SOLICITUDES DE SUSTRACCIÓN EN ZONAS DE RESERVA FORESTAL DE LEY 2ª DE 1959.
12. ADMTI-P-012 ASIGNACIÓN DERECHOS DE USO.
13. ADMTI-P-014 INTEGRACIONES AL PATRIMONIO.</t>
  </si>
  <si>
    <t>Adelantar las diferentes acciones necesarias para la administración de los bienes fiscales patrimoniales de la Agencia y las tierras baldías de la Nación, conforme a la vocación productiva y uso del suelo, promoviendo las condiciones socioeconómicas y ambientales del territorio.</t>
  </si>
  <si>
    <t>1. ACCTI-P-001 ADJUDICACIÓN DE BALDÍOS A ENTIDADES DE DERECHO PÚBLICO.
2. ACCTI-P-002 ADJUDI. PREDIOS ORDEN JUDICIAL-RES. LEY 1448 DE 2011.
3. ACCTI-P-003 ADJUDICACIÓN DE BALDÍOS A PERSONAS NATURALES.
4. ACCTI-P-004 SELECCIÓN DE BENEFICIARIOS Y ADJUDICACIÓN DE PREDIOS NO OCUPADOS.
5. ACCTI-P-005 REVOCATORIA DEL ACTO DE ADJUDICACIÓN.
6. ACCTI-P-006 FRACCIONAMIENTO DE PREDIOS RURALES POR DEBAJO DE LA UAF.
7. ACCTI-P-007 TITULACIÓN COLECTIVA A COMUNIDADES NEGRAS.
8. ACCTI-P-008 CONSTIT, AMPLIAC, SANEAM O REESTRUCT DE RESG INDÍGENAS.
9. ACCTI-P-009 IMPLEM. INICIATIVAS COMUNIT. CON ENFO. DIFER. ÉTNICO ASOC. AL COMPON. DE LEGALIZ.
10. ACCTI-P-010 COMPRA DIRECTA DE PREDIOS.
11. ACCTI-P-011 ADJUDICACIÓN DEL SUBSIDIO INTEGRAL DE REFORMA AGRARIA – SIRA.
12. ACCTI-P-012 INGRESO DE PREDIOS AL REGISTRO DE INMUEBLES RURALES – RIR.
13. ACCTI-P-013 ADJUDICACIÓN DE PREDIOS OCUPADOS – REGULARIZACIÓN.
14. ACCTI-P-014 REVOCAT. TITULACIÓN DE BALDÍOS EN EL MARCO DEL PROCE. ÚNICO DE OSPR.
15. ACCTI-P-015 TRÁMITE ESPECIAL EN CASO DE OCUPACIÓN DE HECHO DE PREDIOS.
16. ACCTI-P-016-ADQUISICIÓN DEL PREDIO.
17. ACCTI-P-017-MATER. SUBS. – APOYO PARA CUBRIR LOS REQUER. FINANC. IMPLEM PROY. PRODUC SIT, SIDRA, SIRA.
18. ACCTI-P-018 COMPRA DIRECTA DE PREDIOS PARA REINCORPORACIÓN Y NORMALIZACIÓN.</t>
  </si>
  <si>
    <t>Evaluación del Impacto del Ordenamiento Social de la Propiedad Rural</t>
  </si>
  <si>
    <t>ALCANCE: Desde la identificación de variables a evaluar hasta la presentación de los resultados del Impacto del Ordenamiento Social de la Propiedad Rural.
OBJETIVO: Evaluar el impacto de las acciones que realiza la Agencia Nacional de Tierras para la implementación de la política de Ordenamiento Social de la Propiedad Rural.</t>
  </si>
  <si>
    <t>ALCANCE: Desde la conceptualización de los servicios de tecnología de información y comunicaciones, y gestión de la información de geografía y topografía de la Entidad hasta el uso, administración y soporte.
OBJETIVO: Prestar servicios de tecnologías de información y comunicaciones, y geografía y topografía oportunos para la operación y la toma de decisiones de la Agencia.</t>
  </si>
  <si>
    <t>Prestar servicios de tecnologías de información y comunicaciones, y geografía y topografía oportunos para la operación y la toma de decisiones de la Agencia.</t>
  </si>
  <si>
    <t>1. GINFO-P-002 DISPOSICIÓN DE LA INFORMACIÓN.
2. GINFO-P-003 CONSTRUCCIÓN DE SOFTWARE.
3. GINFO-P-005 PUBLICACIÓN DE INFORMACIÓN PÁGINA WEB.
4. GINFO-P-006 SOLICITUDES DE INFORMACIÓN A OTRAS ENTIDADES.
5.GINFO-P-007-LEVANTAMIENTO TOPOGRÁFICO.</t>
  </si>
  <si>
    <t>ALCANCE: Inicia con la planeación, selección y vinculación del personal idóneo, competente y con las habilidades requeridas; y termina con el retiro del servidor público.
OBJETIVO: Administrar el Talento Humano de la Agencia y promover su desarrollo; a través del diseño y ejecución de políticas, programas y procedimientos que contribuyan a la optimización de las competencias de los servidores públicos, promoviendo su capacitación y valoración en condiciones de bienestar, salud y seguridad social.</t>
  </si>
  <si>
    <t>Administrar el Talento Humano de la Agencia y promover su desarrollo; a través del diseño y ejecución de políticas, programas y procedimientos que contribuyan a la optimización de las competencias de los servidores públicos, promoviendo su capacitación y valoración en condiciones de bienestar, salud y seguridad social.</t>
  </si>
  <si>
    <t>1. GTHU-P-001 FORMACIÓN Y CAPACITACIÓN.
2. GTHU-P-002 SISTEMA DE ESTÍMULOS.
3. GTHU-P-003 SISTEMA DE GESTIÓN DE LA SEGURIDAD Y SALUD EN EL TRABAJO.
4. GTHU-P-004 CONTROL DEL CUMPLIMIENTO DE LA JORNADA LABORAL Y HORARIO DE TRABAJO.
5. GTHU-P-005 PRESTACIÓN DEL SERVICIO DE AUXILIAR JURÍDICO AD HONÓREM O PASANTE.
6. GTHU-P-006 SELECCIÓN DEL PERSONAL.
7. GTHU-P-007 PROYECTOS DE APRENDIZAJE EN EQUIPOS.
8. GTHU-P-008 VINCULACIÓN DEL PERSONAL.
9. GTHU-P-009 DESVINCULACIÓN DE PERSONAL.
10. GTHU-P-010 SUSCRIPCIÓN ACUERDOS DE GESTIÓN.
11. GTHU-P-011 TRÁMITE DE LICENCIAS POR ENFERMEDAD, MATERNIDAD, PATERNIDAD O LUTO.
12. GTHU-P-012 TRÁMITE DE COMISIONES DE SERVICIOS AL EXTERIOR PARA FUNCIONARIOS.
13.GTHU-P-013 AUTORIZACIÓN DE PERMISOS.
14. GTHU-P-014 PROGRAMACIÓN Y FORMALIZACIÓN DE VACACIONES.
15. GTHU-P-015 TRÁMITE DE LICENCIAS NO REMUNERADAS.
16. GTHU-P-016 CONTROL INTERNO DISCIPLINARIO-PROCESO ORDINARIO.
17. GTHU-P-017 INDUCCIÓN, REINDUCCIÓN Y ENTRENAMIENTO ESPECÍFICO EN EL PUESTO DE TRABAJO.
18. GTHU-P-018 CONTROL INTERNO DISCIPLINARIO – PROCESO VERBAL.
19. GTHU-P-019 EVALUACIÓN DEL DESEMPEÑO LABORAL.</t>
  </si>
  <si>
    <t>1. Subdirección de Talento Humano.
2. Secretaría General.</t>
  </si>
  <si>
    <t>ALCANCE: Desde la asesoría jurídica al Director y demás dependencias, hasta las actuaciones judiciales tendientes a la debida defensa de los intereses de la entidad.
OBJETIVO: Asesorar y dar soporte jurídico a las diferentes dependencias, a través de la emisión de conceptos y demás soportes legales que sean necesarios, así como realizar todas las actuaciones tendientes a la debida defensa de los intereses de la entidad.</t>
  </si>
  <si>
    <t>Asesorar y dar soporte jurídico a las diferentes dependencias, a través de la emisión de conceptos y demás soportes legales que sean necesarios, así como realizar todas las actuaciones tendientes a la debida defensa de los intereses de la entidad.</t>
  </si>
  <si>
    <t>1. APJUR-P-002 REPRESENTACIÓN JURÍDICA.
2. APJUR-P-003 VIABILIDAD DE DOCUMENTO PARA FIRMA DEL DIRECTOR DE LA AGENCIA NACIONAL DE TIERRAS.
3. APJUR-P-004 GESTIÓN DE COBRO COACTIVO.
4. APJUR-P-005 ADMINISTRACIÓN DEL NORMOGRAMA DE LA AGENCIA NACIONAL DE TIERRAS.</t>
  </si>
  <si>
    <t>1. Oficina Jurídica</t>
  </si>
  <si>
    <t>ALCANCE: Desde la programación y análisis de las necesidades de la Agencia hasta la terminación y/o liquidación del contrato.
OBJETIVO: Adelantar la adquisición de bienes y/o servicios de la Agencia a través de los mecanismos definidos para la selección, elaboración, celebración, formalización, ejecución, terminación y/o liquidación de los contratos.</t>
  </si>
  <si>
    <t xml:space="preserve"> Adelantar la adquisición de bienes y/o servicios de la Agencia a través de los mecanismos definidos para la selección, elaboración, celebración, formalización, ejecución, terminación y/o liquidación de los contratos.</t>
  </si>
  <si>
    <t>1. ADQBS-P-001 GESTIÓN PRE CONTRACTUAL – GENERALIDADES.
2. ADQBS-P-002 LIQUIDACIÓN BILATERAL DE CONVENIOS O CONTRATOS.
3. ADQBS-P-003 PROGRAMACIÓN ADMINISTRACIÓN, MODIFICACIÓN Y SEGUIMIENTO DEL PAABS.
4. ADQBS-P-004 GESTIÓN CONTRACTUAL.
5. ADQBS-P-005 LIQUIDACIÓN UNILATERAL DE CONVENIOS O CONTRATOS.
6. ADQBS-P-006 CONTRATACIÓN DIRECTA.
7. ADQBS-P-007 CONTRATACIÓN DE MÍNIMA CUANTÍA.</t>
  </si>
  <si>
    <t>1. Subdirección Administrativa y Financiera.
2. Secretaría General.</t>
  </si>
  <si>
    <t>ALCANCE: Desde la recepción de los bienes y servicios, hasta la disposición final de los bienes y el recibido a satisfacción de los servicios. 
OBJETIVO: Gestionar la Administración y mantenimiento de bienes y servicios necesarios para la ejecución de los procesos de la entidad.</t>
  </si>
  <si>
    <t>1. ADMBS-P-001 NUMERACIÓN NOTIFICACIÓN COMUNICACIÓN Y PUBLICACIÓN DE RESOLUCIONES Y AUTOS.
2. ADMBS-P-002 TRÁMITE DE DESPLAZAMIENTOS AL EXTERIOR PARA CONTRATISTAS.
3. ADMBS-P-003 SOLICITUD DE BACKUP DE EQUIPOS DE USUARIO FINAL.
4. ADMBS-P-004 SOLICITUD SERVICIO DE TRANSPORTE TERRESTRE SEDES Y BOGOTÁ.
5. ADMBS-P-005 GESTIÓN DE REQUERIMIENTOS.
6. ADMBS-P-006 SOLICITUD AUTORIZACIÓN LEGALIZACIÓN Y PAGO DE DESPLAZAMIENTOS AL INTERIOR.
7. ADMBS-P-007 RECONSTRUCCIÓN DE EXPEDIENTES.
8. ADMBS-P-008 ENTRADA DE ALMACÉN.
9. ADMBS-P-009 BÚSQUEDA Y ATENCIÓN DE SOLICITUDES DEL ARCHIVO CENTRALIZADO.
10. ADMBS-P-010 PRÉSTAMO Y SUMINISTRO DE DOCUMENTOS UBICADOS EN EL ARCHIVO CENTRALIZADO.
11. ADMBS-P-011 TRANSFERENCIAS DOCUMENTALES PRIMARIAS.</t>
  </si>
  <si>
    <t>Gestionar la Administración y mantenimiento de bienes y servicios necesarios para la ejecución de los procesos de la entidad.</t>
  </si>
  <si>
    <t>ALCANCE: Desde la elaboración del anteproyecto de presupuesto de la ANT, hasta la presentación de los estados financieros.  
OBJETIVO: Administrar los recursos e información financiera con base en las necesidades de las dependencias de la Agencia y organismos estatales requirentes, a través de mecanismos de dirección, registro, ejecución, control y seguimiento de los recursos.</t>
  </si>
  <si>
    <t>1. GEFIN-P-001 FORMULACIÓN DE ANTEPROYECTO DE PRESUPUESTO DE LA ANT.
2. GEFIN-P-002 PAGO ACREEDORES VARIOS.
3. GEFIN-P-003 SOLICITUD EXPEDICIÓN Y MODIFICACIÓN DE CERTIFICADOS DE DISPONIBILIDAD PRESUPUESTAL.
4. GEFIN-P-004 GESTIÓN DE PAGOS.
5. GEFIN-P-005 GESTIÓN DE ADMINISTRACIÓN DEL PAC.
6. GEFIN-P-006 PREPARACIÓN Y PRESENTACIÓN DE ESTADOS FINANCIEROS.
7. GEFIN-P-007 REGISTRO DE INGRESOS.
8. GEFIN-P-008 CAJA MENOR.</t>
  </si>
  <si>
    <t>Administrar los recursos e información financiera con base en las necesidades de las dependencias de la Agencia y organismos estatales requirentes, a través de mecanismos de dirección, registro, ejecución, control y seguimiento de los recursos</t>
  </si>
  <si>
    <t>ALCANCE: Desde el reporte y análisis de información y datos, la determinación de las causas probables de los incumplimientos y tendencias negativas hasta la formulación de acciones correctivas, preventivas y de mejora.  
OBJETIVO: Analizar la información proveniente de la retroalimentación del desempeño de procesos, planes, programas y proyectos, para la toma de decisiones y formulación de nuevas acciones orientadas a elevar el nivel de cumplimiento, transparencia y mejora institucional.</t>
  </si>
  <si>
    <t>1. SEYM-P-002 GESTIÓN DEL PLAN DE MEJORAMIENTO.
2. SEYM-P-003 CONTROL DE SALIDAS NO CONFORMES.
3. SEYM-P-005 SEGUIMIENTO AL DESEMPEÑO.
4. SEYM-P-006 SEGUIMIENTO A LA EJECUCIÓN PRESUPUESTAL Y DE METAS.
5. SEYM-P-007 REALIZACIÓN DE AUDITORÍAS, INFORMES OBLIGATORIOS Y-O SEGUIMIENTOS.</t>
  </si>
  <si>
    <t xml:space="preserve">1. Oficina de Control Interno.
2. Oficina de Planeación.
3. Oficina del Inspector de Gestión de Tierras.
4. Secretaría General
</t>
  </si>
  <si>
    <t>Tratamiento del Riesgo</t>
  </si>
  <si>
    <t>Tratamiento</t>
  </si>
  <si>
    <t>Aceptar</t>
  </si>
  <si>
    <t>Evitar</t>
  </si>
  <si>
    <t>Compartir</t>
  </si>
  <si>
    <t>No se adopta ninguna medida que afecte la probabilidad o el impacto del riesgo. (Ningún riesgo de corrupción podrá ser aceptado).</t>
  </si>
  <si>
    <t>Se adoptan medidas para reducir la probabilidad o el impacto del riesgo, o ambos; por lo general conlleva a la implementación de controles.</t>
  </si>
  <si>
    <t>Se abandonan las actividades que dan lugar al riesgo, es decir, no iniciar o no continuar con la actividad que lo provoca.</t>
  </si>
  <si>
    <t>Se reduce la probabilidad o el impacto del riesgo transfiriendo o compartiendo una parte de este. Los riesgos de corrupción se pueden compartir pero no se puede transferir su responsabilidad.</t>
  </si>
  <si>
    <t>CANTIDAD DE CONTROLES AL RIESGO</t>
  </si>
  <si>
    <r>
      <t xml:space="preserve">Ajuste en mapa de calor </t>
    </r>
    <r>
      <rPr>
        <sz val="18"/>
        <color theme="1"/>
        <rFont val="Arial Narrow"/>
        <family val="2"/>
      </rPr>
      <t>(celda de calculo automatizado)</t>
    </r>
  </si>
  <si>
    <r>
      <rPr>
        <b/>
        <i/>
        <sz val="18"/>
        <color theme="1"/>
        <rFont val="Arial Narrow"/>
        <family val="2"/>
      </rPr>
      <t>Valor Probabilidad</t>
    </r>
    <r>
      <rPr>
        <i/>
        <sz val="14"/>
        <color theme="1"/>
        <rFont val="Arial Narrow"/>
        <family val="2"/>
      </rPr>
      <t xml:space="preserve"> (celda de calculo automatizado)</t>
    </r>
  </si>
  <si>
    <r>
      <rPr>
        <b/>
        <i/>
        <sz val="18"/>
        <color theme="1"/>
        <rFont val="Arial Narrow"/>
        <family val="2"/>
      </rPr>
      <t>Valor Impacto</t>
    </r>
    <r>
      <rPr>
        <i/>
        <sz val="14"/>
        <color theme="1"/>
        <rFont val="Arial Narrow"/>
        <family val="2"/>
      </rPr>
      <t xml:space="preserve"> (celda de calculo automatizado)</t>
    </r>
  </si>
  <si>
    <r>
      <t>Nuevo valor Impacto</t>
    </r>
    <r>
      <rPr>
        <sz val="18"/>
        <color theme="1"/>
        <rFont val="Arial Narrow"/>
        <family val="2"/>
      </rPr>
      <t>(celda de calculo automatizado)</t>
    </r>
  </si>
  <si>
    <r>
      <t xml:space="preserve">Nuevo valor Probabilidad </t>
    </r>
    <r>
      <rPr>
        <sz val="18"/>
        <color theme="1"/>
        <rFont val="Arial Narrow"/>
        <family val="2"/>
      </rPr>
      <t>(celda de calculo automatizado)</t>
    </r>
  </si>
  <si>
    <t>CORRUPCIÓN</t>
  </si>
  <si>
    <t>Anexo 1 . Tipo de solicitud de modificación</t>
  </si>
  <si>
    <r>
      <rPr>
        <b/>
        <sz val="11"/>
        <color theme="1"/>
        <rFont val="Arial Narrow"/>
        <family val="2"/>
      </rPr>
      <t>¿CUÁNDO PUEDE SUCEDER?</t>
    </r>
    <r>
      <rPr>
        <sz val="11"/>
        <color theme="1"/>
        <rFont val="Arial Narrow"/>
        <family val="2"/>
      </rPr>
      <t xml:space="preserve">
de acuerdo con el desarrollo del proceso, el momento o tarea critica en la que se puede materializar el riesgo.</t>
    </r>
  </si>
  <si>
    <t>Riesgo 1</t>
  </si>
  <si>
    <t>Riesgo 2</t>
  </si>
  <si>
    <t>Riesgo 3</t>
  </si>
  <si>
    <t>Riesgo 4</t>
  </si>
  <si>
    <t>Riesgo 5</t>
  </si>
  <si>
    <t>Causa 1 Riesgo 1</t>
  </si>
  <si>
    <t>Causa 1 Riesgo 2</t>
  </si>
  <si>
    <t>Causa 1 Riesgo 3</t>
  </si>
  <si>
    <t>Consecuencia 1 Riesgo 1</t>
  </si>
  <si>
    <t>Consecuencia 1 Riesgo 2</t>
  </si>
  <si>
    <t>Causa 2 Riesgo 2</t>
  </si>
  <si>
    <t>Causa 2 Riesgo 1</t>
  </si>
  <si>
    <t>Consecuencia 2 Riesgo 2</t>
  </si>
  <si>
    <t>Consecuencia 2 Riesgo 1</t>
  </si>
  <si>
    <t>Causa 2 Riesgo 3</t>
  </si>
  <si>
    <t>Causa 1 Riesgo 4</t>
  </si>
  <si>
    <t>Causa 2 Riesgo 4</t>
  </si>
  <si>
    <t>Causa 1 Riesgo 5</t>
  </si>
  <si>
    <t>Causa 2 Riesgo 5</t>
  </si>
  <si>
    <t>Consecuencia 1 Riesgo 3</t>
  </si>
  <si>
    <t>Consecuencia 2 Riesgo 3</t>
  </si>
  <si>
    <t>Consecuencia 1 Riesgo 4</t>
  </si>
  <si>
    <t>Consecuencia 2 Riesgo 4</t>
  </si>
  <si>
    <t>Consecuencia 1 Riesgo 5</t>
  </si>
  <si>
    <t>Consecuencia 2 Riesgo 5</t>
  </si>
  <si>
    <t>Causa 2 Riesgo 8</t>
  </si>
  <si>
    <t>Consecuencia 2 Riesgo 7</t>
  </si>
  <si>
    <t>Consecuencia 2 Riesgo 8</t>
  </si>
  <si>
    <t xml:space="preserve">POLÍTICA DE TRANSPARENCIA Y ANTICORRUPCIÓN </t>
  </si>
  <si>
    <t xml:space="preserve">La versión completa de la POLÍTICA DE TRANSPARENCIA Y ANTICORRUPCIÓN puede ser consulta en el siguiente Link: </t>
  </si>
  <si>
    <t>Prevenir, detectar e investigar la corrupción, con el fin de eliminar las prácticas corruptas que eventualmente se pueda presentar, por parte o en contra de la Agencia Nacional de Tierras ANT, y cuando sea del caso, poner en conocimiento de las autoridades competentes las presuntas conductas irregulares para que se impongan las sanciones correspondientes, y así reducir la pérdida de recursos públicos.</t>
  </si>
  <si>
    <t>La Alta Dirección, al igual que las Direcciones Misionales y de Apoyo a la Gestión deben estar comprometidas con la gestión del riesgo de corrupción y asumir la responsabilidad de ejercer supervisión al cumplimiento de la Política de Prevención y Lucha Contra Corrupción de la Agencia Nacional de Tierras – ANT</t>
  </si>
  <si>
    <t>Esta política se aplica a todo el personal de la Agencia Nacional de Tierras, frente a toda irregularidad en la que haya participación de los funcionarios, contratistas, colaboradores, operadores o agencias externas que hacen parte del desarrollo de las funciones en las diferentes Direcciones Misionales. De esta forma, toda investigación se deberá llevar a cabo sin hacer distinción de la posición del infractor, el cargo o la relación que guarde con la Agencia Nacional de Tierras.</t>
  </si>
  <si>
    <r>
      <t xml:space="preserve">La metodología a utilizar en la administración de riesgos de corrupción es la emitida por la Secretaria de la Transparencia de la Presidencia de la República indicada en los lineamientos del decreto 124 de enero 26 de 2016, actualmente contenidas en el documento </t>
    </r>
    <r>
      <rPr>
        <i/>
        <sz val="14"/>
        <color theme="1"/>
        <rFont val="Times New Roman"/>
        <family val="1"/>
      </rPr>
      <t>“Guía para la administración del riesgo y el diseño de controles en entidades públicas - Riesgos de gestión, corrupción y seguridad digital”</t>
    </r>
    <r>
      <rPr>
        <sz val="14"/>
        <color theme="1"/>
        <rFont val="Times New Roman"/>
        <family val="1"/>
      </rPr>
      <t xml:space="preserve"> - Versión 4 - Octubre de 2018, del Departamento Administrativo de la Función Pública, en coordinación con  la Secretaría de Transparencia de la Presidencia de la República y el Ministerio de las Tecnologías de la Información y las Comunicaciones.</t>
    </r>
  </si>
  <si>
    <t>http://www.agenciadetierras.gov.co/wp-content/uploads/2018/04/DEST-PoliItica-001-Riesgos-y-Oportunidades.pdf</t>
  </si>
  <si>
    <t>http://intranet.agenciadetierras.gov.co/wp-content/uploads/2019/09/DEST-Politica-003-POL%C3%8DTICA-DE-TRANSPARENCIA-Y-ANTICORRUPCI%C3%93N.pdf</t>
  </si>
  <si>
    <t>VALORACIÓN DEL RIESGO RESIDUAL</t>
  </si>
  <si>
    <t>Acción preventiva</t>
  </si>
  <si>
    <t>1. Oficina del Planeación.
2. Dirección General.</t>
  </si>
  <si>
    <t>1. Dirección General.
2. Dirección de Gestión del Ordenamiento Social de Propiedad.
3. Subdirección de Planeación Operativa. 
4. Subdirección de Sistemas de Información.
5. Dirección de Acceso a Tierras.
6. Dirección de Gestión Jurídica de Tierras.
7. Dirección de Asuntos Étnicos.
8. UGT's
9. Secretaría General (servicio al ciudadano)</t>
  </si>
  <si>
    <t>1. Dirección de Acceso a Tierras.
2. Subdirección de Acceso a Tierras por Demanda y Descongestión.
3. Subdirección de Acceso a Tierras en Zonas Focalizadas.
4. Subdirección de Administración de Tierras de la Nación.
5. Dirección de Asuntos Étnicos.
6. Subdirección de Asuntos Étnicos.
7. UGT's</t>
  </si>
  <si>
    <t>1. Dirección de Acceso a Tierras.
2. Subdirección de Administración de Tierras de la Nación.
3. Dirección de Asuntos Étnicos.
4. Subdirección de Asuntos Étnicos.
5. UGT's.</t>
  </si>
  <si>
    <t>1. Dirección General (Comunicaciones y Topografía).
2.Secretaria General.
3. Dirección de Gestión del Ordenamiento Social de la Propiedad.
4. Subdirección de Sistemas de Información de Tierras.</t>
  </si>
  <si>
    <t>Analizar la información proveniente de la retroalimentación del desempeño de procesos, planes, programas y proyectos, para la toma de decisiones y formulación de nuevas acciones orientadas a elevar el nivel de cumplimiento, transparencia y mejora institucional</t>
  </si>
  <si>
    <t>Posibilidad de beneficiar a grupos de interés contrarios a los objetivos de la Reforma Rural Integral y del Ordenamiento Social de la Propiedad Rural con la definición de lineamientos estratégicos</t>
  </si>
  <si>
    <t>Al momento de realizar actividades que afectan la ejecución presupuestal</t>
  </si>
  <si>
    <t xml:space="preserve">Desatención de prioridades PND, Conpes, ODS y posconflicto </t>
  </si>
  <si>
    <t>Posibilidad de implementar la información generada por la entidad sin que este aprobada dentro del Sistema Integrado de Gestión en beneficio de grupos de interés, partidos políticos o particulares</t>
  </si>
  <si>
    <t>Injerencia en el desarrollo de las funciones</t>
  </si>
  <si>
    <t>Al momento de desarrollar alguna tarea o actividad de un proceso</t>
  </si>
  <si>
    <t>Favorecimiento indebido a grupos de interés</t>
  </si>
  <si>
    <t>Consejo Directivo de la ANT</t>
  </si>
  <si>
    <t>Anual</t>
  </si>
  <si>
    <t>Asegurar que el Plan de Acción Anual y el Plan estratégico sean pertinentes a los objetivos de reforma rural integral y de Ordenamiento social de la propiedad rural.</t>
  </si>
  <si>
    <t>Es sesiones de Consejo Directivo, se someten para consideración y aprobación el Plan de Acción Anual y el Plan Estratégico cuatrienal, de acuerdo con los compromisos, objetivos, acciones, metas, plazos y responsables propuestos por las dependencias.</t>
  </si>
  <si>
    <t>No se aprueban los Planes de Acción y el Plan Estratégico y se deben realizar los ajustes orientados de acuerdo con las recomendaciones para que sean pertinentes a los objetivos de Reforma Rural Integral y de Ordenamiento Social de la Propiedad Rural.</t>
  </si>
  <si>
    <t>El Consejo Directivo de la ANT aprueba el Plan de Acción Anual Institucional y el Plan Estratégico Cuatrienal de acuerdo a los objetivos de reforma rural integral y de Ordenamiento social de la propiedad rural.</t>
  </si>
  <si>
    <t>Oficina de Planeación</t>
  </si>
  <si>
    <t>Mensual</t>
  </si>
  <si>
    <t>Propender que todos los documentos publicados en el Sistema Integrado de Gestión - SIG de la entidad estén aprobados</t>
  </si>
  <si>
    <t>Si la validación del documento no cumple con la evaluación de la pertinencia de este, no se acepta y se presenta las observaciones al elaborador</t>
  </si>
  <si>
    <t>Reporte de documentos publicados en el SIG</t>
  </si>
  <si>
    <t>Publicar el Plan de Participación Ciudadana 2023, como elemento que asegura la definición de lineamientos estratégicos y acciones que atiendan los objetivos de Reforma Rural Integral y Ordenamiento Social de la Propiedad Rural</t>
  </si>
  <si>
    <t>Plan de Participación Ciudadana 2023 publicado</t>
  </si>
  <si>
    <t>Reporte de SOLICITUD DE ELABORACIÓN, MODIFICACIÓN Y ELIMINACIÓN INTI-F-007 aprobada</t>
  </si>
  <si>
    <t>Estructurar proyectos de TI para beneficio específico de un tercero o propio.</t>
  </si>
  <si>
    <t>Tráfico de influencias.</t>
  </si>
  <si>
    <t>Elaboración de ficha técnica y estudios previos de contratación</t>
  </si>
  <si>
    <t>Demoras en la disponibilidad del bien o servicio tecnológico a contratar</t>
  </si>
  <si>
    <t>Manejo indebido de la información</t>
  </si>
  <si>
    <t>Incremento en los costos y/o baja calidad del bien o servicio tecnológico</t>
  </si>
  <si>
    <t>Alterar u omitir la información física o jurídica levantada durante las fases de formulación  e implementación de Planes de Ordenamiento Social de la Propiedad, limitando las actuaciones como gestores catastrales para favorecer a terceros.</t>
  </si>
  <si>
    <t>Presencia de intereses particulares, financieros y/o políticos</t>
  </si>
  <si>
    <t>Durante la recolección y análisis de la información primaria para la implementación del Plan de Ordenamiento Social de la propiedad en el municipio programado.</t>
  </si>
  <si>
    <t>Investigaciones y sanciones.</t>
  </si>
  <si>
    <t>Debilidad en la auditoria de la información del componente físico-jurídico  capturada en campo.</t>
  </si>
  <si>
    <t>Perdida de credibilidad institucional</t>
  </si>
  <si>
    <t>Solicitar o recibir dadivas por inscripción en el Registro de Sujetos de Ordenamiento</t>
  </si>
  <si>
    <t>Falta de ética profesional del funcionario o personal vinculado a la entidad.</t>
  </si>
  <si>
    <t>En el proceso de inscripción en el RESO</t>
  </si>
  <si>
    <t>Deterioro de la imagen institucional.</t>
  </si>
  <si>
    <t>Hallazgos, observaciones y/o acciones sancionatorias por parte de los organismos de control.</t>
  </si>
  <si>
    <t>Alterar u omitir información en desarrollo del procedimiento de Registro de Sujetos de Ordenamiento, para favorecer a terceros.</t>
  </si>
  <si>
    <t>Desconocimiento de la normatividad y lineamientos establecidos para el desarrollo del registro de sujetos de ordenamiento</t>
  </si>
  <si>
    <t>En el proceso de valoración y calidad puede alterarse u omitir información</t>
  </si>
  <si>
    <t>Pérdida de la credibilidad institucional.</t>
  </si>
  <si>
    <t>Demandas contra la entidad y/o funcionarios</t>
  </si>
  <si>
    <t>Subdirección de Sistemas de Información de Tierras</t>
  </si>
  <si>
    <t>Cuatrimestral</t>
  </si>
  <si>
    <t>Revisar y aprobar que la necesidad indicada en la ficha técnica y estudios previos de las adquisiciones que son de proyectos de TI cumplan con el principio de pluralidad de oferentes y neutralidad tecnológica</t>
  </si>
  <si>
    <t xml:space="preserve">Solicitud de revisión y aprobación mediante correo electrónico institucional </t>
  </si>
  <si>
    <t xml:space="preserve">La ficha técnica y/o estudios previos deben ser aprobados por parte del Subdirector de Sistemas de Información de lo contrario no es posible continuar con el proceso de contratación </t>
  </si>
  <si>
    <t>Ficha técnica y/o estudio técnico aprobado</t>
  </si>
  <si>
    <t>Revisar y aprobar la ficha técnica y/o estudio técnico de las adquisiciones de los proyectos de TI</t>
  </si>
  <si>
    <t>Subdirector de Planeación Operativa</t>
  </si>
  <si>
    <t>Cada vez que se formule o implemente un Plan de Ordenamiento Social de la Propiedad en un municipio programado.</t>
  </si>
  <si>
    <t xml:space="preserve">Fortalecer la  vigilancia ciudadana durante la formulación y implementación de POSPR </t>
  </si>
  <si>
    <t>Mediante espacios de articulación con la comunidad, presentar o socializar en los municipios programados la intervención en el marco de la formulación e implementación de POSPR,  incluyendo la difusión de mensajes claves anticorrupción.</t>
  </si>
  <si>
    <t>1. Se remiten las informaciones asociadas a presuntos actos de corrupción  a la Oficina del Inspector de Tierras.</t>
  </si>
  <si>
    <t>1. Registros de asistencia la actividad realizada.
2. Presentaciones, cartillas o piezas comunicativas elaboradas.</t>
  </si>
  <si>
    <t xml:space="preserve">Realizar espacios de articulación con la comunidades en la formulación e implementación de los POSPR en el marco de la  cultura de la veeduría  y  rendición de cuenta </t>
  </si>
  <si>
    <t>Garantizar la confiabilidad y precisión de la información del componente físico-jurídico capturada en campo, permitiendo detectar la calidad de la información en materia catastral para prevenir inconsistencias, omisiones y alteraciones de la información física o jurídica de los predios</t>
  </si>
  <si>
    <t>En caso de No Aprobado se hace devolución al socio estratégico para que realicen los ajustes de conformidad con los hallazgos reportados en los Informes de Validación.</t>
  </si>
  <si>
    <t>Documento o soporte de verificación de calidad de la información catastral</t>
  </si>
  <si>
    <t>Validar la información catastral por parte de la ANT en calidad de gestor catastral bajo los lineamientos vigentes de la autoridad catastral.</t>
  </si>
  <si>
    <t>Controlar el acceso a la plataforma tecnológica</t>
  </si>
  <si>
    <t>A través del diligenciamiento de acuerdo de confidencialidad</t>
  </si>
  <si>
    <t>sin acuerdo de confidencialidad no es posible contar con acceso al Sistema para su respectivo registro</t>
  </si>
  <si>
    <t>Acuerdos de confidencialidad por vigencia del contrato por cada usuario con rol valorador</t>
  </si>
  <si>
    <t>Acceso controlado a la información a través de permisos para la solicitud FISO.</t>
  </si>
  <si>
    <t>Informar a los valoradores sobre cambios que se hayan presentado en el proceso de valoración y los riesgos que implica el realizar modificaciones o alterar la información del FISO</t>
  </si>
  <si>
    <t>A través de reuniones y correos electrónicos en los cuales se informa sobre los ajustes y actualizaciones del proceso de valoración</t>
  </si>
  <si>
    <t xml:space="preserve">si no se realizan las retroalimentaciones sobre las actualizaciones en el proceso de valoración, es posible que se incurran en errores al momento de analizar las solicitudes de inclusión al RESO </t>
  </si>
  <si>
    <t>Listados de asistencia, actas, presentaciones o correos electrónicos</t>
  </si>
  <si>
    <t>Retroalimentaciones al equipo RESO sobre los casos valorados y las consecuencias que acarrea las modificaciones y/o divulgación de información para beneficio de un tercero.</t>
  </si>
  <si>
    <t>Fichas técnicas y/o estudios técnicos revisados y validados / Solicitudes de revisión y validación de fichas técnicas y/o estudios técnicos</t>
  </si>
  <si>
    <t>Realizar el seguimiento a los proyectos de TI</t>
  </si>
  <si>
    <t xml:space="preserve">Subdirección Sistemas de Información de Tierras </t>
  </si>
  <si>
    <t>Informes seguimiento elaborados de proyectos TI / Informes de seguimiento programados de proyectos TI</t>
  </si>
  <si>
    <t>Número de municipios programados para la formulación e implementación de POSPR donde se realizaron espacios de articulación con las comunidades/Número de municipios programados para la formulación e implementación de POSPR</t>
  </si>
  <si>
    <t>Número de documentos de verificación de calidad de la información catastral elaborados para el periodo/Número de documentos de verificación de calidad de la información catastral programados para el periodo</t>
  </si>
  <si>
    <t>Número de acuerdos de confidencialidad firmados / Número de contratos por vigencia de usuarios rol valorador</t>
  </si>
  <si>
    <t>Retroalimentaciones a Equipo del RESO realizadas / Retroalimentaciones a Equipo del RESO programados</t>
  </si>
  <si>
    <t>Difundir mensajes claves de prevención de la corrupción y gratuidad de trámites de la ANT en los municipios programados, a  través de los espacios de articulación con las comunidades</t>
  </si>
  <si>
    <t>Subdirección de Planeación Operativa</t>
  </si>
  <si>
    <t>No. De Municipios donde se difundieron mensajes claves de prevención de la corrupción y gratuidad de trámites de la ANT / No. De Municipios  donde se proyecta difundir mensajes claves anticorrupción.</t>
  </si>
  <si>
    <t>Elaborar documentos o soportes de validación catastral para municipios programados por Unidades de Intervención territorial</t>
  </si>
  <si>
    <t>Número Unidades de Intervención validadas/ Número Unidades de Intervención barridas</t>
  </si>
  <si>
    <t>Validación de la numeración FISO ingresada en el sistema</t>
  </si>
  <si>
    <t>Numeraciones de FISO generadas manualmente / Numeraciones de FISO registradas en el sistema</t>
  </si>
  <si>
    <t>Aplicar los controles de calidad al proceso de valoración de las solicitudes de inclusión al RESO</t>
  </si>
  <si>
    <t>Número de valoraciones verificadas y ajustadas / Revisión del 30% de valoraciones</t>
  </si>
  <si>
    <t xml:space="preserve">Omitir o dilatar intencionalmente la gestión de PQRSD para beneficio propio o de terceros </t>
  </si>
  <si>
    <t>Intereses económicos</t>
  </si>
  <si>
    <t>En cualquiera de las fases de la gestión de PQRSD</t>
  </si>
  <si>
    <t>Pérdida de la credibilidad institucional e investigaciones y sanciones</t>
  </si>
  <si>
    <t>Ofrecimiento de sobornos</t>
  </si>
  <si>
    <t>Inoportunidad en el servicio al ciudadano</t>
  </si>
  <si>
    <t>Solicitar y/o recibir dinero o cualquier otro beneficio personal a cambio de la promesa de éxito en la realización o priorización de un trámite</t>
  </si>
  <si>
    <t>Amenazas</t>
  </si>
  <si>
    <t>En cualquiera de los contactos con los usuarios y ciudadanos</t>
  </si>
  <si>
    <t>Sobornos</t>
  </si>
  <si>
    <t>Oportunidad para estafas a ciudadanos</t>
  </si>
  <si>
    <t>Vinculación de personal sin cumplimiento de requisitos mínimos en beneficio particular o de un tercero.</t>
  </si>
  <si>
    <t xml:space="preserve">Intereses de terceros. Omisión intencional en la aplicación de criterios definidos en el Manual de Funciones, competencias y requisitos o la  modificación de los mismos </t>
  </si>
  <si>
    <t>En el proceso de selección de personal</t>
  </si>
  <si>
    <t xml:space="preserve"> Investigaciones por parte de órganos de control.</t>
  </si>
  <si>
    <t xml:space="preserve">  No validación de la información aportada por los aspirantes o verificación sesgada de cumplimiento de requisitos de vinculación.</t>
  </si>
  <si>
    <t>Perdida de la credibilidad institucional</t>
  </si>
  <si>
    <t>Pérdida o manipulación de  expedientes de historia laboral para beneficio personal o de tercero.</t>
  </si>
  <si>
    <t xml:space="preserve"> Interés en ocultar o manipular antecedentes laborales</t>
  </si>
  <si>
    <t xml:space="preserve"> Puede suceder en cualquier momento pero puede ser crítico en el momento de préstamo y consulta de los expedientes</t>
  </si>
  <si>
    <t xml:space="preserve"> Investigaciones por parte de órganos de control</t>
  </si>
  <si>
    <t xml:space="preserve"> Debilidad en la aplicación de controles para la debida custodia de los expedientes</t>
  </si>
  <si>
    <t>Pérdida de la credibilidad institucional</t>
  </si>
  <si>
    <t>Celebración indebida de contratos en beneficio particular o de un tercero.</t>
  </si>
  <si>
    <t>En cualquier fase del proceso de contratación.</t>
  </si>
  <si>
    <t>Detrimento patrimonial.</t>
  </si>
  <si>
    <t>Investigaciones y sanciones por parte de órganos de control, así como pérdida de credibilidad institucional.</t>
  </si>
  <si>
    <t>Desconocimiento del supervisor de las obligaciones contractuales y/o requisitos para el pago.</t>
  </si>
  <si>
    <t>En la aprobación de pagos y/o liquidación de contratos.</t>
  </si>
  <si>
    <t>Alto número de contratos que supervisa una sola persona dentro de la dependencia.</t>
  </si>
  <si>
    <t>Pérdida o uso indebido de bienes devolutivos de la Agencia Nacional de Tierras para beneficio personal o de terceros</t>
  </si>
  <si>
    <t>Desconocimiento de los procedimientos de usos de bienes de la Agencia Nacional de Tierras</t>
  </si>
  <si>
    <t>En el uso y asignación de los bienes de la Agencia Nacional de Tierras</t>
  </si>
  <si>
    <t xml:space="preserve">Detrimento patrimonial e investigaciones y sanciones </t>
  </si>
  <si>
    <t>Falta de controles en la asignación y actualización de bienes en el aplicativo</t>
  </si>
  <si>
    <t>Aumento de costos en mantenimiento y adquisición de bienes</t>
  </si>
  <si>
    <t>Pérdida o manipulación de expedientes con información institucional para beneficio particular o de un tercero</t>
  </si>
  <si>
    <t>Ausencia de control sobre expedientes y préstamos</t>
  </si>
  <si>
    <t>En la administración de expedientes</t>
  </si>
  <si>
    <t>Pérdida de la memoria institucional</t>
  </si>
  <si>
    <t>Falta de ética y honestidad por parte del colaborador</t>
  </si>
  <si>
    <t>Constitución de pagos realizados por la Agencia Nacional de Tierras, sin el cumplimiento de requisitos legales, presupuestales y contables, en beneficio de un particular.</t>
  </si>
  <si>
    <t>Fallas en el control de los requisitos para la causación económica</t>
  </si>
  <si>
    <t>Desde la recepción de cuentas hasta el pago al beneficiario final</t>
  </si>
  <si>
    <t>Detrimento patrimonial</t>
  </si>
  <si>
    <t>Desconocimiento del procedimiento de pagos y listas de chequeo</t>
  </si>
  <si>
    <t>Investigaciones y sanciones por parte de órganos de control, así como perdida de credibilidad institucional</t>
  </si>
  <si>
    <t>Secretaría General - Servicio al Ciudadano</t>
  </si>
  <si>
    <t>Trimestral</t>
  </si>
  <si>
    <t>Evidenciar los tiempos de respuesta en relación a las PQRSDF e identificar aquellas tramitadas fuera de tiempo</t>
  </si>
  <si>
    <t xml:space="preserve">La Secretaría General remite periódicamente informes de la gestión realizada por toda la entidad sobre las comunicaciones recibidas mediante el Sistema de Gestión Documental - ORFEO </t>
  </si>
  <si>
    <t>En caso de no remitir el informe de manera oportuna, la Secretaría General requerirá mediante correo electrónico al área encargada la generación y envío del informe de ORFEO</t>
  </si>
  <si>
    <t xml:space="preserve">1. Informe de gestión de las PQRSD
2. Envío de información sobre el avance de la gestión realizada por las dependencias mediante correos electrónicos. </t>
  </si>
  <si>
    <t>Seguimiento a la gestión y respuesta de la PQRSD</t>
  </si>
  <si>
    <t>Semestral</t>
  </si>
  <si>
    <t xml:space="preserve">Informar a la ciudadanía sobre la gratuidad en los trámites realizados por la Agencia Nacional de Tierras, de igual manera visibilizar los canales de atención por medio de los cuales se pueden denunciar los posibles hechos de corrupción. </t>
  </si>
  <si>
    <t xml:space="preserve">En caso de obtener resultados de posible riesgo de corrupción por ofrecer promesa de éxito para beneficio personal, se informa a la Oficina del Inspector de Tierras, para el trámite pertinente. </t>
  </si>
  <si>
    <t>Banners publicados y/o mensajes enviados y/o piezas informativas publicadas</t>
  </si>
  <si>
    <t xml:space="preserve">Informar a la ciudadanía que se comunica por el canal telefónico sobre los trámites de la Agencia Nacional de Tierras. </t>
  </si>
  <si>
    <t>Grabación de la llamada en CallCenter</t>
  </si>
  <si>
    <t>Protocolo de atención en el canal telefónico que incluya libreto frente a los trámites</t>
  </si>
  <si>
    <t>Si al culminar la verificación se observa que el aspirante no cumple con alguno de los requisitos exigidos, se requiere al aspirante para que presente la información faltante. Si no la presenta, se le informa que no puede ser vinculado a la entidad, manifestando las razones del rechazo</t>
  </si>
  <si>
    <t>Formato Cumplimiento Requisitos Mínimos GTHU-F-010, diligenciado por el profesional designado.</t>
  </si>
  <si>
    <t>Funcionario designado para la custodia de expedientes</t>
  </si>
  <si>
    <t>Llevar el registro actualizado de los documentos que conforman el expediente laboral</t>
  </si>
  <si>
    <t>Si se detecta que falta algún documento en el expediente, debe reportar inmediatamente al Subdirector de TH para iniciar las investigaciones a que haya lugar.</t>
  </si>
  <si>
    <t xml:space="preserve">Reporte Hojas de control de los expedientes de hoja de vida diligenciados </t>
  </si>
  <si>
    <t>Diligenciamiento de la hoja de control de los expedientes de hoja de vida por parte del servidor público encargado de la custodia de las hojas de vida</t>
  </si>
  <si>
    <t>Cada vez que se adelante un proceso contractual.</t>
  </si>
  <si>
    <t>Analizar la pertinencia de la modalidad de selección a emplear para determinada contratación, los términos y requisitos definidos en los documentos del proceso y verificar que el proceso contractual esté incluido en el Plan Anual de Adquisiciones (PAABS) de la entidad, así como el cumplimiento de requisitos y condiciones establecidas por parte de los proveedores.</t>
  </si>
  <si>
    <t>El profesional de contratos realizará lo siguiente:
* Constatar autorizaciones o avales del Comité de Contratación de la entidad para llevar a cabo determinados procesos de adquisición de bienes y/o servicios (revisión de Actas de Comité).
* Análisis de los documentos de la fase precontractual (ficha técnica, análisis del sector, estudios previos). Cotejar que estos documentos se encuentren estructurados según las fichas de producto establecidas dentro del Sistema Integrado de Gestión de la Calidad para el proceso de adquisición de bienes y servicios. La necesidad de contratación identificada debe estar incluida en el PAABS.
* En la etapa de selección se debe revisar cuidadosamente que los proveedores cumplan los requisitos de la contratación, mediante cotejo contra lista de chequeo y condiciones definidas en las invitaciones, estudios o pliegos estructurados.</t>
  </si>
  <si>
    <t>Si el profesional de contratos realiza observaciones o identifica desviaciones, es necesario que sean atendidas o subsanadas:
* Complementar información o documentación pendiente por parte de los proveedores.
* Las áreas responsables o equipos de trabajo deben atender y responder las observaciones o comentarios formulados frente a los documentos del proceso (ficha técnica, análisis del sector, estudios previos).</t>
  </si>
  <si>
    <t>Actas de mesas de trabajo.
Correos electrónicos.
(Las mesas de trabajo se realizarán cuando sea requerido, de lo contrario las observaciones se realizarán mediante correos electrónicos).</t>
  </si>
  <si>
    <t>Brindar acompañamiento en el diligenciamiento de los documentos precontractuales y de ser necesario, convocar mesas de trabajo con el propósito de revisar las observaciones y sugerencias técnico-jurídicas correspondientes.</t>
  </si>
  <si>
    <t>Revisión de la documentación precontractual que de cumplimiento a procedimientos, formas, instructivos y/o manuales en atención a las normas de contratación establecidas para tal fin.</t>
  </si>
  <si>
    <t>Supervisores de contratos en la ANT</t>
  </si>
  <si>
    <t>Cada vez que se presente una cuenta con fines de pago para aprobación y visto bueno del supervisor del contrato.</t>
  </si>
  <si>
    <t>Verificar que los requisitos para la gestión de pago presentados por los contratistas y/o proveedores cumplen a cabalidad con lo establecido con la ley.</t>
  </si>
  <si>
    <t>Se debe diligenciar el formato establecido dentro del proceso de adquisición de bienes y servicios, en donde se encuentren señalados los requisitos y la verificación de cumplimiento de las obligaciones y objeto contractual.</t>
  </si>
  <si>
    <t>El supervisor que identifique el incumplimiento de los requisitos, obligaciones y/u objeto contractual deberá requerir por escrito al contratista aclaraciones con el fin de subsanar las observaciones realizadas. En caso de persistencia, acudir a lo establecido dentro del manual de supervisión.</t>
  </si>
  <si>
    <t>Formato ADQBS-F-001-Forma RECIBIDO A SATISFACCIÓN INFORME DE ACTIVIDADES Y ORDEN DE PAGO CONTRATISTAS diligenciado para cada pago pactado dentro de los contratos.</t>
  </si>
  <si>
    <t>La suscripción en físico y/o línea a través del aplicativo dispuesto por la Agencia a las cuentas enviadas para pago, denotan el conocimiento y verificación por parte de los supervisores de las obligaciones y objeto contractual.</t>
  </si>
  <si>
    <t>Reporte de las aprobaciones y rechazos efectuados por parte de los supervisores.</t>
  </si>
  <si>
    <t>Realizar las aprobaciones de supervisión para los contratos suscritos.</t>
  </si>
  <si>
    <t>Almacenista
Subdirección Administrativa y Financiera</t>
  </si>
  <si>
    <t>Verificar el buen estado y uso de los bienes de la Agencia Nacional de Tierras, a través de un seguimiento al inventario de la entidad</t>
  </si>
  <si>
    <t>En el caso de detectar daños o pérdidas en los bienes, se procederá a solicitar por medio del aplicativo Aranda el mantenimiento del bien, para las pérdidas de los bienes se deberá diligenciar el ADMBS-FT-002 INFORME DE PÉRDIDA O FALTANTE DE INVENTARIO y se remitirá a la Oficina de Control Interno Disciplinario.</t>
  </si>
  <si>
    <t>Reporte mensual en donde se indique a detalle la relación de bienes devolutivos de la Agencia Nacional de Tierras, teniendo en cuenta las bajas de la entidad.</t>
  </si>
  <si>
    <t>Líder del grupo de Gestión Documental
Subdirector Administrativo y Financiero</t>
  </si>
  <si>
    <t>Verificar las bases de datos existentes y comprobar los tiempos de préstamo de documentos en el archivo, identificando que personas presentan demoras en la devolución de expedientes en préstamo.</t>
  </si>
  <si>
    <t>Se debe realizar un seguimiento a las bases de datos existentes identificando que personas presentan demoras en la devolución de expedientes en préstamo.  De igual manera, se busca controlar en que dependencia reposan los documentos prestados.</t>
  </si>
  <si>
    <t>Cuando el funcionario, contratista o colaborador que realizó la solicitud de préstamo de expediente presenta demoras en los tiempos establecidos se requerirá la devolución del documento vía correo electrónico con copia a su supervisor.</t>
  </si>
  <si>
    <t>Registros físicos efectuados en la Forma ADMBS-F-029 FORMA PRÉSTAMO Y DEVOLUCIÓN DE DOCUMENTOS.</t>
  </si>
  <si>
    <t>Realizar seguimiento a los tiempos de préstamo y devolución registrados en la forma ADMBS-F-029 FORMA PRÉSTAMO Y DEVOLUCIÓN DE DOCUMENTOS, para identificar posibles pérdidas en el préstamo de expedientes.</t>
  </si>
  <si>
    <t>Subdirección Administrativa y Financiera - Gestión Documental
Secretaría General - EIST</t>
  </si>
  <si>
    <t>Controlar el acceso a los expedientes electrónicos e híbridos que se encuentran disponibles en el sistema de información de gestión documental ORFEO</t>
  </si>
  <si>
    <t>Reporte de la configuración de los expedientes en el sistema de información ORFEO</t>
  </si>
  <si>
    <t>Implementar controles de acceso a la información que reposa en el Sistema de Gestión Documental ORFEO.</t>
  </si>
  <si>
    <t xml:space="preserve">Subdirección Administrativa y Financiera </t>
  </si>
  <si>
    <t>Validar que los soportes proporcionados para el desembolso de los pagos son los correspondientes con la lista de requerimientos en el procedimiento de pagos</t>
  </si>
  <si>
    <t>Se toma una muestra del 1% de los pagos efectuados por la Agencia Nacional de Tierras del reporte de la central de cuentas, lo cual permite verificar el cumplimiento en la radicación de documentos soporte requeridos para cada tipo de pago (prestación de servicios, facturas, servicios públicos)</t>
  </si>
  <si>
    <t xml:space="preserve">En el caso de encontrar un hallazgo este será reportado a la Subdirección Administrativa y Financiera, quien adoptará medidas frente a los hallazgos solicitando la rectificación de la información encontrada. </t>
  </si>
  <si>
    <t>Se realizará un reporte trimestral en donde se evidencia: en primer lugar, la base de datos de donde se toma la muestra aleatoria de pagos y en segundo lugar un informe con los números de radicados y un indicador de cumplimiento según la auditoría realizada.</t>
  </si>
  <si>
    <t>Control aleatorio a muestras correspondiente al 1% de los pagos de prestación de servicios, facturas y servicios públicos</t>
  </si>
  <si>
    <t>Cumplimiento: (Número de PQRSD gestionadas/Número de PQRSD vencidas)
(La línea base se establecerá al inicio de la vigencia 2022)</t>
  </si>
  <si>
    <t>Cumplimiento: (Número de denuncias tramitadas por concepto de solicitud de dadivas para la priorización de un trámite en el periodo de medición / Número de denuncias recibidas por concepto de solicitud de dadivas para la priorización de un trámite en el periodo de medición)
Impacto: Número de fallos sancionatorios por denuncias por concepto de solicitud de dadivas para la priorización de un trámite</t>
  </si>
  <si>
    <t>Capacitar a servidores públicos, contratistas y colaboradores de la Agencia Nacional de Tierras sobre:
1. Manejo del Sistema de Gestión Documental ORFEO
2. Términos de ley para dar respuesta a las PQRSD</t>
  </si>
  <si>
    <t>Subdirección Administrativa y Financiera</t>
  </si>
  <si>
    <t>Capacitaciones realizadas</t>
  </si>
  <si>
    <t>Capacitar a servidores públicos, contratistas y colaboradores de la Agencia Nacional de Tierras sobre:
1. Sanciones disciplinarias - Control Interno Disciplinario.
2. Manejo de situaciones bajo presiones indebidas de partes interesadas
3. Manejo de situaciones difíciles y amenaza.</t>
  </si>
  <si>
    <t>Secretaría General</t>
  </si>
  <si>
    <t>Revisión y aprobación de la ficha técnica de cumplimiento de requisitos al momento de realizarse la vinculación del personal a la planta de personal de la ANT</t>
  </si>
  <si>
    <t>Subdirector(a) de Talento Humano</t>
  </si>
  <si>
    <t xml:space="preserve">Digitalizar los expedientes de historias laborales nuevos que se generen en el año, ubicarlos en el servidor y actualizar el "Reporte de historias laborales digitalizadas" </t>
  </si>
  <si>
    <t>Funcionario responsable de la custodia de expedientes laborales</t>
  </si>
  <si>
    <t>(Número de historias laborales digitalizadas de funcionarios vinculados en el periodo / Número de historias laborales de funcionarios vinculados en el periodo ) X 100</t>
  </si>
  <si>
    <t>Número de requisitos verificados / Total de requisitos exigidos para la celebración de un contrato</t>
  </si>
  <si>
    <t>Cumplimiento:  Numero de procesos adelantados / Total de procesos asignados</t>
  </si>
  <si>
    <t>Elaborar lineamientos, sobre asuntos relacionados con la actividad contractual y el ejercicio de supervisión mediante: Memorando y/o circulares, a la vez de realizar su respectiva socialización</t>
  </si>
  <si>
    <t>Coordinación Para la Gestión Contractual</t>
  </si>
  <si>
    <t>Documentos elaborados y socializados</t>
  </si>
  <si>
    <t>Elaborar estrategia de seguimiento al cargue, revisión y aprobación de los informes de los contratistas y/o proveedores en Secop II, por parte de los supervisores</t>
  </si>
  <si>
    <t>Capacitación a supervisores de contratos sobre la responsabilidad en la verificación y cumplimiento de requisitos, objeto y obligaciones pactadas para el proceso de pago.</t>
  </si>
  <si>
    <t>Cumplimiento: Bienes actualizados en la herramienta Apoteosys / Bienes devolutivos de la entidad
Impacto : Número de denuncias por perdida o uso indebido de bienes devolutivos de la Entidad</t>
  </si>
  <si>
    <t>Cumplimiento: Número de expedientes institucionales prestados, registrados en la forma préstamo y devolución de documentos / Total de expedientes en préstamo en custodia de gestión documental
Impacto: Número de denuncias por perdida de expedientes institucionales</t>
  </si>
  <si>
    <t>Realizar el levantamiento del inventario de la Entidad a nivel nacional</t>
  </si>
  <si>
    <t>Almacenista Subdirección Administrativa y Financiera</t>
  </si>
  <si>
    <t>Bienes actualizados en la herramienta Apoteosys / Bienes devolutivos de la entidad</t>
  </si>
  <si>
    <t>Publicar banner informativo sobre el procedimiento de préstamos de expedientes</t>
  </si>
  <si>
    <t>Banner publicado</t>
  </si>
  <si>
    <t>(Número de muestras con resultado positivo detectadas / Número de muestras tomadas) x 100</t>
  </si>
  <si>
    <t>Lista de asistencia</t>
  </si>
  <si>
    <t xml:space="preserve">Socializar a los contratistas de la entidad sobre la documentación requerida para el trámite de cuentas. </t>
  </si>
  <si>
    <t>Comunicación de socialización</t>
  </si>
  <si>
    <t>Los servidores públicos y/o colaboradores de las UGT, solicitan o reciben dadivas  por diligenciamiento o entrega del Formulario de Inscripción de Sujetos de Ordenamiento - FISO</t>
  </si>
  <si>
    <t>1. Falta de ética profesional del funcionario o personal vinculado a la entidad.</t>
  </si>
  <si>
    <t>En el diligenciamiento o entrega del Formulario de Inscripción de Sujetos de Ordenamiento - FISO</t>
  </si>
  <si>
    <t>1. Afectación de credibilidad e imagen institucional</t>
  </si>
  <si>
    <t xml:space="preserve">2. Falta de controles en el manejo de la información </t>
  </si>
  <si>
    <t>Servidores públicos y/o colaboradores de las UGT reciben dádivas por agilizar, omitir o dilatar trámites para el desarrollo de procesos agrarios</t>
  </si>
  <si>
    <t>1. Deficiencias en la comunicación y desconocimiento de los usuarios sobre los trámites de procesos agrarios y formalización de la propiedad privada rural, acorde a la normatividad vigente</t>
  </si>
  <si>
    <t>2. Interés de terceros  en la dilatar u orientar la decisión de procesos agrarios.</t>
  </si>
  <si>
    <t xml:space="preserve">Servidores públicos o colaboradores de la ANT, que en beneficio propio o de un tercero manipulen, destruyan, dilaten omitan o incidan indebidamente en trámites o actuaciones administrativas de procesos agrarios o formalización de la propiedad privada rural. </t>
  </si>
  <si>
    <t>Deficiencias en la comunicación y desconocimiento de los usuarios sobre los trámites de procesos agrarios y formalización de la propiedad privada rural, acorde a la normatividad vigente.</t>
  </si>
  <si>
    <t>En cualquiera de las fases de los procesos agrarios y de formalización.</t>
  </si>
  <si>
    <t>Desgaste administrativo para subsanar la actuación.</t>
  </si>
  <si>
    <t>Subdirección de Procesos Agrarios y Gestión Jurídica: - Contratista – Líderes/Revisores. Subdirección de Seguridad Jurídica: - Contratista – Líderes/Revisores
Unidades de Gestión Territorial - Contratista – Líderes/Revisores</t>
  </si>
  <si>
    <t>Por Demanda</t>
  </si>
  <si>
    <t>Cotejar que la actuación administrativa descrita en el proyecto de acto administrativo y las decisiones u órdenes que este contiene, concuerden con los elementos probatorios y documentos complementarios que hacen parte del expediente, de acuerdo con la normatividad vigente.</t>
  </si>
  <si>
    <t>El proyecto de acto administrativo en el que se identifique inconsistencias en su contenido, será devuelto inmediatamente al abogado sustanciador, con el fin de que sean subsanadas las irregularidades identificadas.</t>
  </si>
  <si>
    <t>Listado de los actos administrativos revisados por los líderes/revisores de las Subdirecciones o Unidades de Gestión Territorial, donde contenga el número del expediente y el número del acto administrativo que están en los sistemas de información de la ANT.</t>
  </si>
  <si>
    <t>Revisar el proyecto de acto administrativo por parte de los líderes/revisores de procesos agrarios y de formalización de la propiedad privada rural, antes de ser suscrito por parte de los funcionarios competentes; con el fin de identificar que la actuación administrativa descrita en este y las decisiones u órdenes concuerden con los elementos probatorios y documentos complementarios que hacen parte del expediente, de acuerdo con la normatividad vigente.</t>
  </si>
  <si>
    <t>Actualizar y depurar el inventario de procesos agrarios.</t>
  </si>
  <si>
    <t>Inventario de procesos agrarios actualizado</t>
  </si>
  <si>
    <t>Gestionar la sensibilización sobre conflicto de intereses a contratistas y colaboradores de la Dirección de Gestión Jurídica de Tierras.</t>
  </si>
  <si>
    <t xml:space="preserve">Dirección de Gestión Jurídica de Tierras </t>
  </si>
  <si>
    <t>Número de gestiones</t>
  </si>
  <si>
    <t>Socializar los instrumentos del Sistema Integrado de Gestión del proceso de Seguridad Jurídica sobre la Titularidad de la Tierra y los Territorios a los colaboradores de la Dirección de Gestión Jurídica de Tierras y sus Subdirecciones a cargo.</t>
  </si>
  <si>
    <t>Número de socializaciones</t>
  </si>
  <si>
    <t>Subdirección de Procesos Agrarios y Gestión Jurídica, Subdirección de Seguridad Jurídica</t>
  </si>
  <si>
    <t>Manipulación y/u omisión de la información obtenida en la visita agronómica o estudio preliminar y complementario de títulos  de expedientes de Compra Directa de la DAT para  beneficio propio o de particulares.</t>
  </si>
  <si>
    <t xml:space="preserve">Presencia de intereses particulares o conductas de recibir o solicitar beneficios en la visita agronómica o en el estudio preliminar y complementario de títulos por parte del profesional de Compra Directa de la DAT designado para la revisión </t>
  </si>
  <si>
    <t>Durante el desarrollo de la visita agronómica del predio y en la realización del estudio complementario de títulos</t>
  </si>
  <si>
    <t>Afectación en el logro de indicadores y metas asociadas a compra de predios en actividades misionales</t>
  </si>
  <si>
    <t xml:space="preserve"> Desarrollo de actividades por fuera de las normas, procedimientos, parámetros y criterios establecidos para beneficio propio o de terceros.  Así como, baja cobertura de inducción y/o capacitación en procesos y procedimientos internos de la DAT relacionados con el riesgo identificado.</t>
  </si>
  <si>
    <t>Investigaciones y/o hallazgos presentados por parte de órganos de control</t>
  </si>
  <si>
    <t xml:space="preserve">Presencia de intereses particulares o conductas de recibir o solicitar beneficios por parte de los profesionales asignados para el estudio de predios objeto de materialización del subsidio </t>
  </si>
  <si>
    <t>Afectación en el logro de indicadores y metas asociadas a adquisición de predios en zonas focalizadas</t>
  </si>
  <si>
    <t>Desconocimiento de los requisitos establecidos en los  Procedimientos ACCTI-P-016 Materialización del Subsidio  - Adquisición del predio y ACCTI-P-017  Materialización del subsidio- Implementación del proyecto productivo  por parte del equipo profesional asignado</t>
  </si>
  <si>
    <t>Investigaciones internas (control interno) o externas (por parte de órganos de control)</t>
  </si>
  <si>
    <t xml:space="preserve">Manipulación de la información en las diferentes etapas del procedimiento de Revocatoria Directa de la DAT para beneficio propio y/o de particulares </t>
  </si>
  <si>
    <t>Durante el desarrollo de etapas del procedimiento de Revocatoria Directa, según requisitos establecidos con énfasis en la emisión de la Resolución de decisión de fondo del trámite de Revocatoria</t>
  </si>
  <si>
    <t>Afectación en el logro de indicadores y metas asociadas a Limitación a la Propiedad aprobadas en al SATN</t>
  </si>
  <si>
    <t>Solicitud o aceptación de dádivas por agilizar trámites o proferir decisiones administrativas relacionadas con solicitudes de limitación a la propiedad para beneficio de un particular y/o tercero</t>
  </si>
  <si>
    <t xml:space="preserve">Presencia de intereses particulares o conductas de recibir o solicitar beneficios en la verificación del estudio del caso recibido para limitación de la propiedad por parte del profesional de SATN designado para el trámite </t>
  </si>
  <si>
    <t>Durante  el trámite de la  solicitud de limitación a la propiedad para decidir el sentido de la respuesta frente al cumplimiento de requisitos</t>
  </si>
  <si>
    <t>Detrimento patrimonial o defraudación tanto de los particulares como del Estado</t>
  </si>
  <si>
    <t>Desconocimiento de los requisitos establecidos en el Procedimiento ADMTI-P-006 Limitación a la Propiedad por parte de colaboradores nuevos que ingresan al grupo funcional de LP en la SATN</t>
  </si>
  <si>
    <t>Uso de la  información sobre adjudicación  de baldíos a Entidades de Derecho Público para beneficio particular o de terceros</t>
  </si>
  <si>
    <t xml:space="preserve">Presencia de intereses particulares o conductas de recibir o solicitar beneficios en la adjudicación de terrenos baldíos de la Nación a Entidades de Derecho Público por parte del profesional de SATN designado </t>
  </si>
  <si>
    <t>Durante el  desarrollo del procedimiento con énfasis en la aceptación de la solicitud y en la expedición del acto administrativo de la decisión</t>
  </si>
  <si>
    <t>Afectación en el logro de indicadores y metas asociadas a Entidades de Derecho Público aprobadas en la SATN</t>
  </si>
  <si>
    <t>Desconocimiento de los requisitos establecidos en el Procedimiento de Adjudicación de Baldíos a Entidades de Derecho Público por colaboradores nuevos que ingresan al grupo funcional de EDP en la SATN</t>
  </si>
  <si>
    <t>Dirección de Acceso a Tierras (Profesional de Compra Directa DAT)</t>
  </si>
  <si>
    <t>Asegurar que las visitas agronómica y topográfica del predio cumplan con la información y documentación completa y con las características según los requisitos exigidos</t>
  </si>
  <si>
    <t>Diligenciando el ACCTI-F-007 Forma unificada de visita de caracterización documental</t>
  </si>
  <si>
    <t>Gestionar el ajuste para las desviaciones halladas. De identificarse la necesidad de una nueva visita de validación, realizarla, así como elevar consulta a las entidades del orden nacional y territorial correspondientes.</t>
  </si>
  <si>
    <t>ACCTI-F-007 Forma unificada de visita de caracterización documental</t>
  </si>
  <si>
    <t>Asegurar que la forma ACCTI-F-007-Visita de caracterización del predio, cumpla con la información y documentación completa, vigente y con las características según los requisitos exigidos</t>
  </si>
  <si>
    <t>Revisando que el informe de visita técnica, coincida con el área reportada en títulos</t>
  </si>
  <si>
    <t>Informar al propietario la necesidad de rectificación de cabida (área) y/o linderos, revisando el caso y solicitándole los documentos correspondientes.</t>
  </si>
  <si>
    <t>ACCTI-F-022 Estudio preliminar y complementario de títulos</t>
  </si>
  <si>
    <t>Asegurar que la forma ACCTI-F-022-Estudio preliminar y complementario de títulos, esté debidamente diligenciada, en el aparte de rectificación de cabida (área) y/o linderos y que cumpla con los requisitos.</t>
  </si>
  <si>
    <t>Subdirección de Acceso a Tierras en Zonas Focalizadas  (Profesionales asignados)</t>
  </si>
  <si>
    <t>Verificar la realización del análisis de un predio  objeto de materialización de un Subsidio, que cumpla con  la verificación jurídica , técnico y ambiental.</t>
  </si>
  <si>
    <t xml:space="preserve">Mediante la verificación de cumplimiento de requisitos según procedimiento con  registro de las formas:  ACCTI-F-004 VERIFICACIÓN CONDICIONES DEL PROPIETARIO,  ACCTI-F-005 FORMA ESTUDIO DE TITULOS, ACCTI-F-091 FORMA CRUCE DE INFORMACIÓN GEOGRÁFICA, ACCTI-F-007 FORMA UNIFICADA DE VISITA DE CARACTERIZACION. </t>
  </si>
  <si>
    <t>En caso que el propietario o predio postulado no cumpla con los requisitos para ser habilitado,  corresponderá  al profesional jurídico o técnico (según corresponda) realizar la comunicación oficial informando y solicitando los aspectos susceptibles de corrección que contribuya a la habilitación  para continuar con  el tramite de materialización del subsidio.</t>
  </si>
  <si>
    <t xml:space="preserve">
Verificar  que la implementación del proyecto productivo objeto de materialización de un Subsidio, cumpla con la verificación técnica y financiera.
</t>
  </si>
  <si>
    <t>Mediante la verificación de cumplimiento de requisitos según procedimiento con  registro de las formas:  ACCTI-F-019 Estructuración Participativa de Proyectos Productivos,ACCTI-F-013 Plan de compras,ACCTI-F-014 Acta de Entrega de Bienes y Servicios, ACCTI-F-016 FORMA CONTROL DE SALDOS,ACCTI-F-017 FORMA CIERRE TÉCNICO Y FINANCIERO</t>
  </si>
  <si>
    <t>Un acta de verificación de procedimientos
Formato ACCTI-F-019 Estructuración Participativa de Proyectos Productivo
Formato ACCTI-F-013 Plan de compras
Formato ACCTI-F-014 Acta de Entrega de Bienes y Servicios
Formato ACCTI-F-016 Forma  control  de saldos
Formato ACCTI-F-017 Forma cierre técnico y financiero</t>
  </si>
  <si>
    <t xml:space="preserve">Verificar el cumplimiento de requisitos  técnicos y financieros en la implementación del proyecto productivo para la materialización del subsidio,  mediante la revisión de un expediente en  cada trimestre del año.
</t>
  </si>
  <si>
    <t>Subdirección de Acceso a Tierras por Demanda y Descongestión   (Profesionales asignados)</t>
  </si>
  <si>
    <t xml:space="preserve">Reducir potenciales demoras que se puedan presentar en el desarrollo de la actuación administrativa de la Revocatoria Directa   </t>
  </si>
  <si>
    <t>Se adoptan las medidas correctivas correspondientes elaborando el acto administrativo de corrección de la actuación (Articulo 41 de Ley 1431/2011)</t>
  </si>
  <si>
    <t>ACCTI-F-120-Lista de chequeo de revocatoria Ley 160/19994
ACCTI-F-121-Lista de chequeo de revocatoria Decreto Ley 902/2017 
ACCTI-F-097 Matriz de Revocatoria actualizada</t>
  </si>
  <si>
    <t>Asegurar la comunicación a los intervinientes con relación al trámite de revocatoria directa, suministrando respuesta oportuna, empleando como herramienta el formato ACCTI-F-097 Matriz de Revocatoria Directa</t>
  </si>
  <si>
    <t>Recibida la solicitud de Revocatoria Directa, se registra en el formato ACCTI-F-097 Matriz de Revocatoria Directa, según los campos habilitados</t>
  </si>
  <si>
    <t>Se adoptan las medidas correctivas encaminadas a la actualización de los campos de la matriz, así como la información contenida en ella</t>
  </si>
  <si>
    <t>ACCTI-F-097 Matriz de Revocatoria actualizada</t>
  </si>
  <si>
    <t>Incorporar oportunamente, la solicitud o información de la revocatoria en la forma ACCTI-F-097 Matriz de Revocatoria Directa</t>
  </si>
  <si>
    <t xml:space="preserve">Con los resultados de la validación de la información aportada en la operación del procedimiento se elabora el informe técnico jurídico preliminar para fundamentar la apertura del procedimiento ( Acto Administrativo de Apertura).
 </t>
  </si>
  <si>
    <t>La información faltante será solicitada por el profesional asignado a la dependencia correspondiente, según el  desarrollo de las actuaciones administrativas.</t>
  </si>
  <si>
    <t xml:space="preserve">Un Acta de verificación
Formato  POSPR-F-014 INFORME TÉCNICO JURÍDICO PRELIMINAR.
Resolución de Apertura Trámite Administrativo( notificada).
</t>
  </si>
  <si>
    <t>Verificar, semestralmente, la realización del informe técnico jurídico preliminar, con base en el análisis de la información aportada del procedimiento de un expediente.</t>
  </si>
  <si>
    <t xml:space="preserve">La información faltante será solicitada por el profesional asignado a la dependencia correspondiente, según el  desarrollo de las actuaciones administrativas.
</t>
  </si>
  <si>
    <t>Verificar, semestralmente, la realización del informe técnico jurídico definitivo y la expedición  del Acto Administrativo de cierre, con base en el análisis de la información aportada del procedimiento de un expediente.</t>
  </si>
  <si>
    <t>Subdirección de Administración de Tierras de la Nación  (Profesionales asignados)</t>
  </si>
  <si>
    <t>Verificar que las solicitudes por limitaciones de la propiedad tramitadas cumplan con los requisitos legales</t>
  </si>
  <si>
    <t>Revisando los requisitos normativos vigentes y los contenidos en el ADMTI-I-001 Instructivo de Tipos de Limitación a la Propiedad, para determinar el tipo de tramite de LP  que aplica según documentos aportados.</t>
  </si>
  <si>
    <t>Se requiere a través de oficio al peticionario, la documentación faltante. Transcurrido el mes (desde la recepción efectiva del requerimiento efectuado al peticionario por la ANT) sin que se allegare la documentación solicitada, se producirá el  desistimiento tácito.</t>
  </si>
  <si>
    <t>Comunicaciones de Limitación a la Propiedad con vistos buenos.</t>
  </si>
  <si>
    <t>Registrar en cada decisión de Limitación a la Propiedad proferida, la validación por parte del líder de Limitación o delegado a la Propiedad y el Asesor de la Subdirección de Administración de Tierras de la Nación-SATN.</t>
  </si>
  <si>
    <t>Verificar el cumplimiento del procedimiento de Limitación a la Propiedad según documentos aportados en la solicitud, acorde con requisitos normativos</t>
  </si>
  <si>
    <t>Revisando por parte del Profesional Líder de LP las decisiones administrativas definidas frente a Limitación a la Propiedad, registrando   visto bueno en el trámite  como control previo antes de firma del Subdirector.</t>
  </si>
  <si>
    <t>Se informa al profesional designado y se realiza el ajuste correspondiente para decisión administrativa final sobre limitación a la propiedad</t>
  </si>
  <si>
    <t>Acta de reunión de revisión aleatoria de decisiones sobre Limitación a la Propiedad</t>
  </si>
  <si>
    <t>Garantizar el cumplimiento de lo controles del procedimiento, mediante la revisión cuatrimestral, hecha por el profesional (líder) del grupo funcional,  en dos decisiones administrativas.</t>
  </si>
  <si>
    <t>Verificar el cumplimiento de requisitos jurídicos y técnicos en la revisión inicial efectuada por la SATN.</t>
  </si>
  <si>
    <t>Se envía requerimiento de documentos o aclaraciones a la entidad pública solicitante, cuando en la revisión inicial jurídica y técnica se determina incumplimiento de requisitos.</t>
  </si>
  <si>
    <t>Una vez establecida la necesidad de aclarar o requerir información adicional, se solicita a las entidades públicas correspondientes (Ministerio de ambiente, CAR, Ministerio del interior, ANH, IGAC, Gobernaciones, Alcaldías, entre otras).</t>
  </si>
  <si>
    <t>Realizar la revisión jurídica inicial y técnica de las solicitudes de adjudicación de baldíos a Entidades de Derecho Público-EDP, recibidos en la Subdirección de Administración de Tierras de la Nación-SATN.</t>
  </si>
  <si>
    <t>Verificar el cumplimiento de requisitos jurídicos y técnicos en la revisión inicial efectuada por la SATN</t>
  </si>
  <si>
    <t>Mediante el diligenciamiento del ACCTI-F-034 Forma Comunicación Requerimiento a Entidades de Derecho Público</t>
  </si>
  <si>
    <t>Se realiza comunicación de requerimiento a Entidades de Derecho Público solicitando la información correspondiente.</t>
  </si>
  <si>
    <t>ACCTI-F-032  Matriz de seguimiento de solicitudes de EDP</t>
  </si>
  <si>
    <t>Actualizar la matriz de seguimiento de solicitudes de Entidades de Derecho Público-EDP, según trámites adelantados.</t>
  </si>
  <si>
    <t>Expediente de Compra Directa, con forma ACCTI-F-007 Forma unificada de visita de caracterización documental, diligenciado</t>
  </si>
  <si>
    <t>Expediente de Compra Directa, con forma ACCTI-F-022 Estudio preliminar y complementario de títulos, diligenciado en el aparte de rectificación de cabida (área) y/o linderos</t>
  </si>
  <si>
    <t>Expediente con  verificación técnica y financiera en la implementación del proyecto productivo objeto de materialización del subsidio</t>
  </si>
  <si>
    <t>Registro adecuado de lista de chequeo en procesos de revocatoria y/o matriz de revocatoria</t>
  </si>
  <si>
    <t>Formato ACCTI-F-097 Matriz de Revocatoria Directa, actualizado</t>
  </si>
  <si>
    <t>Comunicaciones emitidas a usuarios de LP</t>
  </si>
  <si>
    <t xml:space="preserve">Cumplimiento de controles del procedimiento de  LP </t>
  </si>
  <si>
    <t>Matriz de seguimiento de solicitudes de Adjudicación de Baldíos a EDP actualizada</t>
  </si>
  <si>
    <t>Realizar capacitación sobre PAAC a profesionales de Compra Directa de la DAT</t>
  </si>
  <si>
    <t>Dirección de Acceso a Tierras (Profesional de enlace)</t>
  </si>
  <si>
    <t>Cobertura de colaboradores de Compra Directa DAT capacitados en PAAC</t>
  </si>
  <si>
    <t>Realizar capacitación sobre PAAC a profesionales del grupo funcional de subsidios en  Zonas Focalizadas de la DAT</t>
  </si>
  <si>
    <t>Cobertura de colaboradores de SATZF capacitados en PAAC</t>
  </si>
  <si>
    <t>Capacitar a los profesionales de SATZF en los procedimientos ACCTI-P-016 MATERIALIZACIÓN DEL SUBSIDIO - ADQUISICIÓN DEL PREDIO- ACCTI-P-017 MATERIALIZACIÓN DEL SUBSIDIO - APOYO PARA CUBRIR LOS
REQUERIMIENTOS FINANCIEROS DE LA IMPLEMENTACIÓN DEL PROYECTO
PRODUCTIVO.</t>
  </si>
  <si>
    <t>Subdirección de Acceso a Tierras por Zonas Focalizadas (Profesionales  encargados de los grupos adquisición y Proyecto Productivo)</t>
  </si>
  <si>
    <t>Cobertura de colaboradores capacitados en el procedimiento</t>
  </si>
  <si>
    <t>Realizar capacitación sobre PAAC a profesionales de Revocatoria Directa de la SATDD</t>
  </si>
  <si>
    <t>Cobertura de colaboradores de Revocatoria Directa de la  SATDD capacitados en PAAC</t>
  </si>
  <si>
    <t>SATDD (Profesional encargado del Grupo Funcional de Revocatoria Directa)</t>
  </si>
  <si>
    <t>Cobertura de colaboradores de Revocatoria Directa de la SATDD capacitados en el procedimiento</t>
  </si>
  <si>
    <t>Cobertura de colaboradores capacitados en PAAC</t>
  </si>
  <si>
    <t>SATZF (Profesional encargado del Grupo Funcional de Barrido predial)</t>
  </si>
  <si>
    <t>Realizar capacitación sobre PAAC y riesgos de corrupción a profesionales de Limitaciones a la Propiedad de la SATN.</t>
  </si>
  <si>
    <t>Cobertura de colaboradores de Limitación a la Propiedad de la  DAT capacitados en PAAC</t>
  </si>
  <si>
    <t>Capacitar a los colaboradores de LP sobre el ADMTI-P-006 procedimiento de Limitación a la Propiedad e ADMTI-I-001 Instructivo de Tipos de limitación a la Propiedad.</t>
  </si>
  <si>
    <t>SATN (Profesional encargado del Grupo Funcional de Limitación a la Propiedad)</t>
  </si>
  <si>
    <t>Cobertura de colaboradores de LP  capacitados en el procedimiento</t>
  </si>
  <si>
    <t>Realizar capacitación sobre PAAC a profesionales de Entidades de Derecho Público de la SATN.</t>
  </si>
  <si>
    <t>Colaboradores de EDP de la SATN capacitados en PAAC</t>
  </si>
  <si>
    <t>Capacitar a los colaboradores de EDP sobre el ACCTI-P-001 procedimiento de adjudicación de baldíos a EDP</t>
  </si>
  <si>
    <t>SATN (Profesional encargado del Grupo Funcional de EDP)</t>
  </si>
  <si>
    <t>Colaboradores de EDP de la SATN capacitados en el procedimiento</t>
  </si>
  <si>
    <t>Adquisición de predios con enfoque diferencial étnico sin pleno cumplimiento de requisitos o por fuera de las necesidades y prioridades establecidos por la ANT, para beneficio de particulares</t>
  </si>
  <si>
    <t xml:space="preserve">Presencia de intereses particulares (tramitadores, estafadores, políticos, empresarios, terratenientes, Grupos Armados Organizados y Grupos de Delincuencia Organizada) para la adquisición de predios, incluidas las conductas de recibir o solicitar beneficios por parte de un servidor público o contratista de operadores. </t>
  </si>
  <si>
    <t>En la verificación de requisitos.</t>
  </si>
  <si>
    <t>Detrimento patrimonial debido al abuso indebido de los recursos de la entidad.</t>
  </si>
  <si>
    <t>Debilidades en el seguimiento y aplicación de los controles establecidos en el procedimiento.</t>
  </si>
  <si>
    <t>Demanda y sanciones judiciales.</t>
  </si>
  <si>
    <t>Desviación de recursos en el desarrollo del proceso de la iniciativa Comunitaria con enfoque diferencial étnico para beneficio de un contratista o funcionario o un tercero.</t>
  </si>
  <si>
    <t>Omisión de la construcción participativa de la iniciativa comunitaria</t>
  </si>
  <si>
    <t xml:space="preserve">En la formulación y ejecución de la iniciativa comunitaria. </t>
  </si>
  <si>
    <t>Vulneración en derechos colectivos de comunidades.</t>
  </si>
  <si>
    <t>Intervención de un tercero en la construcción de la iniciativa comunitaria.</t>
  </si>
  <si>
    <t xml:space="preserve">Detrimento patrimonial  </t>
  </si>
  <si>
    <t>Aplicación del manual de criterios de priorización para la atención de solicitudes de comunidades étnicas con intereses particulares.</t>
  </si>
  <si>
    <t xml:space="preserve">En cualquier etapa de la ejecución del procedimiento asignado a los diferentes Equipos de formalización por parte de la Subdirección y Dirección de Asuntos Étnicos. </t>
  </si>
  <si>
    <t>Inequidad por no atención a las solicitudes presentadas por comunidades Étnicas</t>
  </si>
  <si>
    <t>Favorecimiento en la atención de solicitudes de formalización de territorios colectivos a comunidades étnicas específicas por parte de la Subdirección de Asuntos Étnicos, desconociendo el principio de equidad.</t>
  </si>
  <si>
    <t>Desconocimiento intencional por parte del encargado del trámite de la fecha de presentación de las solicitudes para favorecimiento a un tercero con fines particulares inobservando los criterios de priorización y ponderación.</t>
  </si>
  <si>
    <t>En el momento de recepción de la solicitud del procedimiento de formalización.</t>
  </si>
  <si>
    <t xml:space="preserve">Servidor público encargado en el Equipo de Adquisición de Predios </t>
  </si>
  <si>
    <t>Según programación cada vez que se les asigne una oferta voluntaria para adquirir un predio</t>
  </si>
  <si>
    <t>Verificar que la información y documentación de la oferta este completa y con todos los requisitos y documentos exigidos.</t>
  </si>
  <si>
    <t>de acuerdo con lo establecido en la FORMA ACCTI-F-021-FORMA OFERTA VOLUNTARIA DE PREDIOS.</t>
  </si>
  <si>
    <t>Si el responsable de presentar la oferta no diligencia la forma de manera adecuada no se debe continuar el proceso hasta que se subsane la situación.</t>
  </si>
  <si>
    <t>Formato de oferta voluntaria de predios debidamente diligenciada con los anexos.</t>
  </si>
  <si>
    <t>Los profesionales que apoyan el desarrollo de las actuaciones propias del proceso de compras a cargo de la Dirección de Asuntos Étnicos, cada vez que se les asigne una oferta voluntaria para adquirir un predio debe verificar que la información y documentación de la oferta este completa y con todos los requisitos y documentos exigidos, de acuerdo con lo establecido en la Forma ACCTI-F-021 oferta voluntaria de predios. Si el responsable de presentar la oferta no diligencia la forma de manera adecuada no se debe continuar el proceso hasta que se subsane la situación.</t>
  </si>
  <si>
    <t>El Equipo técnico de iniciativas comunitarias de la Dirección de Asuntos Étnicos.</t>
  </si>
  <si>
    <t>Siempre que haya un proceso de priorización de iniciativa comunitaria</t>
  </si>
  <si>
    <t>Realizar el proceso de socialización y formulación participativa de la Iniciativa de acuerdo a lo establecido en la guía operativa para la implementación de iniciativas comunitarias.</t>
  </si>
  <si>
    <t>Las evidencias se registrarán en el acta denominada "Acta de socialización y formulación participativa de la IC"</t>
  </si>
  <si>
    <t xml:space="preserve">
El equipo técnico de Iniciativas Comunitarias de la DAE siempre que sea priorizada una solicitud de iniciativa deberá programar con la comunidad una reunión de socialización y formulación participativa de la iniciativa de acuerdo a lo establecido en la guía operativa para la implementación de iniciativas comunitarias. Los resultados obtenidos se dejarán plasmados en el acta de reunión denominada "Acta de socialización y formulación participativa de la IC", y se deberá anexar el listado de asistencia de los participantes</t>
  </si>
  <si>
    <t>Siempre que sea cofinanciada una iniciativa comunitaria por la ANT</t>
  </si>
  <si>
    <t>Reportar al líder del Equipo de Iniciativas Comunitarias para analizar la pertinencia de dar traslado a la Oficina del Inspector de la gestión de Tierras.</t>
  </si>
  <si>
    <t>Se debe anexar el cuadro de criterios habilitantes para ser proveedor, cuadro comparativo de cotizaciones y el cuadro de criterios de evaluación de proveedores, con las respectivas firmas.</t>
  </si>
  <si>
    <t>El representante legal de la comunidad beneficiada, las familias beneficiadas y el profesional del equipo técnico de Iniciativas Comunitarias deben realizar una selección objetiva y transparente de los proveedores, para garantizar la correcta ejecución de la Iniciativa Comunitaria de acuerdo con lo establecido en la guía operativa.
Se deberá dejar constancia de los resultados obtenidos en el acta denominada “Selección de la mejor alternativa de gasto (evaluación de cotizaciones y selección de proveedores)” y se deberá anexar el cuadro de criterios habilitantes para ser proveedor, cuadro comparativo de cotizaciones y el cuadro de criterios de evaluación de proveedores, con las respectivas firmas.</t>
  </si>
  <si>
    <t>Equipo de la Subdirección de Asuntos Étnicos</t>
  </si>
  <si>
    <t xml:space="preserve">Por cada procedimiento de formalización para comunidades étnicas, deben tener un seguimiento mensual dadas las etapas administrativas y jurídicas de dichos procedimientos. </t>
  </si>
  <si>
    <t>Garantizar la transparencia en la ejecución de los distintos procedimientos de formalización.</t>
  </si>
  <si>
    <t>A través de la actualización y remisión del Plan de Atención por el medio indicado a los responsables del seguimiento en la Dirección de Asuntos Étnicos.</t>
  </si>
  <si>
    <t>Se escala la situación evidenciada a la Subdirección de Asuntos Étnicos.</t>
  </si>
  <si>
    <t>Matriz de seguimiento de la ejecución del Plan de Atención para comunidades étnicas.</t>
  </si>
  <si>
    <t>Realizar control mediante matriz de seguimiento a los procedimientos de formalización para comunidades étnicas (Indígenas y Negras).</t>
  </si>
  <si>
    <t>Reunión mensual entre la Subdirección de Asuntos Étnicos y su Equipo de Planeación junto con el Equipo del procedimiento de formalización a revisar.</t>
  </si>
  <si>
    <t>Se da traslado al Director de Asuntos Étnicos para que tome las medidas pertinentes.</t>
  </si>
  <si>
    <t>Acta de revisión de seguimiento a los diferentes procedimientos de formalización, con el respectivo soporte de asistencia.</t>
  </si>
  <si>
    <t>(No. De ofertas completas recibidas en el equipo de compra de predios en el mes/No. De ofertas recibidas en el mes)*100</t>
  </si>
  <si>
    <t>(No. De Actas de socialización y formulación participativa de la IC con firma / No. De Iniciativas priorizadas) x 100.</t>
  </si>
  <si>
    <t>(No. De actas de selección de la mejor alternativa de gasto (evaluación de cotizaciones y selección de proveedores) / El total de iniciativas cofinanciadas) x 100.</t>
  </si>
  <si>
    <t>No. De procedimientos gestionados mensualmente / Total de proyectados para atender en la matriz del Plan de Atención vigencia 2023.</t>
  </si>
  <si>
    <t>No. De actas de revisión llevadas a cabo/No. De actas programadas vigencia 2023.</t>
  </si>
  <si>
    <t>Capacitar a los integrantes del Equipo de Adquisición de Predios el procedimiento de compra de predios y mejoras para comunidades étnicas.</t>
  </si>
  <si>
    <t xml:space="preserve">Encargado del Equipo de Adquisición de Predios </t>
  </si>
  <si>
    <t>(Número de capacitaciones del procedimiento / Número de capacitaciones  programadas) x 100</t>
  </si>
  <si>
    <t xml:space="preserve">Socializar al Grupo Técnico de Iniciativas Comunitarias los protocolos de implementación de las iniciativas comunitarias ( Instructivos, Guías y Formatos). </t>
  </si>
  <si>
    <t>El Equipo técnico de iniciativas comunitarias de la Dirección de Asuntos Étnicos</t>
  </si>
  <si>
    <t>(Número de socializaciones de la guía operativa al equipo técnico / Número de socializaciones al equipo técnico de iniciativas comunitarias programadas) x 100</t>
  </si>
  <si>
    <t>Cada tres meses el profesional del equipo técnico de Iniciativas Comunitarias deberá solicitar al representante legal de la comunidad beneficiada con la IC, los extractos bancarios de la cuenta de manejo controlado con segunda firma autorizada, donde se evidencien los movimientos financieros y el saldo disponible a la fecha.</t>
  </si>
  <si>
    <t>(No. De extractos bancarios / El total de iniciativas en la etapa de implementación) x 100.</t>
  </si>
  <si>
    <t>Realizar capacitación de funcionarios y contratistas sobre normativas legales que soportan los procesos y procedimientos de formalización de territorios colectivos a favor de comunidades étnicas; sobre la política institucional.</t>
  </si>
  <si>
    <t>Equipo de Subdirección de Asuntos Étnicos</t>
  </si>
  <si>
    <t>Número de socializaciones realizadas/Número de socializaciones programadas</t>
  </si>
  <si>
    <t>Solicitud y/o aceptación de dádivas por agilizar trámites o proferir decisiones administrativas en beneficio de un particular y/o tercero para la adjudicación de bienes</t>
  </si>
  <si>
    <t>1. Falta de estrategias para potencializar la cultura de legalidad, transparencia y sentido de pertenencia</t>
  </si>
  <si>
    <t>En el desarrollo de las fases administrativas</t>
  </si>
  <si>
    <t>Ofrecer en la UGT promesa de éxito en la realización o priorización de un trámite a cambio de un beneficio personal</t>
  </si>
  <si>
    <t>En cualquiera de las fases del procedimiento de limitación de propiedad</t>
  </si>
  <si>
    <t>2. Presiones por las partes interesadas</t>
  </si>
  <si>
    <t>Líderes UGT</t>
  </si>
  <si>
    <t>Según programación</t>
  </si>
  <si>
    <t>El sistema no permite registrar un FISO repetido, ya que la numeración es única</t>
  </si>
  <si>
    <t>Listado de FISOS diligenciados</t>
  </si>
  <si>
    <t>Sensibilizar a los equipos de trabajo en las sanciones que se incurren por hacer parte de situaciones de corrupción</t>
  </si>
  <si>
    <t>Al observarse una materialización del riesgo de corrupción al recibir o solicitar dádivas por agilizar, omitir o dilatar un proceso, se debe informar de forma inmediata a la Oficina del Inspector de Tierras</t>
  </si>
  <si>
    <t>En caso de confirmar que un funcionario o contratista está involucrado, se deben tomar las acciones sancionatorias respectivas</t>
  </si>
  <si>
    <t>Listas de asistencia y/o actas de reunión</t>
  </si>
  <si>
    <t>Jornada de capacitación a los colaboradores de las Unidades de Gestión Territorial, con el fin de que conozcan las sanciones a las cuales son merecedores en caso de incurrir en actos de corrupción</t>
  </si>
  <si>
    <t>asignado</t>
  </si>
  <si>
    <t>adecuado</t>
  </si>
  <si>
    <t>oportuna</t>
  </si>
  <si>
    <t>prevenir</t>
  </si>
  <si>
    <t>confiable</t>
  </si>
  <si>
    <t>se investigan oportunamente</t>
  </si>
  <si>
    <t>completa</t>
  </si>
  <si>
    <t>Validaciones FISO realizadas / Número de FISOS realizados</t>
  </si>
  <si>
    <t>Capacitar a los colaboradores de las UGT en el manejo de presiones indebidas</t>
  </si>
  <si>
    <t>Jornadas de capacitación realizadas</t>
  </si>
  <si>
    <t>Manipulación de la información durante la visita técnica, levantamientos topográficos en campo y procesamiento de la información en oficina, ante una posible afectación de la cabida y linderos a los predios solicitados por el área misional, para beneficios particulares.</t>
  </si>
  <si>
    <t>* Afectación en el desarrollo de las actividades misionales.
* Investigaciones por parte de órganos de control.
* Afectación de credibilidad e imagen institucional
* Detrimento patrimonial</t>
  </si>
  <si>
    <t>Asesor de la Dirección General para asuntos de geografía y topografía</t>
  </si>
  <si>
    <t xml:space="preserve">cada vez que se recibe una solicitud </t>
  </si>
  <si>
    <t xml:space="preserve">Matriz control de Calidad </t>
  </si>
  <si>
    <t>El Asesor de la Dirección General para asuntos de geografía y topografía (Director de Área) y/o El profesional delegado por el asesor quien se encargará de consolidar la información de Cruce de información geográfica GINFO-F-007, levantamiento topográfico (soportes), Redacción Técnica de Linderos GINFO-F-009 y planos cada vez que sea requerido por el área misional.
El profesional designado por el Asesor tendrá la responsabilidad de verificar y revisar el procedimiento realizado en campo por medio de la validación de evidencias de los formatos, datos de campo y del proceso de oficina con relación en la construcción de los linderos para la definición de la cabida.
El control de calidad se realiza según procedimiento GINFO-P-007 (ITEM 10) "Revisión de los productos generados, bajo las especificaciones de las guías y formatos oficiales adoptados por la Agencia". En el caso de determinar una No conformidad en el producto, se reporta al profesional (topógrafo) o socio estratégico para que este ajuste la información necesaria; este ajuste es nuevamente sometido a un control de calidad. Ningún informe relacionado con el levantamiento topográfico es entregado al solicitante sin contar con la conformidad de control de calidad.</t>
  </si>
  <si>
    <t>Número de solicitudes técnicas en Matriz control de calidad / Número total de solicitudes técnicas allegados</t>
  </si>
  <si>
    <t xml:space="preserve">Realizar capacitaciones en los procedimientos y especificaciones técnicas de topografía </t>
  </si>
  <si>
    <t>Dirección General
 ( Geografía y Topografía)</t>
  </si>
  <si>
    <t>Numero de charlas y capacitaciones Realizadas  / Numero de charlas y capacitaciones programadas
* Evidencia en las actas de asistencia a reuniones</t>
  </si>
  <si>
    <t xml:space="preserve">Emitir conceptos y viabilidades jurídicas para favorecer intereses propios o de terceros </t>
  </si>
  <si>
    <t xml:space="preserve">Dadivas y coimas </t>
  </si>
  <si>
    <t xml:space="preserve">En el trámite de formulación de conceptos o viabilidades jurídicas </t>
  </si>
  <si>
    <t xml:space="preserve">Expedición de actos administrativos contrarios a la normatividad vigente </t>
  </si>
  <si>
    <t xml:space="preserve">Pérdida de credibilidad y confianza institucional </t>
  </si>
  <si>
    <t xml:space="preserve">Aplicación discrecional de las normas para favorecer intereses de terceros </t>
  </si>
  <si>
    <t xml:space="preserve">Desconocimiento de las normas que rigen el actuar de la Entidad </t>
  </si>
  <si>
    <t xml:space="preserve">En la formulación de conceptos o viabilidades jurídicas </t>
  </si>
  <si>
    <t xml:space="preserve">Investigaciones y Sanciones </t>
  </si>
  <si>
    <t xml:space="preserve">Beneficio a particulares al determinar los criterios aplicar y desconocimiento de la Política de Prevención del Daño Antijurídico </t>
  </si>
  <si>
    <t xml:space="preserve">Detrimento Patrimonial y Pérdida de la credibilidad institucional </t>
  </si>
  <si>
    <t>Beneficios particular del colaborador.</t>
  </si>
  <si>
    <t xml:space="preserve">En el desarrollo del procedimiento cobro coactivo </t>
  </si>
  <si>
    <t>Investigaciones y Sanciones.</t>
  </si>
  <si>
    <t>No dar trámite a procesos de cobro coactivo y presiones indebidas</t>
  </si>
  <si>
    <t xml:space="preserve">Detrimento patrimonial  y Pérdida de credibilidad institucional </t>
  </si>
  <si>
    <t>Orientar la defensa jurídica de la ANT o algunas de sus actuaciones  en perjuicio de sus intereses para favorecer a un tercero.</t>
  </si>
  <si>
    <t>Beneficios particulares del colaborador.</t>
  </si>
  <si>
    <t>Dilatar o no ejecutar las acciones de cobro coactivo para favorecer intereses propios o de terceros</t>
  </si>
  <si>
    <t>Presiones  indebidas.</t>
  </si>
  <si>
    <t>Orientar la defensa jurídica de la ANT o algunas de sus actuaciones en perjuicios de sus intereses para favorecer a un tercero.</t>
  </si>
  <si>
    <t>Trazabilidad en el sistema de gestión  documental ORFEO, donde se evidencia la solicitud original, sus anexos y, finalmente, documentos aprobado y suscrito  por el Jefe de Oficina Jurídica.</t>
  </si>
  <si>
    <t>Trazabilidad en el sistema de gestión  documental ORFEO, donde se evidencia la solicitud original, sus anexos y, finalmente, documentos aprobado y suscrito  por el Jefe de Oficina Jurídica</t>
  </si>
  <si>
    <t>Grupo de Representación Judicial - Líder</t>
  </si>
  <si>
    <t xml:space="preserve">Cada vez que se recibe una solicitud para iniciar el procedimiento de cobro coactivo, deberá establecer el término al servidor público / colaborador para entregar el proyecto tramitado. </t>
  </si>
  <si>
    <t xml:space="preserve">El líder del Grupo de Representación Judicial, previo visto bueno al proyecto de cobro coactivo, verificará el mismo, determinando así la procedencia o no de este. </t>
  </si>
  <si>
    <t xml:space="preserve">El líder del Grupo de Representación Judicial solicitará a quien proyecto el procedimiento de cobro coactivo, la solicitud que dio origen al mismo, así como los demás documentos que presten mérito ejecutivo. </t>
  </si>
  <si>
    <t xml:space="preserve">Supervisión del procedimiento de cobro coactivo por parte del líder del Grupo de Representación Judicial, quien solicitará a quien proyecte el proceso de cobro coactivo, la solicitud que dio origen al mismo, así como los demás documentos del expediente. </t>
  </si>
  <si>
    <t>Cada vez que la Agencia Nacional de Tierras sea notificada de una demanda, deberá establecer un término al  servidor público / colaborador para entregar el proyecto de la contestación.</t>
  </si>
  <si>
    <t>El líder del Grupo de Representación Judicial previo visto bueno al proyecto de contestación de la demanda,  verificará el mismo, determinando así la procedencia  o no de ésta.</t>
  </si>
  <si>
    <t xml:space="preserve">Supervisión de las respuestas de demanda por parte del líder del Grupo de Representación Judicial, quien solicitará a quien proyecte la contestación de la demanda, la solicitud que dio origen a esta. </t>
  </si>
  <si>
    <t>Implementación y aplicación de la Política de Prevención del Daño Antijurídico para vigencia 2022</t>
  </si>
  <si>
    <t xml:space="preserve">Líder del Grupo de Conceptos/ Jefe de Oficina Jurídica </t>
  </si>
  <si>
    <t xml:space="preserve">Estrategia de Prevención del Daño Antijurídico implementada y aplicada </t>
  </si>
  <si>
    <t xml:space="preserve">Actualización y publicación del Normograma </t>
  </si>
  <si>
    <t xml:space="preserve">Líder del Grupo de Conceptos / Jefe de Oficina Jurídica </t>
  </si>
  <si>
    <t xml:space="preserve">Versiones del Normograma Publicado en la Página Web de la Entidad </t>
  </si>
  <si>
    <t xml:space="preserve">Aplicación del Manual de Cobro Coactivo </t>
  </si>
  <si>
    <t xml:space="preserve">Líder del Grupo de Representación Judicial / Jefe de Oficina Jurídica </t>
  </si>
  <si>
    <t>Manual de Cobro Coactivo implementado.</t>
  </si>
  <si>
    <t xml:space="preserve">Realización de sesiones del Comité de Conciliación de la Entidad </t>
  </si>
  <si>
    <t xml:space="preserve">Actas de Comité de Conciliación debidamente celebradas </t>
  </si>
  <si>
    <t>Modificar, alterar u omitir información relevante en los informes emitidos por la Oficina de Control Interno a fin de beneficiar a terceros</t>
  </si>
  <si>
    <t xml:space="preserve">Falencias en los lineamientos para ejecutar los ejercicio de auditoría y evaluación independiente </t>
  </si>
  <si>
    <t>En la ejecución de las actividades establecidas en el plan  anual de auditoría vigente</t>
  </si>
  <si>
    <t>Pérdida de credibilidad de la Oficina de Control Interno</t>
  </si>
  <si>
    <t>Falta de ética de los auditores internos.</t>
  </si>
  <si>
    <t>Exposición a sanciones e investigaciones disciplinarias, penales, fiscales y favorecimiento o perjuicios a terceros</t>
  </si>
  <si>
    <t>Identificar las necesidades de actualización de los lineamientos establecidos para la auditoría y la evaluación independiente.</t>
  </si>
  <si>
    <t>Determinar cuáles son los documentos que requieren actualización frente a la normatividad vigente aplicable para el ejercicio de la auditoría y la evaluación independiente</t>
  </si>
  <si>
    <t>Se aplica el conducto regular establecido para las Oficina de Control en cuando a posibles hechos de corrupción</t>
  </si>
  <si>
    <t>Documentos actualizados en el Sistema Integrado de Gestión</t>
  </si>
  <si>
    <t>Documentos de lineamientos de auditoría y evaluación independiente, actualizados según necesidad</t>
  </si>
  <si>
    <t>Fortalecer las competencias de los auditores</t>
  </si>
  <si>
    <t>Socializando el código de ética del auditor</t>
  </si>
  <si>
    <t>Listado de asistencia a socialización</t>
  </si>
  <si>
    <t>Socializaciones del código de ética del auditor</t>
  </si>
  <si>
    <t>Jefe de la Oficina de Control Interno</t>
  </si>
  <si>
    <t>Documentos identificados y actualizados en el Sistema Integrado de Gestión</t>
  </si>
  <si>
    <t xml:space="preserve">Verificar la correcta y oportuna publicación en la página web de los documentos generados por la Oficina de Control Interno </t>
  </si>
  <si>
    <t>Relación de ejercicios verificados y ajustados, según actividades del plan anual de auditoría</t>
  </si>
  <si>
    <t>Realizar monitoreo a las actividades ejecutadas en cuanto a la disposición de la información  en la carpeta compartida de la Oficina de Control Interno y el expediente documental.</t>
  </si>
  <si>
    <t>DEST-COR-1</t>
  </si>
  <si>
    <t>DEST-COR-C.1.1</t>
  </si>
  <si>
    <t>Planes aprobados / planes programados</t>
  </si>
  <si>
    <t>DEST-COR-P.1.1</t>
  </si>
  <si>
    <t>DEST-COR-P.1.2</t>
  </si>
  <si>
    <t>Número de documentos evaluados / Número de documentos recibidos</t>
  </si>
  <si>
    <t>INTI-COR-1</t>
  </si>
  <si>
    <t>INTI-COR-C.1.1</t>
  </si>
  <si>
    <t>INTI-COR-P.1.1</t>
  </si>
  <si>
    <t>INTI-COR-2</t>
  </si>
  <si>
    <t>INTI-COR-C.2.1</t>
  </si>
  <si>
    <t>INTI-COR-P.2.1</t>
  </si>
  <si>
    <t>GEMA-COR-1</t>
  </si>
  <si>
    <t>GEMA-COR-C.1.1</t>
  </si>
  <si>
    <t>GEMA-COR-P.1.1</t>
  </si>
  <si>
    <t>GEMA-COR-C.2.1</t>
  </si>
  <si>
    <t>GEMA-COR-C.2.2</t>
  </si>
  <si>
    <t>GEMA-COR-P.2.1</t>
  </si>
  <si>
    <t>POSPPR-COR-1</t>
  </si>
  <si>
    <t>GEMA-COR-2</t>
  </si>
  <si>
    <t>POSPPR-COR-C.1.1</t>
  </si>
  <si>
    <t>POSPPR-COR-C.1.2</t>
  </si>
  <si>
    <t>POSPPR-COR-P.1.1</t>
  </si>
  <si>
    <t>POSPPR-COR-P.1.2</t>
  </si>
  <si>
    <t>POSPPR-COR-2</t>
  </si>
  <si>
    <t>POSPPR-COR-C.2.1</t>
  </si>
  <si>
    <t>POSPPR-COR-P.2.1</t>
  </si>
  <si>
    <t>POSPPR-COR-3</t>
  </si>
  <si>
    <t>POSPPR-COR-C.3.1</t>
  </si>
  <si>
    <t>POSPPR-COR-P.3.1</t>
  </si>
  <si>
    <t>POSPPR-COR-4</t>
  </si>
  <si>
    <t>POSPPR-COR-C.4.1</t>
  </si>
  <si>
    <t>POSPPR-COR-P.4.1</t>
  </si>
  <si>
    <t>SEJUT-COR-1</t>
  </si>
  <si>
    <t>SEJUT-COR-C.1.1</t>
  </si>
  <si>
    <t>SEJUT-COR-P.1.1</t>
  </si>
  <si>
    <t>SEJUT-COR-P.1.2</t>
  </si>
  <si>
    <t>SEJUT-COR-P.1.3</t>
  </si>
  <si>
    <t>SEJUT-COR-2</t>
  </si>
  <si>
    <t>SEJUT-COR-C.2.1</t>
  </si>
  <si>
    <t>SEJUT-COR-P.2.1</t>
  </si>
  <si>
    <t>ACCTI-COR-1</t>
  </si>
  <si>
    <t>ACCTI-COR-C.1.1</t>
  </si>
  <si>
    <t>ACCTI-COR-C.1.2</t>
  </si>
  <si>
    <t>ACCTI-COR-P.1.1</t>
  </si>
  <si>
    <t>ACCTI-COR-P.1.2</t>
  </si>
  <si>
    <t>ACCTI-COR-2</t>
  </si>
  <si>
    <t>ACCTI-COR-C.2.1</t>
  </si>
  <si>
    <t>ACCTI-COR-C.2.2</t>
  </si>
  <si>
    <t>ACCTI-COR-P.2.1</t>
  </si>
  <si>
    <t>ACCTI-COR-P.2.2</t>
  </si>
  <si>
    <t>ACCTI-COR-3</t>
  </si>
  <si>
    <t>ACCTI-COR-C.3.1</t>
  </si>
  <si>
    <t>ACCTI-COR-C.3.3</t>
  </si>
  <si>
    <t>ACCTI-COR-P.3.1</t>
  </si>
  <si>
    <t>ACCTI-COR-P.3.2</t>
  </si>
  <si>
    <t>ACCTI-COR-4</t>
  </si>
  <si>
    <t>ACCTI-COR-C.4.1</t>
  </si>
  <si>
    <t>ACCTI-COR-C.4.2</t>
  </si>
  <si>
    <t>ACCTI-COR-P.4.1</t>
  </si>
  <si>
    <t>ACCTI-COR-P.4.2</t>
  </si>
  <si>
    <t>ACCTI-COR-5</t>
  </si>
  <si>
    <t>ACCTI-COR-C.5.1</t>
  </si>
  <si>
    <t>ACCTI-COR-P.5.1</t>
  </si>
  <si>
    <t>ACCTI-COR-6</t>
  </si>
  <si>
    <t>ACCTI-COR-C.6.1</t>
  </si>
  <si>
    <t>ACCTI-COR-C.6.2</t>
  </si>
  <si>
    <t>ACCTI-COR-P.6.1</t>
  </si>
  <si>
    <t>ACCTI-COR-P.6.2</t>
  </si>
  <si>
    <t>ACCTI-COR-7</t>
  </si>
  <si>
    <t>ACCTI-COR-C.7.1</t>
  </si>
  <si>
    <t>ACCTI-COR-P.7.1</t>
  </si>
  <si>
    <t>ACCTI-COR-8</t>
  </si>
  <si>
    <t>SIN ACTIVIDADES PREVENTIVAS PROPUESTAS</t>
  </si>
  <si>
    <t>ACCTI-COR-C.8.1</t>
  </si>
  <si>
    <t>ACCTI-COR-9</t>
  </si>
  <si>
    <t>ACCTI-COR-C.9.1</t>
  </si>
  <si>
    <t>ACCTI-COR-P.9.1</t>
  </si>
  <si>
    <t>ADMTI-COR-1</t>
  </si>
  <si>
    <t>ADMTI-COR-C.1.1</t>
  </si>
  <si>
    <t>ADMTI-COR-C.1.2</t>
  </si>
  <si>
    <t>ADMTI-COR-P.1.1</t>
  </si>
  <si>
    <t>ADMTI-COR-P.1.2</t>
  </si>
  <si>
    <t>ADMTI-COR-2</t>
  </si>
  <si>
    <t>ADMTI-COR-C.2.1</t>
  </si>
  <si>
    <t>ADMTI-COR-C.2.2</t>
  </si>
  <si>
    <t>ADMTI-COR-P.2.1</t>
  </si>
  <si>
    <t>ADMTI-COR-P.2.2</t>
  </si>
  <si>
    <t>ADMTI-COR-3</t>
  </si>
  <si>
    <t>ADMTI-COR-C.3.1</t>
  </si>
  <si>
    <t>ADMTI-COR-P.3.1</t>
  </si>
  <si>
    <t>GINFO-COR-1</t>
  </si>
  <si>
    <t>GINFO-COR-C.1.1</t>
  </si>
  <si>
    <t>GINFO-COR-P.1.1</t>
  </si>
  <si>
    <t>GTHU-COR-1</t>
  </si>
  <si>
    <t>GTHU-COR-2</t>
  </si>
  <si>
    <t>GTHU-COR-C.1.1</t>
  </si>
  <si>
    <t>GTHU-COR-P.1.1</t>
  </si>
  <si>
    <t>GTHU-COR-C.2.1</t>
  </si>
  <si>
    <t>GTHU-COR-P.2.1</t>
  </si>
  <si>
    <t>APJUR-COR-1</t>
  </si>
  <si>
    <t>APJUR-COR-2</t>
  </si>
  <si>
    <t>APJUR-COR-3</t>
  </si>
  <si>
    <t>APJUR-COR-4</t>
  </si>
  <si>
    <t>Número de conceptos y viabilidades supervisados / Número de conceptos y viabilidades emitidos</t>
  </si>
  <si>
    <t>APJUR-COR-C.1.1</t>
  </si>
  <si>
    <t>APJUR-COR-P.1.1</t>
  </si>
  <si>
    <t>APJUR-COR-C.2.1</t>
  </si>
  <si>
    <t>APJUR-COR-P.2.1</t>
  </si>
  <si>
    <t>Número de procesos de cobros coactivos supervisados / Número de procesos de cobros coactivos ejecutados</t>
  </si>
  <si>
    <t>APJUR-COR-C.3.1</t>
  </si>
  <si>
    <t>APJUR-COR-P.3.1</t>
  </si>
  <si>
    <t>Número de respuestas a las demandas supervisadas / Número de respuestas a las demandas notificadas</t>
  </si>
  <si>
    <t>APJUR-COR-C.4.1</t>
  </si>
  <si>
    <t>APJUR-COR-P.4.1</t>
  </si>
  <si>
    <t>ADQBS-COR-1</t>
  </si>
  <si>
    <t>ADQBS-COR-2</t>
  </si>
  <si>
    <t>ADQBS-COR-C.1.1</t>
  </si>
  <si>
    <t>ADQBS-COR-C.1.2</t>
  </si>
  <si>
    <t>ADQBS-COR-P.1.1</t>
  </si>
  <si>
    <t>ADQBS-COR-P.1.2</t>
  </si>
  <si>
    <t>ADQBS-COR-C.2.1</t>
  </si>
  <si>
    <t>ADQBS-COR-C.2.2</t>
  </si>
  <si>
    <t>ADQBS-COR-P.2.1</t>
  </si>
  <si>
    <t>ADQBS-COR-P.2.2</t>
  </si>
  <si>
    <t>ADMBS-COR-1</t>
  </si>
  <si>
    <t>ADMBS-COR-2</t>
  </si>
  <si>
    <t>ADMBS-COR-C.1.1</t>
  </si>
  <si>
    <t>ADMBS-COR-P.1.1</t>
  </si>
  <si>
    <t>ADMBS-COR-C.2.1</t>
  </si>
  <si>
    <t>ADMBS-COR-C.2.2</t>
  </si>
  <si>
    <t>ADMBS-COR-P.2.1</t>
  </si>
  <si>
    <t>SEYM-COR-1</t>
  </si>
  <si>
    <t>GEFIN-COR-C.1.1</t>
  </si>
  <si>
    <t>GEFIN-COR-1</t>
  </si>
  <si>
    <t>GEFIN-COR-P.1.1</t>
  </si>
  <si>
    <t>GEFIN-COR-P.1.2</t>
  </si>
  <si>
    <t>SEYM-COR-C.1.1</t>
  </si>
  <si>
    <t>SEYM-COR-C.1.2</t>
  </si>
  <si>
    <t>SEYM-COR-P.1.1</t>
  </si>
  <si>
    <t>SEYM-COR-P.1.2</t>
  </si>
  <si>
    <t>Publicar el Plan de Acción Anual Institucional y el Plan estratégico Cuatrienal de la Entidad</t>
  </si>
  <si>
    <t>Plan de Acción Anual Institucional y el Plan estratégico Cuatrienal de la Entidad publicado</t>
  </si>
  <si>
    <t>Realizar mesa técnica para validar la pertinencia de la SOLICITUD DE ELABORACIÓN, MODIFICACIÓN Y ELIMINACIÓN INTI-F-007 que elabora la dependencia que requiere la necesidad</t>
  </si>
  <si>
    <t>Número de actos administrativos revisados por los  líderes / Número de actos administrativos suscritos</t>
  </si>
  <si>
    <t>Realizar capacitación a profesionales de Compra Directa sobre ACCTI-P-010 Procedimiento de Compra Directa de Predios con énfasis en los riesgos y controles aprobados en el procedimiento</t>
  </si>
  <si>
    <t>Cobertura de colaboradores de Compra Directa DAT capacitados en el ACCTI--P-010 Procedimiento de Compra Directa de Predios</t>
  </si>
  <si>
    <t>Expediente con verificación de requisitos jurídicos, técnicos y ambientales del propietario y predio objeto de materialización del subsidio</t>
  </si>
  <si>
    <t>Capacitar a los colaboradores de Revocatoria Directa de la SATDD sobre el procedimiento ACCTI-P-005 Revocatoria Directa del Acto de Adjudicación de Baldíos a Persona Natural, ACCTI-P-014 Revocatoria de Titulación de Baldíos en el Marco del Procedimiento Único De Ordenamiento Social De La Propiedad Rural y ADMBS-P-007 Reconstrucción de Expedientes</t>
  </si>
  <si>
    <t>Expediente con verificación  Informe Técnico Jurídico Preliminar y Acto Administrativo de Apertura</t>
  </si>
  <si>
    <t>Realizar capacitación sobre PAAC a profesionales de zonas focalizadas al grupo funcional de barrido predial</t>
  </si>
  <si>
    <t>Expediente con verificación  Informe Técnico Jurídico Definitivo y Acto Administrativo de  Cierre.</t>
  </si>
  <si>
    <t>Capacitar a los profesionales de SATZF  en el Procedimiento ACCTI- P-020 - en el marco del Procedimiento único de ordenamiento social de la Propiedad vigente.</t>
  </si>
  <si>
    <t>Revisiones jurídico - técnicas realizadas sobre las solicitudes de Adjudicación de baldíos a EDP allegas a la SATN</t>
  </si>
  <si>
    <t>(Número de formatos de cumplimiento de requisitos mínimos diligenciados / Número de funcionarios vinculados) X 100</t>
  </si>
  <si>
    <t>(Número de formatos de cumplimiento de requisitos mínimos revisados y aprobados / Número de funcionarios vinculados) X 100</t>
  </si>
  <si>
    <t>(Hojas de control de los expedientes de hoja de vida diligenciados actualizados /  Número de funcionarios vinculados) X 100</t>
  </si>
  <si>
    <t>Cumplimiento: Número de cuentas e informes de actividades revisados y aprobados por el supervisor del contrato / Total de cuentas e informes del contrato.
Impacto: Hallazgos de auditorías internas o externas respecto al incumplimiento de alguna obligación contractual.</t>
  </si>
  <si>
    <t>Estrategia elaborada e implementada mediante la elaboración de comunicaciones, lineamientos, realización de mesas de trabajo, verificaciones periódicas y elaboración de informes, entre otros</t>
  </si>
  <si>
    <t xml:space="preserve">Sensibilización al grupo de gestión financiera sobre la responsabilidad en la verificación del cumplimiento de requisitos para la gestión del pago. </t>
  </si>
  <si>
    <t>Acta de sesión de Consejo Directivo ANT donde se aprueba el Plan de Acción Anual y Plan Estratégico cuatrienal</t>
  </si>
  <si>
    <t>La Oficina de Planeación valida los documentos que han sido elaborados, revisados y aprobados por los responsables del Proceso, con el fin de cumplir los requisitos para la publicación de estos.</t>
  </si>
  <si>
    <t>El responsable asignado por la Oficina de Planeación evalúa el documento con base a la SOLICITUD DE ELABORACIÓN, MODIFICACIÓN Y ELIMINACIÓN INTI-F-007 y la pertinencia de este</t>
  </si>
  <si>
    <t>Publicar información referente a los trámites de la Agencia Nacional de Tierras, así como hacer visibles los canales de atención por medio de los cuales se pueden denunciar los posibles hechos de corrupción</t>
  </si>
  <si>
    <t xml:space="preserve">Campaña de sensibilización frente a los trámites dirigida a la ciudadanía </t>
  </si>
  <si>
    <t>Mediante la implementación de esquemas de control de calidad a la información del componente físico-jurídico  capturada en campo,  analizando las  diferentes variables tanto catastrales como jurídicas dando como resultado la aprobación o no para los predios revisados, evitando así la omisión y la alteración de la información física o jurídica de los predios</t>
  </si>
  <si>
    <t>Controlar la numeración de los FISOS entregados por oferta</t>
  </si>
  <si>
    <t>El sistema automáticamente identifica cuando se registra un FISO si este se encuentra duplicado</t>
  </si>
  <si>
    <t>Validar la numeración de los FISOS al ingresarlos al sistema</t>
  </si>
  <si>
    <t>Los líderes/revisores de cada proceso revisan los actos administrativos que se proyectan por parte de los abogados sustanciadores de las Subdirecciones y de  las Unidades de Gestión Territorial ; la cual tiene como objetivo identificar que la actuación administrativa descrita en ellos y las decisiones u órdenes concuerden con los elementos probatorios y documentos complementarios que hacen parte del expediente, de acuerdo con la normatividad vigente.</t>
  </si>
  <si>
    <t>Un acta de verificación de procedimientos
Formato ACCTI-F-003 Postulación y negociación del predio
Formato ACCTI –F-004 Forma Verificación Condiciones del Propietario
Formato ACCTI-F-005  Forma estudio de títulos
Formato ACCTI-F-091 Forma cruce de información Geográfica
Formato ACCTI-F-007 Forma unificada de visita de caracterización.</t>
  </si>
  <si>
    <t>Verificar el cumplimiento de requisitos del(los) propietario(s)  y del predio(s), como condiciones mínimas (jurídicas, técnicas y ambientales) para la materialización del subsidio,  mediante la revisión de un expediente en  cada trimestre del año.</t>
  </si>
  <si>
    <t>Revisando los expedientes o actuaciones administrativas de revocatoria directa, mediante la aplicación de las listas de chequeo vigentes con registro actualizado en la matriz de revocatoria</t>
  </si>
  <si>
    <t>Revisar e impulsar los procesos de revocatoria en curso, mediante diligenciamiento de la lista de chequeo y/o matriz de revocatoria</t>
  </si>
  <si>
    <t xml:space="preserve">Validar la decisión Acto Administrativo de Apertura,  mediante la verificación  del Informe Técnico Jurídico Preliminar, conforme al procedimiento único.
 </t>
  </si>
  <si>
    <t xml:space="preserve">Validar la decisión Acto Administrativo de Cierre,  mediante la verificación  del Informe Técnico Jurídico Definitivo , conforme al procedimiento único.
</t>
  </si>
  <si>
    <t xml:space="preserve">Con los  resultados del Informe Técnico Jurídico Preliminar y  de la Audiencia Pública de Resultados, se elaborará el Informe Técnico definitivo ( Acto Administrativo de Cierre).
</t>
  </si>
  <si>
    <t xml:space="preserve">Un Acta de verificación
Formato POSPR-F-015 INFORME TÉCNICO JURÍDICO DEFINITIVO.
Resolución de Cierre de Trámite Administrativo (notificada)
Folio de Matricula Inmobiliaria. </t>
  </si>
  <si>
    <t>Brindar garantías de transparencia y legalidad en el proceso.</t>
  </si>
  <si>
    <t>Evidenciar las falencias y reportar al líder del Equipo de Iniciativas Comunitarias para tomar las acciones correspondientes, respecto a suspender, subsanar y/o continuar con la Iniciativa Comunitaria.</t>
  </si>
  <si>
    <t>Realizar la selección objetiva y transparente de los proveedores de acuerdo a lo establecido en la guía operativa.</t>
  </si>
  <si>
    <t>La Subdirección de Asuntos Étnicos realiza Mesas técnicas de seguimiento mensual donde se verifica por cada procedimiento de formalización el estado y ruta a seguir.</t>
  </si>
  <si>
    <t>Realizar revisión mensual a los procedimientos de formalización, con el objeto de verificar su gestión,  avance e identificación de obstáculos, para lo cual el equipo de planeación de la SDAE y los lideres de los equipos de formalización suscribirán acta de seguimiento y control sobre la reunión realizada.</t>
  </si>
  <si>
    <t>ACCTI-F-065 Forma Auto de Archivo por Desistimiento Tácito o Expreso</t>
  </si>
  <si>
    <t>Verificar y revisar el procedimiento realizado en campo por medio de la validación de evidencias de los formatos, datos de campo y del proceso de oficina con relación en la construcción de los linderos para la definición de la cabida.</t>
  </si>
  <si>
    <t>El control de calidad se realiza evaluando los resultados del levantamiento topográfico, el resultado del control se registra en la matriz de control de calidad donde se evalúa desde el procedimiento de campo, pasando por el procesamiento de datos de campo, hasta la generación de informes (Plano, informe levantamiento, redacción técnica de linderos, cruce de información geográfica) en los formatos definidos por la Agencia. "Revisión de los productos generados, bajo las especificaciones de las guías y formatos oficiales adoptados por la Agencia" GINFO-P-007 (ITEM 10)</t>
  </si>
  <si>
    <t>En el caso de No conformidad técnica en el producto, se reporta al profesional o socio estratégico para que este ajuste la información necesaria; este ajuste es nuevamente sometido a un control de calidad. Ningún informe relacionado con el levantamiento topográfico es entregado al solicitante o área misional sin contar con la conformidad de control de calidad.</t>
  </si>
  <si>
    <t>Profesionales de la Subdirección de Talento Humano que realizan verificación de requisitos mínimos</t>
  </si>
  <si>
    <t>Verificar que los soportes presentados por el aspirante evidencien el cumplimiento de los requisitos exigidos por el empleo, conforme a lo establecido en el Manual de Funciones y Competencias de la entidad.</t>
  </si>
  <si>
    <t>La persona designada para realizar la verificación de requisitos mínimos, debe: 1)Verificar con SNIES acreditación de estudios 2)Analizar si la experiencia laboral esta relacionada con el empleo; 3) Verificar si cuenta con Libreta militar, Tarjeta profesional y certificaciones PGN, CGR, Policía; 4) Revisar concepto examen médico laboral 5) Diligenciar el formato Cumplimiento Requisitos Mínimos GTHU-F-010</t>
  </si>
  <si>
    <t>Verificar el cumplimiento de los requisitos exigidos por el empleo a proveer, de acuerdo con los requisitos de Ley y los contemplados en el Manual Específico de Funciones y de Competencias Laborales de la Agencia.</t>
  </si>
  <si>
    <t>Una vez conformado el expediente del funcionario posesionado, el responsable del control diligencia la hoja de control del expediente, y la actualiza cada vez que surjan nuevos documentos.</t>
  </si>
  <si>
    <t>Grupo de Conceptos - Líder</t>
  </si>
  <si>
    <t xml:space="preserve">El líder del Grupo de Conceptos, previa supervisión por parte del Jefe Jurídico, estudiará y decidirá la procedencia de su expedición. </t>
  </si>
  <si>
    <t>El líder de conceptos verificará la viabilidad jurídica o concepto, así como  la solicitud que dio origen al mismo y   la normatividad vigente que soporte la respuesta  y demás documentos anexos.</t>
  </si>
  <si>
    <t xml:space="preserve">El Líder del Grupo de Conceptos, en caso de tener discrepancias con el contenido del documento emitido, lo regresará al escribiente, mediante el sistema de gestión  documental ORFEO, detallando allí el motivo y solicitando realizar los respectivos ajustes. </t>
  </si>
  <si>
    <t>Supervisión y conceptos  y viabilidades jurídicas por parte del Líder de Grupo de Conceptos,  solicitará a quien proyecte la viabilidad jurídica o concepto, la  solicitud que dio origen al mismo, así como la normatividad que soporte la respuesta y demás documentos anexos.</t>
  </si>
  <si>
    <t>Cada vez que se expide una viabilidad jurídica o concepto, se efectuará el control.</t>
  </si>
  <si>
    <t>El líder del Grupo de Conceptos,  solicitará a quien proyecte la viabilidad jurídica o concepto, la solicitud que dio origen al mismo, así como la normatividad vigente que soporta la respuesta y demás documentos anexos.</t>
  </si>
  <si>
    <t xml:space="preserve">El líder de Representación Judicial,  en caso de tener discrepancias con el contenido del documento emitido, lo regresará al escribiente, mediante el sistema de gestión  documental ORFEO, detallando allí el motivo y solicitando realizar los respectivos ajustes. </t>
  </si>
  <si>
    <t xml:space="preserve">El líder de Grupo de Representación Judicial, previo visto bueno al proyecto de cobro coactivo, verificará el mismo, determinando así la procedencia o no de este. </t>
  </si>
  <si>
    <t>Coordinación para la Gestión Contractual - Secretaría General</t>
  </si>
  <si>
    <t>Matriz asignación de procesos contractuales, donde se especifica tipo de proceso y abogado responsable.</t>
  </si>
  <si>
    <t>Diligenciar el formato ADQBS-F-001-Forma RECIBIDO A SATISFACCIÓN INFORME DE ACTIVIDADES Y ORDEN DE PAGO CONTRATISTAS por parte del supervisor del contrato en donde se especifica puntualmente el cumplimiento del objeto y de las obligaciones. Y así mismo, la verificación de los requisitos estipulados en el formato para su pago.</t>
  </si>
  <si>
    <t>Se debe realizar un seguimiento a la verificación de existencia de los bienes de la entidad, confrontándolo con la información registrada en el aplicativo que tiene dispuesto la Agencia para el control de bienes, con el fin de identificar las pérdidas o daños de los mismos.</t>
  </si>
  <si>
    <t>Revisión a las bases de datos de los bienes devolutivos de la entidad, contenidos en la herramienta de gestión Apoteosys (o la plataforma dispuesta), con el fin de verificar la existencia de los mismos y detectar posibles faltantes del inventario.</t>
  </si>
  <si>
    <t>Identificar los roles por dependencia para el acceso a la información, con el propósito de mantener la información en entorno seguro, garantizando la preservación de la confidencialidad, la integridad y la disponibilidad de la información.</t>
  </si>
  <si>
    <t>Cuando no se cumple los permisos de acceso a la información se vulnera la confidencialidad, la integridad y la disponibilidad de la información de la entidad. En caso de acceso indebido el gestor documental (enlace) de cada dependencia debe validar los acceso a través de la opción "seguridad" de cada expediente disponible en el sistema determinando  quienes tienen acceso al expediente.</t>
  </si>
  <si>
    <r>
      <t xml:space="preserve">"Al momento de definir las actividades de control por parte de la primera línea de defensa, es importante considerar que los controles estén bien diseñados, es decir, que efectivamente estos mitigan las causas que hacen que el riesgo se material". </t>
    </r>
    <r>
      <rPr>
        <sz val="16"/>
        <color theme="1"/>
        <rFont val="Calibri"/>
        <family val="2"/>
        <scheme val="minor"/>
      </rPr>
      <t>DAFP 2018</t>
    </r>
  </si>
  <si>
    <t>Injerencia mediática de grupos de interés</t>
  </si>
  <si>
    <t>En las fases iniciales de los procesos agrarios y de formalización.</t>
  </si>
  <si>
    <t xml:space="preserve">Manipulación de la información durante las actividades de verificación de requisitos mínimos del predio de tipo jurídico, técnico o ambiental  bajo el cual se materialice un subsidio, para beneficio propio o de un tercero </t>
  </si>
  <si>
    <t>Durante la  valoración integral del predio, en el marco del análisis de los requisitos mínimos del predio de tipo jurídico, técnico o ambiental.</t>
  </si>
  <si>
    <t>En la elaboración del informe técnico-jurídico preliminar y definitivo, se puede favorecer intereses a particulares a efectos de establecer el inicio fase administrativa y/o judicial</t>
  </si>
  <si>
    <t>Desconocimiento de los requisitos establecidos en el Procedimiento ACCTI-P-005 Revocatoria Baldíos a Persona Natural -Ley 160/94 y ACCTI-P-014 Titulación de Baldíos POSPR, por parte de colaboradores nuevos que ingresan al Grupo de Revocatoria</t>
  </si>
  <si>
    <t>Manipulación de la información entregada a las  subdirecciones misionales según el  POSPR-P-006 P Procedimiento Único de Ordenamiento Social de la Propiedad,  para beneficio propio o de terceros</t>
  </si>
  <si>
    <t>Presencia de intereses particulares o conductas de recibir o solicitar beneficios por parte de los profesionales asignados para la adjudicación de predios baldíos en las zonas focalizadas</t>
  </si>
  <si>
    <t xml:space="preserve">Durante la  validación  de la información remitida por parte DGOSP, como en la  elaboración  del informe  técnico  - jurídico preliminar  y definitivo en el marco del procedimiento único </t>
  </si>
  <si>
    <t>Afectación en el logro de indicadores y metas asociadas a adjudicación de predios baldíos y bienes fiscales patrimoniales en los municipios focalizados</t>
  </si>
  <si>
    <t>Desconocimiento de los requisitos establecidos en el Procedimiento POSPR-P-006 PROCEDIMIENTO ÚNICO DE ORDENAMIENTO SOCIAL DE LA PROPIEDAD, para la adjudicación de predios baldíos en los municipios focalizados, por parte del equipo profesional asignado</t>
  </si>
  <si>
    <t>Dilación en la atención a las solicitudes de comunidades étnicas favoreciendo intereses particulares.</t>
  </si>
  <si>
    <t>2. Baja cobertura de capacitaciones frente a responsabilidades disciplinarias, fiscales o penales por incurrir en potenciales actos de corrupción con alcance a contratistas y funcionarios</t>
  </si>
  <si>
    <t>Presencia de intereses particulares para la modificación de la cabida y linderos de los predios; incluidas las conductas de recibir o solicitar beneficios por parte de un servidor público, contratista u operador para beneficio de un particular, ejecutando actividades por fuera de las normas, procedimientos, parámetros y criterios establecidos en procedimientos, guías, instructivos y formatos.</t>
  </si>
  <si>
    <t>En el desarrollo de la visita técnica, durante el postproceso de la información recopilada en campo y en la generación de informes técnicos que describen la cabida y linderos de los predios.</t>
  </si>
  <si>
    <t xml:space="preserve">Amenazas o presiones indebidas y exposiciones del colaborador frente a terceros interesados </t>
  </si>
  <si>
    <t>No ejecutar las acciones de cobro coactivo para favorecer intereses propios o de terceros.</t>
  </si>
  <si>
    <t>En el desarrollo de defensa jurídica.</t>
  </si>
  <si>
    <t>Indebida verificación de requisitos y evaluación no objetiva de los proveedores.</t>
  </si>
  <si>
    <t>Vicios en la estructuración de los pliegos y términos.</t>
  </si>
  <si>
    <t>Aprobación de informes y pagos de contratos sin cumplimiento del objeto, obligaciones y/o requisitos contractuales en beneficio particular o de terceros.</t>
  </si>
  <si>
    <t>1. Las determinaciones que en temas de tierra viene tomando el Nuevo Gobierno Nacional, de alguna manera afectan positiva o negativamente el accionar de la ANT
2. Las posiciones asumidas por el Nuevo Gobierno Nacional respecto al Proceso de Paz, en temas de tierras (Punto 1 del Acuerdo de la Habana)
3. Las marcadas diferencias, de tipo ideológico, entre los integrantes del Congreso de la República, en temas de tierras
4. Injerencia de grupos económicos (gremios, etc.) en las determinaciones que en materia de tierras y de reforma agraria, deba tomar las autoridades legislativas
5. Influencia de actores externos (políticos, gremios) en las determinaciones de la Entidad</t>
  </si>
  <si>
    <t>1. La limitación se recursos financieros, por parte del Gobierno Nacional, para compras de predios para atender la alta demanda de tierras de las comunidades rurales.
2. Lo costoso que resulta la visita a gran parte del territorio nacional para hacer presencia institucional (distancias, topografías, medios de transporte, etc.)
3. Concentración en la ejecución de recursos, en ciertas regiones del País, para adjudicación de tierras y proyectos productivos.
4. Influencia de actores externos (políticos, gremios) en la determinación de recursos para la Entidad.</t>
  </si>
  <si>
    <t>1. Las políticas con Enfoque Diferencial definidas por el Estado que influencian la actuación de la Entidad
2. Las exigencias de los grupos étnicos y comunidades campesinas en materia de adjudicación de tierras
3. El paro indefinido decretado por las comunidades indígenas del departamento del Cauca, motivado por adjudicación de tierras, proyectos productivos, etc.
4. Las movilizaciones campesinas de tipo reivindicativas en materia de tierras y proyectos productivos</t>
  </si>
  <si>
    <t>1. Grandes avances tecnológicos existentes en el mercado para asuntos relacionados con mediciones y demás, en materia rural
2. Las normas que en materia de avance digital ha venido implementando el Gobierno Nacional, que han favorecido al sector rural colombiano</t>
  </si>
  <si>
    <t>1. Las políticas y normas sobre cambios de uso o usos indebidos a los suelos rurales
2. Las frecuentes afectaciones al suelo rural por la minería ilegal y cultivos ilícitos.
3. La aplicación de fungicidas y herbicidas en fumigaciones, sean de tipo legal (prevención de siembras ilícitas) o ilegal (para siembras de cultivos ilícitos), que afectan negativamente el suelo rural.</t>
  </si>
  <si>
    <t>1. Las limitaciones, que de tipo legal, existen relacionados con los usos del suelo rural.
2. Los frecuentes cambios normativos, en materia de desarrollo rural y de reforma agraria.
3. Prevalencia de intereses personales o de pequeños grupos económicos en materia de legislación rural.</t>
  </si>
  <si>
    <t>1. La limitación se recursos financieros para compras de predios para atender la alta demanda de tierras de las comunidades rurales.
2. Lo costoso que resulta la visita a gran parte del territorio nacional para hacer presencia institucional (distancias, topográficas, transporte, etc.).
3. Limitación de recursos para tener mayor presencia institucional en las regiones.</t>
  </si>
  <si>
    <t>1. Subutilización de funcionarios con grandes experiencias y competencias en temas rurales 
2. Contratación de personal sin las calidades y cualidades profesionales para la atención del sector rural
3. Inadecuada distribución de funcionarios, en las dependencias, contratistas y planta, según competencias
4. Inducción y reinducción a funcionarios en conocimientos del funcionamiento general de la ANT
5. Subjetividad en materia de toma de decisiones por los funcionarios</t>
  </si>
  <si>
    <t>1. Mapa de procesos y procedimientos institucional bien estructurados
2. Dispersión entre dependencias en las toma de decisiones, en materia de procesos y procedimientos
3. Subjetividad en materia de toma de decisiones, tanto de directivos, como de funcionarios
4. Inducción y reinducción a funcionarios en conocimientos del funcionamiento general de la ANT y sus procesos y procedimientos.</t>
  </si>
  <si>
    <t>1. Se cuenta con plataformas tecnológicas, ágiles y de fácil acceso, al servicio de los pobladores rurales (FISO) y grupos de interés
2. Por la escasa presencia institucional en las regiones se subutiliza las bondades de la plataforma tecnológica, ante las limitaciones de los pobladores rurales en materia de uso de las TICs
3. A pesar de contar con las tecnologías no hay unificación de los datos de avances en la gestión institucional entre dependencias.
4. Escasa coordinación, entre dependencias, para el mejor aprovechamiento de las tecnologías existentes en la Entidad</t>
  </si>
  <si>
    <t>1. La ANT cuenta con una serie de documentos que definen su estructura legal, contexto y actuación a corto, mediano y largo plazo
2. Sus planes, programas y proyectos son revisados y ajustados con frecuencia, acordes con las exigencias del contexto, sea éste interno o externo
3. Su actuación está orientada a responder las exigencias de los Planes de Desarrollo Nacional, las normatividades de Sector Agricultura, y su propia estructura, misión y visión.
4. A pesar de que la Entidad se encuentra bien constituida estratégicamente, falta mayor dinámica en su implementación.
5. Los equipos de trabajo internos, en muchas ocasiones no se coordinan entre si en su desempeño institucional
6. Escasa coordinación, entre dependencias, para el logro de los objetivos de planes, programas y proyectos.</t>
  </si>
  <si>
    <t>1. Existencia de varios canales informativos y de comunicación internos que se actualizan con frecuencia
2. A pesar de la existencia de canales informativos y de comunicación internos, la información interna no es fluida
3. Escasa o baja presencia de funcionarios en jornadas de capacitación, como en eventos masivos que se programan
4. Poca o baja coordinación, entre dependencias, para una comunicación ágil y fluida
5. Se generen nuevas o mucho más ágiles estrategias de comunicación e información.</t>
  </si>
  <si>
    <t>ALCANCE: Inicia con la información recibida por los diferentes modelos de atención e informes de seguimiento de las distintas adjudicaciones realizadas y finaliza con la administración del Fondo Nacional Agrario y baldíos, realización de mecanismos de administración, constitución y delimitación de zonas de reservas, protección de territorios ancestrales de comunidades indígenas, revocatoria del acto de adjudicación y limitaciones a la propiedad.
OBJETIVO: Adelantar las diferentes acciones necesarias para la administración de los bienes fiscales patrimoniales de la Agencia y las tierras baldías de la Nación, conforme a la vocación productiva y uso del suelo, promoviendo las condiciones socioeconómicas y ambientales del territorio.</t>
  </si>
  <si>
    <t xml:space="preserve">1. Secretaría General.
2. Subdirección Administrativa y Financiera.
3. Subdirección de Administración de Tierras de la Nación.
4. Oficina de Planeación </t>
  </si>
  <si>
    <t>MAPA DE RIESGOS DE CORRUPCIÓN
Vigencia 2023 - Versión 1
Enero de 2023</t>
  </si>
  <si>
    <t>Observaciones de verificación 
Oficina de Control Interno
I Cuatrimestre 2023</t>
  </si>
  <si>
    <r>
      <rPr>
        <b/>
        <sz val="10"/>
        <color theme="1"/>
        <rFont val="Arial Narrow"/>
        <family val="2"/>
      </rPr>
      <t xml:space="preserve">05/05/2023. </t>
    </r>
    <r>
      <rPr>
        <sz val="10"/>
        <color theme="1"/>
        <rFont val="Arial Narrow"/>
        <family val="2"/>
      </rPr>
      <t xml:space="preserve"> La actividad se encuentra en términos, su ejecución  está programada para el mes de dic.</t>
    </r>
  </si>
  <si>
    <r>
      <rPr>
        <b/>
        <sz val="10"/>
        <color theme="1"/>
        <rFont val="Arial Narrow"/>
        <family val="2"/>
      </rPr>
      <t xml:space="preserve">05/05/2023.  </t>
    </r>
    <r>
      <rPr>
        <sz val="10"/>
        <color theme="1"/>
        <rFont val="Arial Narrow"/>
        <family val="2"/>
      </rPr>
      <t>Para el periodo evaluado se observó la ejecución del control, aportándose como evidencia registros de los conceptos y viabilidades jurídicas generadas por la Oficina Jurídica.</t>
    </r>
  </si>
  <si>
    <r>
      <rPr>
        <b/>
        <sz val="10"/>
        <color theme="1"/>
        <rFont val="Arial Narrow"/>
        <family val="2"/>
      </rPr>
      <t>05/05/2023.</t>
    </r>
    <r>
      <rPr>
        <sz val="10"/>
        <color theme="1"/>
        <rFont val="Arial Narrow"/>
        <family val="2"/>
      </rPr>
      <t xml:space="preserve">  Para el periodo evaluado se observó la ejecución del control, aportándose evidencias de las solicitudes de inicio del proceso de cobro coactivo.
</t>
    </r>
  </si>
  <si>
    <r>
      <rPr>
        <b/>
        <sz val="10"/>
        <color theme="1"/>
        <rFont val="Arial Narrow"/>
        <family val="2"/>
      </rPr>
      <t>05/05/2023.</t>
    </r>
    <r>
      <rPr>
        <sz val="10"/>
        <color theme="1"/>
        <rFont val="Arial Narrow"/>
        <family val="2"/>
      </rPr>
      <t xml:space="preserve">  Para el periodo evaluado se observó la ejecución del control, aportándose capturas de pantalla de Orfeo relacionadas con los radicados de respuesta de demandas.
</t>
    </r>
  </si>
  <si>
    <r>
      <rPr>
        <b/>
        <sz val="10"/>
        <color theme="1"/>
        <rFont val="Arial Narrow"/>
        <family val="2"/>
      </rPr>
      <t xml:space="preserve">
05/05/2023. </t>
    </r>
    <r>
      <rPr>
        <sz val="10"/>
        <color theme="1"/>
        <rFont val="Arial Narrow"/>
        <family val="2"/>
      </rPr>
      <t xml:space="preserve"> La actividad se encuentra en términos, su finalización  está programada para el mes de diciembre.  
No obstante, con corte al periodo evaluado,  la Oficina Jurídica indicó que adelantó acciones frente a la actualización del Normograma de la entidad., a saber :
1. Revisión por parte de la OJ, para identificar necesidades de actualización.
2, Proyección de memorando con destino a las diferentes áreas de la entidad para cuyo asunto es Actualización normograma 2023.
3.Revisión por parte del líder del equipo interno de Conceptos, de los aportes realizados por los contratistas del grupo conceptos (primer filtro del normograma).
4.Dicho Drive con la ultima revisión será remitido a las diferentes dependencias de la entidad una vez este validado por el jefe de la Oficina Jurídica el memorando antes citado.</t>
    </r>
  </si>
  <si>
    <r>
      <rPr>
        <b/>
        <sz val="10"/>
        <color theme="1"/>
        <rFont val="Arial Narrow"/>
        <family val="2"/>
      </rPr>
      <t xml:space="preserve">
05/05/2023. </t>
    </r>
    <r>
      <rPr>
        <sz val="10"/>
        <color theme="1"/>
        <rFont val="Arial Narrow"/>
        <family val="2"/>
      </rPr>
      <t xml:space="preserve"> La actividad se encuentra en términos, su finalización  está programada para el mes de diciembre. 
No obstante, con corte al periodo evaluado,  la Oficina Jurídica informó los siguientes avances de gestión:
Febrero: se recibieron 4 solicitudes de inicio del proceso de cobro coactivo y de acuerdo al Manual de Cobro Coactivo, se verificó si cumplían con los requisitos para iniciar dicho proceso.
Marzo: se recibieron 3 solicitudes de inicio del proceso de cobro coactivo y de acuerdo al Manual de Cobro Coactivo, se verificó si cumplían con los requisitos para iniciar dicho proceso.
Abril: se recibió un radicado con No. 20236200523462 relacionado con procesos coactivos. Sea del caso aclarar que dicha entrada corresponde a una citación de mandamiento de pago en contra de la entidad para lo cual se encuentra adelantando las actuaciones tendientes a ejercer la defensa técnica de la agencia. 
Frente a la gestión reportada, se observaron evidencias en los meses de febrero, marzo y abril.</t>
    </r>
  </si>
  <si>
    <r>
      <rPr>
        <b/>
        <sz val="10"/>
        <color theme="1"/>
        <rFont val="Arial Narrow"/>
        <family val="2"/>
      </rPr>
      <t xml:space="preserve">08/05/2023. </t>
    </r>
    <r>
      <rPr>
        <sz val="10"/>
        <color theme="1"/>
        <rFont val="Arial Narrow"/>
        <family val="2"/>
      </rPr>
      <t>Se observó la publicación en la página web institucional del plan de participación ciudadana 2023, este puede ser consultado en el siguiente enlace https://www.ant.gov.co/planeacion-control-y-gestion/planes-programas-y-proyectos/plan-de-participacion-ciudadana/
La actividad preventiva presentó cumplimiento.</t>
    </r>
  </si>
  <si>
    <r>
      <rPr>
        <b/>
        <sz val="10"/>
        <color theme="1"/>
        <rFont val="Arial Narrow"/>
        <family val="2"/>
      </rPr>
      <t>8/05/2023.</t>
    </r>
    <r>
      <rPr>
        <sz val="10"/>
        <color theme="1"/>
        <rFont val="Arial Narrow"/>
        <family val="2"/>
      </rPr>
      <t xml:space="preserve">  Se observó el plan de atención a comunidades indígenas, el cual contienen el estado de casos con corte a febrero, marzo y abril.
Con corte al primer cuatrimestre del 2023, se observó la ejecución del control.</t>
    </r>
  </si>
  <si>
    <r>
      <rPr>
        <b/>
        <sz val="10"/>
        <rFont val="Arial Narrow"/>
        <family val="2"/>
      </rPr>
      <t xml:space="preserve">08/05/2023.  </t>
    </r>
    <r>
      <rPr>
        <sz val="10"/>
        <rFont val="Arial Narrow"/>
        <family val="2"/>
      </rPr>
      <t xml:space="preserve">Se allegaron los siguientes soportes:
Para el mes de enero, se suministró archivo de oferta de predios, el cual relaciona 18 predios que referencias el estado "Revisión Inicial".  Asimismo, se observó la comunicación 20235000042121 del 30/01/2023  a través de la cual se solicitó a la comunidad ampliación de información.
Para el mes de febrero,  se observó archivo de oferta de predios, el cual relaciona 37 predios que referencias el estado "Revisión Inicial".  Así mismo, se allegaron 20 comunicaciones de gestión.
Para el mes de marzo,  se observó archivo de oferta de predios, el cual relaciona 28 predios que referencias el estado "Revisión Inicial".  Así mismo, se allegaron 9 comunicaciones de gestión.
Para el mes de marzo,  se observó archivo de oferta de predios, el cual relaciona 40 predios que referencias el estado "Revisión Inicial".  Así mismo, se allegaron 18 comunicaciones de gestión.
Con corte al primer cuatrimestre del 2023, se observó la ejecución del control.
</t>
    </r>
  </si>
  <si>
    <r>
      <rPr>
        <b/>
        <sz val="10"/>
        <color theme="1"/>
        <rFont val="Arial Narrow"/>
        <family val="2"/>
      </rPr>
      <t xml:space="preserve">08/05/2023. </t>
    </r>
    <r>
      <rPr>
        <sz val="10"/>
        <color theme="1"/>
        <rFont val="Arial Narrow"/>
        <family val="2"/>
      </rPr>
      <t xml:space="preserve"> Se observó Acta No. 1 del 01/03/2023, Acta No. 2 del 04/04/2023 y Acta No. 01 del 02/05/2023. del seguimiento realizado por la SAÉ a los diferentes equipos del procedimiento de formalización.
Con corte al primer cuatrimestre del 2023, se observó la ejecución del control.
</t>
    </r>
  </si>
  <si>
    <r>
      <rPr>
        <b/>
        <sz val="10"/>
        <color theme="1"/>
        <rFont val="Arial Narrow"/>
        <family val="2"/>
      </rPr>
      <t xml:space="preserve">09/05/2023. </t>
    </r>
    <r>
      <rPr>
        <sz val="10"/>
        <color theme="1"/>
        <rFont val="Arial Narrow"/>
        <family val="2"/>
      </rPr>
      <t xml:space="preserve"> La dependencia responsable de ejecución indicó que, dentro del proceso de calidad aplicado a los actos administrativos generados durante la valoración de las solicitudes de inscripción al Registro de Sujetos de Ordenamiento – RESO, se maneja un formato en EXCEL, donde se realiza el registro de todos los casos que han sido revisados como muestra del 30 % del total generado; de enero a marzo, hay un total de 1671 actos administrativos y/o memorandos revisados, de los cuales se han aprobado 1231 todos los que en la celda APROBADO/RECHAZADO que se identifican con el numero 1 son los actos administrativos aprobados, lo contrario pasa para los que tienen 0, ya que estos aún no han sido aprobados, por inconsistencias de forma o fondo, evidenciadas en el AA y que se pueden identificar en la celda de OBSERVACIONES o en la información que es brindada al valorador por medio de correo electrónico y por el aplicativo SIT.  
Para este periodo el proceso de calidad es llevado a cabo por 5 profesionales, que tienen el perfil de revisores de calidad; cabe aclarar que un AA puede tener varias revisiones y se aprueba una vez el valorador siga las instrucciones brindadas por el profesional en calidad.; cabe aclarar que un AA puede tener varias revisiones y se aprueba una vez el valorador siga las instrucciones brindadas por el profesional en calidad, razón por la cual se identifican varias columnas de REVISIÓN. 
La actividad preventiva se encuentra en términos, para el primer cuatrimestre del 2023 se observó la cumplimiento de 1 de los 4 controles de calidad al proceso de valoración de las solicitudes de inclusión al RESO, toda vez que, se observó archivo "consolidado calidad valoración" el cual permite establecer si el acto fue revisado y aprobado.
Se recomienda actualizar los criterios del archivo incorporando nueva dinámica institucional en materia de FISO.</t>
    </r>
  </si>
  <si>
    <r>
      <rPr>
        <b/>
        <sz val="10"/>
        <color theme="1"/>
        <rFont val="Arial Narrow"/>
        <family val="2"/>
      </rPr>
      <t>08/05/2023.</t>
    </r>
    <r>
      <rPr>
        <sz val="10"/>
        <color theme="1"/>
        <rFont val="Arial Narrow"/>
        <family val="2"/>
      </rPr>
      <t xml:space="preserve">  Se observó relación de 16 proyectos y su estado contractual.
La actividad preventiva se encuentra en términos, para el primer cuatrimestre del 2023 presentó cumplimiento, toda vez que, se observó 1 de los 3 seguimientos a proyectos TI.</t>
    </r>
  </si>
  <si>
    <r>
      <rPr>
        <b/>
        <sz val="10"/>
        <color theme="1"/>
        <rFont val="Arial Narrow"/>
        <family val="2"/>
      </rPr>
      <t xml:space="preserve">09/08/2023. </t>
    </r>
    <r>
      <rPr>
        <sz val="10"/>
        <color theme="1"/>
        <rFont val="Arial Narrow"/>
        <family val="2"/>
      </rPr>
      <t xml:space="preserve"> La dependencia responsable de ejecución informó que los usuarios del equipo RESO diligencian los acuerdo de confidencialidad, lo cuales se diligencian en el momento e la contratación y reposan en el expediente contractual. A la fecha se han diligenciado los siguientes:
Enero: 14 usuarios con rol validador, 
Febrero: 3 usuarios con rol validador
Marzo: 27 usuarios con rol validador, 
Abril: 16 usuarios con rol validador.
Con corte al primer cuatrimestre, se observó la ejecución del control, toda vez que, se allegaron los acuerdos de confidencialidad.</t>
    </r>
  </si>
  <si>
    <r>
      <rPr>
        <b/>
        <sz val="10"/>
        <color theme="1"/>
        <rFont val="Arial Narrow"/>
        <family val="2"/>
      </rPr>
      <t xml:space="preserve">09/08/2023.  </t>
    </r>
    <r>
      <rPr>
        <sz val="10"/>
        <color theme="1"/>
        <rFont val="Arial Narrow"/>
        <family val="2"/>
      </rPr>
      <t>Se observaron soportes de las siguientes actividades:
Capacitación Circular 14 del 16/02/2023 y sus correspondientes memorias.
Memorias Resolución 20231030014576 del 17/02/2023.
Listado asistencia Diseño estratégica priorización 17 municipios compra del 26/04/2023.
Con corte al primer cuatrimestre del 2023, se observó la ejecución del control.</t>
    </r>
  </si>
  <si>
    <r>
      <rPr>
        <b/>
        <sz val="10"/>
        <color theme="1"/>
        <rFont val="Arial Narrow"/>
        <family val="2"/>
      </rPr>
      <t xml:space="preserve">09/08/2023. </t>
    </r>
    <r>
      <rPr>
        <sz val="10"/>
        <color theme="1"/>
        <rFont val="Arial Narrow"/>
        <family val="2"/>
      </rPr>
      <t xml:space="preserve"> Se allegaron los estudios previos de Google 2023, Planet Plataforma - Skysat, Ficha técnica de discos duros y switches.
Para el periodo evaluado se observó la ejecución del control, sin embargo, se recomienda que en futuros seguimientos se aportes las Fichas técnicas y/o estudios técnicos revisados y validados atendiendo el reporte de seguimiento de los proyecto TI suministrado en la actividad preventiva.</t>
    </r>
  </si>
  <si>
    <r>
      <rPr>
        <b/>
        <sz val="10"/>
        <color theme="1"/>
        <rFont val="Arial Narrow"/>
        <family val="2"/>
      </rPr>
      <t xml:space="preserve">09/05/2023.  </t>
    </r>
    <r>
      <rPr>
        <sz val="10"/>
        <color theme="1"/>
        <rFont val="Arial Narrow"/>
        <family val="2"/>
      </rPr>
      <t>La actividad preventiva se encuentra en términos, para el primer cuatrimestre presentó cumplimiento, toda vez que, se observó 2 de las 10 actualización del inventario de procesos agrarios.</t>
    </r>
  </si>
  <si>
    <r>
      <rPr>
        <b/>
        <sz val="10"/>
        <color theme="1"/>
        <rFont val="Arial Narrow"/>
        <family val="2"/>
      </rPr>
      <t>09/05/2023.</t>
    </r>
    <r>
      <rPr>
        <sz val="10"/>
        <color theme="1"/>
        <rFont val="Arial Narrow"/>
        <family val="2"/>
      </rPr>
      <t xml:space="preserve">  La actividad preventiva se encuentra en términos, su ejecución esta programada para el mes de junio.</t>
    </r>
  </si>
  <si>
    <r>
      <rPr>
        <b/>
        <sz val="10"/>
        <color theme="1"/>
        <rFont val="Arial Narrow"/>
        <family val="2"/>
      </rPr>
      <t xml:space="preserve">09/05/2023. </t>
    </r>
    <r>
      <rPr>
        <sz val="10"/>
        <color theme="1"/>
        <rFont val="Arial Narrow"/>
        <family val="2"/>
      </rPr>
      <t>La dependencia responsable de ejecución informó lo siguiente:
En el mes de enero  los lideres de procesos revisaron 957 Actos administrativos /957 Actos administrativos suscritos.
En el mes de febrero los lideres de procesos revisaron 830  Actos administrativos /830 Actos administrativos suscritos
En el mes de marzo los lideres de procesos revisaron 618  Actos administrativos /618 Actos administrativos suscritos
En el mes de abril los lideres de procesos revisaron 1129 Actos administrativos /1129 Actos administrativos suscritos
Para el primer cuatrimestre del 2023 se observó la ejecución del control, toda vez que, se observó la relación de actos administrativas las cuales referencia el número del expediente y acto administrativo.</t>
    </r>
  </si>
  <si>
    <r>
      <rPr>
        <b/>
        <sz val="10"/>
        <color theme="1"/>
        <rFont val="Arial Narrow"/>
        <family val="2"/>
      </rPr>
      <t xml:space="preserve">03/05/2023.  </t>
    </r>
    <r>
      <rPr>
        <sz val="10"/>
        <color theme="1"/>
        <rFont val="Arial Narrow"/>
        <family val="2"/>
      </rPr>
      <t>El responsable de ejecución indicó que,  e realizó capacitación de Manejo de presiones indebidas a las Unidades de Gestión Territorial existentes al día 25 de Abril del 2023, con la asistencia de 249 personas. 
Respecto a lo informado, se observó listado de asistencia electrónico de la capacitación en manejar de presiones indebidas realizada el 25/04/2023.  Sin embargo, se recomienda fortalecer la evidencias aportadas, a fin que estas permitan establecer la temática tratada en la capacitación, así como, se puedan identificar los colaboradores de las UGTs.</t>
    </r>
  </si>
  <si>
    <r>
      <rPr>
        <b/>
        <sz val="10"/>
        <color theme="1"/>
        <rFont val="Arial Narrow"/>
        <family val="2"/>
      </rPr>
      <t>03/05/2023.</t>
    </r>
    <r>
      <rPr>
        <sz val="10"/>
        <color theme="1"/>
        <rFont val="Arial Narrow"/>
        <family val="2"/>
      </rPr>
      <t xml:space="preserve">  Se observó relación de 6 casos del mes de marzo, los cuales referencian el estado del producto y la solicitud.</t>
    </r>
  </si>
  <si>
    <r>
      <rPr>
        <b/>
        <sz val="10"/>
        <color theme="1"/>
        <rFont val="Arial Narrow"/>
        <family val="2"/>
      </rPr>
      <t xml:space="preserve">03/05/2023. </t>
    </r>
    <r>
      <rPr>
        <sz val="10"/>
        <color theme="1"/>
        <rFont val="Arial Narrow"/>
        <family val="2"/>
      </rPr>
      <t xml:space="preserve"> Actividad preventiva en términos, su ejecución está programada para el mes de mayo.</t>
    </r>
  </si>
  <si>
    <r>
      <rPr>
        <b/>
        <sz val="10"/>
        <color theme="1"/>
        <rFont val="Arial Narrow"/>
        <family val="2"/>
      </rPr>
      <t xml:space="preserve">03/05/2023. </t>
    </r>
    <r>
      <rPr>
        <sz val="10"/>
        <color theme="1"/>
        <rFont val="Arial Narrow"/>
        <family val="2"/>
      </rPr>
      <t xml:space="preserve"> Actividad preventiva en términos, su ejecución está programada para el mes de septiembre.</t>
    </r>
  </si>
  <si>
    <r>
      <rPr>
        <b/>
        <sz val="10"/>
        <color theme="1"/>
        <rFont val="Arial Narrow"/>
        <family val="2"/>
      </rPr>
      <t xml:space="preserve">08/05/2023. </t>
    </r>
    <r>
      <rPr>
        <sz val="10"/>
        <color theme="1"/>
        <rFont val="Arial Narrow"/>
        <family val="2"/>
      </rPr>
      <t xml:space="preserve"> Se observó listado de asistencia del 20/02/2023 a capacitación sobre procedimiento de compra. 
Actividad preventiva en términos, para el primer cuatrimestre del 2023 presentó cumplimiento, toda vez que, se observó 1 de las 4 capacitaciones programadas.</t>
    </r>
  </si>
  <si>
    <r>
      <rPr>
        <b/>
        <sz val="10"/>
        <color theme="1"/>
        <rFont val="Arial Narrow"/>
        <family val="2"/>
      </rPr>
      <t xml:space="preserve">09/05/2023.  </t>
    </r>
    <r>
      <rPr>
        <sz val="10"/>
        <color theme="1"/>
        <rFont val="Arial Narrow"/>
        <family val="2"/>
      </rPr>
      <t xml:space="preserve">La Dirección de Asuntos Étnicos en fase preliminar indicó que, durante los meses de enero a abril del 2023, solo se contaba con una persona contratada en el equipo de iniciativas, razón por la cual no se llevó a cabo esta actividad.
La actividad preventiva presentó incumplimiento, dado que, no se observó la socialización de los protocolos de implementación de las iniciativas comunitarias al  grupo técnico de iniciativas comunitarias.
</t>
    </r>
    <r>
      <rPr>
        <b/>
        <sz val="10"/>
        <color theme="1"/>
        <rFont val="Arial Narrow"/>
        <family val="2"/>
      </rPr>
      <t xml:space="preserve">
08/05/2023. </t>
    </r>
    <r>
      <rPr>
        <sz val="10"/>
        <color theme="1"/>
        <rFont val="Arial Narrow"/>
        <family val="2"/>
      </rPr>
      <t xml:space="preserve"> La actividad preventiva presentó incumplimiento, dado que, no se observó la socialización de los protocolos de implementación de las iniciativas comunitarias al  grupo técnico de iniciativas comunitarias.  No obstante, es preciso indicar que, la Dirección informó que no se ha contratado dicho equipo.</t>
    </r>
  </si>
  <si>
    <r>
      <rPr>
        <b/>
        <sz val="10"/>
        <color theme="1"/>
        <rFont val="Arial Narrow"/>
        <family val="2"/>
      </rPr>
      <t xml:space="preserve">09/05/2023.  </t>
    </r>
    <r>
      <rPr>
        <sz val="10"/>
        <color theme="1"/>
        <rFont val="Arial Narrow"/>
        <family val="2"/>
      </rPr>
      <t>La Dirección de Asuntos Étnicos en fase preliminar allegó relación de 13 iniciativas comunitarias.
En atención a los avances de gestión y evidencias aportadas, la actividad preventiva presentó incumplimiento, toda vez que, se observaron extractos de 2 de las 13 iniciativas vigentes con cortes al primer cuatrimestre.</t>
    </r>
    <r>
      <rPr>
        <b/>
        <sz val="10"/>
        <color theme="1"/>
        <rFont val="Arial Narrow"/>
        <family val="2"/>
      </rPr>
      <t xml:space="preserve">
08/05/2023. </t>
    </r>
    <r>
      <rPr>
        <sz val="10"/>
        <color theme="1"/>
        <rFont val="Arial Narrow"/>
        <family val="2"/>
      </rPr>
      <t xml:space="preserve"> Se observaron los siguientes extractos bancarios:
</t>
    </r>
    <r>
      <rPr>
        <b/>
        <sz val="10"/>
        <color theme="1"/>
        <rFont val="Arial Narrow"/>
        <family val="2"/>
      </rPr>
      <t>Febrero:</t>
    </r>
    <r>
      <rPr>
        <sz val="10"/>
        <color theme="1"/>
        <rFont val="Arial Narrow"/>
        <family val="2"/>
      </rPr>
      <t xml:space="preserve">
Comunidad Vereda Chilona El Salto: corte 31/12/2022 y 31/01/2023.
</t>
    </r>
    <r>
      <rPr>
        <b/>
        <sz val="10"/>
        <color theme="1"/>
        <rFont val="Arial Narrow"/>
        <family val="2"/>
      </rPr>
      <t>Marzo:</t>
    </r>
    <r>
      <rPr>
        <sz val="10"/>
        <color theme="1"/>
        <rFont val="Arial Narrow"/>
        <family val="2"/>
      </rPr>
      <t xml:space="preserve">
Consejo Comunitario manos Amigas del Patia: febrero 2023
A fin de evaluar el cumplimiento de la acción preventiva, se solicita se allegue la relación de total de iniciativas comunitarias vigentes con corte a abril del 2023.
</t>
    </r>
  </si>
  <si>
    <r>
      <rPr>
        <b/>
        <sz val="10"/>
        <color theme="1"/>
        <rFont val="Arial Narrow"/>
        <family val="2"/>
      </rPr>
      <t xml:space="preserve">09/05/2023.  </t>
    </r>
    <r>
      <rPr>
        <sz val="10"/>
        <color theme="1"/>
        <rFont val="Arial Narrow"/>
        <family val="2"/>
      </rPr>
      <t>La Dirección de Asuntos Étnicos en fase preliminar indicó que, de enero al mes de abril, fueron priorizadas las iniciativas del Resguardo indígena Nukak Maku y del Resguardo de San Pedro - Pueblo INGA.
En atención a lo enunciado, se observó la ejecución del control.</t>
    </r>
    <r>
      <rPr>
        <b/>
        <sz val="10"/>
        <color theme="1"/>
        <rFont val="Arial Narrow"/>
        <family val="2"/>
      </rPr>
      <t xml:space="preserve">
08/05/2023.  </t>
    </r>
    <r>
      <rPr>
        <sz val="10"/>
        <color theme="1"/>
        <rFont val="Arial Narrow"/>
        <family val="2"/>
      </rPr>
      <t>Se observó acta de socialización guía operativa para la implementación de iniciativa comunitaria del Resguardo indígena Nukak Maku del 02/03/2023 y  del Cabildo Indígena del Resguardo de San Pedro - Pueblo INGA del 28/04/2023.
A fin de evaluar la ejecución del control, es necesario se informe el número de iniciativas priorizadas en el periodo comprendido de enero a abril del 2023.</t>
    </r>
  </si>
  <si>
    <r>
      <rPr>
        <b/>
        <sz val="10"/>
        <color theme="1"/>
        <rFont val="Arial Narrow"/>
        <family val="2"/>
      </rPr>
      <t xml:space="preserve">09/05/2023.  </t>
    </r>
    <r>
      <rPr>
        <sz val="10"/>
        <color theme="1"/>
        <rFont val="Arial Narrow"/>
        <family val="2"/>
      </rPr>
      <t xml:space="preserve">La Dirección de Asuntos Étnicos en fase preliminar indicó que, para el periodo comprendido de enero a abril del 2023, se ha cofinanciado la iniciativa comunitaria para el Resguardo Indígena Nukak – Maku, de la cual se anexa resolución y soporte de pago.
</t>
    </r>
    <r>
      <rPr>
        <b/>
        <sz val="10"/>
        <color theme="1"/>
        <rFont val="Arial Narrow"/>
        <family val="2"/>
      </rPr>
      <t xml:space="preserve">
En atención a la planificación del control y las evidencias aportadas, con corte al primer cuatrimestre no se observó la ejecución del control, dado que, no se allegó el cuadro de criterios habilitantes para ser proveedor, cuadro comparativo de cotizaciones y el cuadro de criterios de evaluación de proveedores, con las respectivas firmas de la iniciativa cofinanciada en el periodo objeto de verificación.
08/05/2023.  </t>
    </r>
    <r>
      <rPr>
        <sz val="10"/>
        <color theme="1"/>
        <rFont val="Arial Narrow"/>
        <family val="2"/>
      </rPr>
      <t xml:space="preserve">Se observaron las siguientes actas de selección de la mejor oferta alternativa de gasto:
Acta No 2 del 27/02/2023 CONSEJO COMUNITARIO MANOS AMIGAS DEL Patía GRANDE.
A fin de evaluar la ejecución del control, es necesario se informe el total de iniciativas cofinanciadas en el periodo comprendido de enero a abril del 2023, así mismo, se allegue la información de acuerdo al soporte establecido.
</t>
    </r>
  </si>
  <si>
    <r>
      <rPr>
        <b/>
        <sz val="10"/>
        <color theme="1"/>
        <rFont val="Arial Narrow"/>
        <family val="2"/>
      </rPr>
      <t xml:space="preserve">08/05/2023. </t>
    </r>
    <r>
      <rPr>
        <sz val="10"/>
        <color theme="1"/>
        <rFont val="Arial Narrow"/>
        <family val="2"/>
      </rPr>
      <t xml:space="preserve"> Se observó listado de asistencia del 14/02/2023 de la actividad "Presentación Aclaración del Área",  así mismo, memorias de la actividad "Procedimientos Étnicos en la Agencia Nacional de Tierras" realizada en el mes de abril a través de Teams.
La actividad preventiva en términos, para el primer cuatrimestre del 2023 presentó cumplimiento, toda vez que, se observaron 2 de las 6 capacitaciones programadas.</t>
    </r>
  </si>
  <si>
    <r>
      <rPr>
        <b/>
        <sz val="10"/>
        <color theme="1"/>
        <rFont val="Arial Narrow"/>
        <family val="2"/>
      </rPr>
      <t xml:space="preserve">09/05/2023. </t>
    </r>
    <r>
      <rPr>
        <sz val="10"/>
        <color theme="1"/>
        <rFont val="Arial Narrow"/>
        <family val="2"/>
      </rPr>
      <t xml:space="preserve"> Sin actividades preventivas que deban ser verificadas.</t>
    </r>
  </si>
  <si>
    <r>
      <rPr>
        <b/>
        <sz val="10"/>
        <color theme="1"/>
        <rFont val="Arial Narrow"/>
        <family val="2"/>
      </rPr>
      <t xml:space="preserve">05/05/2023.  </t>
    </r>
    <r>
      <rPr>
        <sz val="10"/>
        <color theme="1"/>
        <rFont val="Arial Narrow"/>
        <family val="2"/>
      </rPr>
      <t xml:space="preserve"> Para el periodo evaluado se observaron actas del Comité de Conciliación pertenecientes a las sesiones adelantadas en las siguientes fechas: 25/01/2023, 11/01/2023, 08/02/2023,  15/02/2023, 22/02/2023, 08/03/2023, 22/03/2023 y 17/04/2023.
La actividad preventiva se encuentra en términos, para el primer cuatrimestre del 2023se observaron 4 de las 12 actas de Actas de Comité de Conciliación.</t>
    </r>
  </si>
  <si>
    <r>
      <rPr>
        <b/>
        <sz val="10"/>
        <color theme="1"/>
        <rFont val="Arial Narrow"/>
        <family val="2"/>
      </rPr>
      <t xml:space="preserve">10/05/2023.  </t>
    </r>
    <r>
      <rPr>
        <sz val="10"/>
        <color theme="1"/>
        <rFont val="Arial Narrow"/>
        <family val="2"/>
      </rPr>
      <t>La Dirección de Gestión Jurídica de Tierras en fase preliminar aportó la presentación de la socialización realizada, donde el tema desarrollado fue la formalización de predios rurales de naturaleza privada.
En atención a lo enunciado, la actividad preventiva se encuentra en términos, para el primer cuatrimestre del 2023, se observó la ejecución de 1 de las 2 socializaciones programadas.</t>
    </r>
    <r>
      <rPr>
        <b/>
        <sz val="10"/>
        <color theme="1"/>
        <rFont val="Arial Narrow"/>
        <family val="2"/>
      </rPr>
      <t xml:space="preserve">
09/05/2023.  </t>
    </r>
    <r>
      <rPr>
        <sz val="10"/>
        <color theme="1"/>
        <rFont val="Arial Narrow"/>
        <family val="2"/>
      </rPr>
      <t>Se observó listado de asistencia del 21/03/2023, sin embargo, a fin evaluar el cumplimiento de la actividad se solicita ampliación de la información en cuanto a los temas tratados en dicha actividad.</t>
    </r>
  </si>
  <si>
    <r>
      <rPr>
        <b/>
        <sz val="10"/>
        <color theme="1"/>
        <rFont val="Arial Narrow"/>
        <family val="2"/>
      </rPr>
      <t>03/05/2023.</t>
    </r>
    <r>
      <rPr>
        <sz val="10"/>
        <color theme="1"/>
        <rFont val="Arial Narrow"/>
        <family val="2"/>
      </rPr>
      <t xml:space="preserve">  Actividad preventiva en términos, su ejecución está programada para el mes de junio.</t>
    </r>
  </si>
  <si>
    <r>
      <rPr>
        <b/>
        <sz val="10"/>
        <color theme="1"/>
        <rFont val="Arial Narrow"/>
        <family val="2"/>
      </rPr>
      <t xml:space="preserve">10/05/2023.  </t>
    </r>
    <r>
      <rPr>
        <sz val="10"/>
        <color theme="1"/>
        <rFont val="Arial Narrow"/>
        <family val="2"/>
      </rPr>
      <t>El responsable de ejecución en fase preliminar indicó que se había suministrado la grabación de la capacitación de Manejo de presiones indebidas.
La actividad preventiva presentó cumplimiento.</t>
    </r>
    <r>
      <rPr>
        <b/>
        <sz val="10"/>
        <color theme="1"/>
        <rFont val="Arial Narrow"/>
        <family val="2"/>
      </rPr>
      <t xml:space="preserve">
03/05/2023.  E</t>
    </r>
    <r>
      <rPr>
        <sz val="10"/>
        <color theme="1"/>
        <rFont val="Arial Narrow"/>
        <family val="2"/>
      </rPr>
      <t>l responsable de ejecución indicó que,  se realizó capacitación de manejo de presiones indebidas a las Unidades de Gestión Territorial existentes al día 25 de Abril del 2023, con la asistencia de 249 personas. 
Respecto a lo informado, se observó listado de asistencia electrónico de la capacitación en manejar de presiones indebidas realizada el 25/04/2023.  Sin embargo, se recomienda fortalecer la evidencias aportadas, a fin que estas permitan establecer la temática tratada en la capacitación, así como, se puedan identificar los colaboradores de las UGTs.
La actividad preventiva presentó cumplimiento.</t>
    </r>
  </si>
  <si>
    <r>
      <rPr>
        <b/>
        <sz val="10"/>
        <color theme="1"/>
        <rFont val="Arial Narrow"/>
        <family val="2"/>
      </rPr>
      <t xml:space="preserve">09/05/2023.  </t>
    </r>
    <r>
      <rPr>
        <sz val="10"/>
        <color theme="1"/>
        <rFont val="Arial Narrow"/>
        <family val="2"/>
      </rPr>
      <t xml:space="preserve">Para el periodo evaluado no se observó la ejecución del control, se recomienda adelantar la actualización del riesgo de corrupción identificado, a fin que este corresponda a la dinámica actual de la Agencia. 
</t>
    </r>
    <r>
      <rPr>
        <b/>
        <sz val="10"/>
        <color theme="1"/>
        <rFont val="Arial Narrow"/>
        <family val="2"/>
      </rPr>
      <t xml:space="preserve">
03/05/2023.  </t>
    </r>
    <r>
      <rPr>
        <sz val="10"/>
        <color theme="1"/>
        <rFont val="Arial Narrow"/>
        <family val="2"/>
      </rPr>
      <t>El responsable de ejecución indicó que, no se ejecutó el control porque se eliminan los FISOS en la Agencia Nacional de Tierras, ahora se realiza por medio de WhatsApp y esto a permitido que ya no se materialice, por ende ya no es un Riesgo de Corrupción actual.
Se recomienda adelantar la actualización del riesgo de corrupción identificado, a fin que este corresponda a la dinámica actual de la Agencia.</t>
    </r>
  </si>
  <si>
    <r>
      <rPr>
        <b/>
        <sz val="10"/>
        <color theme="1"/>
        <rFont val="Arial Narrow"/>
        <family val="2"/>
      </rPr>
      <t xml:space="preserve">10/05/2023.  </t>
    </r>
    <r>
      <rPr>
        <sz val="10"/>
        <color theme="1"/>
        <rFont val="Arial Narrow"/>
        <family val="2"/>
      </rPr>
      <t xml:space="preserve">El responsable de ejecución en fase preliminar indicó que, control está programado para este el mes de mayo. </t>
    </r>
    <r>
      <rPr>
        <b/>
        <sz val="10"/>
        <color theme="1"/>
        <rFont val="Arial Narrow"/>
        <family val="2"/>
      </rPr>
      <t xml:space="preserve">
03/05/2023. </t>
    </r>
    <r>
      <rPr>
        <sz val="10"/>
        <color theme="1"/>
        <rFont val="Arial Narrow"/>
        <family val="2"/>
      </rPr>
      <t xml:space="preserve"> Con corte al primer cuatrimestre del 2023 no se observó la ejecución del control.
Se solicita que para el próximo seguimiento, se alleguen soportes que permitan evidenciar la temática tratada en las capacitaciones, así como, en el listado de asistencia se identifiquen los colaboradores de las UGTs.</t>
    </r>
  </si>
  <si>
    <r>
      <rPr>
        <b/>
        <sz val="10"/>
        <color theme="1"/>
        <rFont val="Arial Narrow"/>
        <family val="2"/>
      </rPr>
      <t xml:space="preserve">10/05/2023.  </t>
    </r>
    <r>
      <rPr>
        <sz val="10"/>
        <color theme="1"/>
        <rFont val="Arial Narrow"/>
        <family val="2"/>
      </rPr>
      <t xml:space="preserve">El responsable de ejecución en fase preliminar indicó que, control está programado para el mes de septiembre. </t>
    </r>
    <r>
      <rPr>
        <b/>
        <sz val="10"/>
        <color theme="1"/>
        <rFont val="Arial Narrow"/>
        <family val="2"/>
      </rPr>
      <t xml:space="preserve">
03/05/2023. </t>
    </r>
    <r>
      <rPr>
        <sz val="10"/>
        <color theme="1"/>
        <rFont val="Arial Narrow"/>
        <family val="2"/>
      </rPr>
      <t xml:space="preserve"> Con corte al primer cuatrimestre del 2023 no se observó la ejecución del control.
Se solicita que para el próximo seguimiento, se alleguen soportes que permitan evidenciar la temática tratada en las capacitaciones, así como, en el listado de asistencia se identifiquen los colaboradores de las UGTs.</t>
    </r>
  </si>
  <si>
    <r>
      <rPr>
        <b/>
        <sz val="10"/>
        <color theme="1"/>
        <rFont val="Arial Narrow"/>
        <family val="2"/>
      </rPr>
      <t xml:space="preserve">09/05/2023.  </t>
    </r>
    <r>
      <rPr>
        <sz val="10"/>
        <color theme="1"/>
        <rFont val="Arial Narrow"/>
        <family val="2"/>
      </rPr>
      <t xml:space="preserve">El responsable de ejecución en fase preliminar indicó que, si bien el indicador que se estableció en su momento en la matriz a finales del 2022 el cual consiste  en entregar actas de asistencia para dar soporte a la realización de la capacitación, esta no se puedo hacer en estas ocasiones  debido a fallas tecnológicas y que las mismas se desarrollaron de manera virtual, razón por la cual no se logró realizar listas de asistencia de acuerdo a lo señalado en la matriz,  sin embargo como soporte de esta actividad se envía adjunto un documento con los respectivos Links de las grabaciones donde se encuentra la capacitación y de igual manera adjunto se entregan las actas de reunión, las cuales contienen el número de participantes, actividades desarrolladas durante la capacitación, y compromisos por parte de los operadores, esto con el fin de dar cumplimiento a lo establecido en el plan.  Así mismo, informó que el riesgo actualmente lo está asumiendo la Dirección de Ordenamiento Social de la Propiedad, esto debido a que desde esta dependencia se está realizando las capacitaciones y control de calidad a los insumos generados por terceros e internos frente a temas de Geografía, Topografía y Catastro y no como se venía trabajando en años anteriores por parte de la Dirección General.
Respecto a lo enunciado, se observaron lo siguiente:
Acta No. 1 del 04/04/2023 primer comité de seguimiento Contrato ANT-CISA No.20232860
Acta No. 1 del 24/04/2023 primer comité se seguimiento Contrato ANT - UNIMAGDALENA No. 20232685 y ANT - UNIDISTRITAL Contrato No. 20232791
Acta No. 1 del 24/04/2023 primer comité de seguimiento contrato ANT - UNIVALLE Contrato No. 20232686
Listado de asistencia del 26/04/2023 EPN - SANT
Link acceso a grabación Capacitación Levantamiento topográficos. EPD-SATN 
https://agenciadetierras-my.sharepoint.com/:v:/g/personal/ciro_martinez_ant_gov_co/EaczuL2xlKtPoaUS6B6_CaEBhPa4qP6NyH7fNFmZVgkvTg
Link acceso a grabación Reunión Comité Técnico Convenio ANT - Univalle del 24/04/2023.
https://agenciadetierras-my.sharepoint.com/:v:/g/personal/juan_idarraga_ant_gov_co/ETUm8uqigSBNgHxF6y5jkn4BWVRVnmWMGQ5JDJMqvWkELQ
Link acceso a grabación Reunión de Comité Técnico y de Avalúos Contenidos ANT del 24/04/2023. (Acta UNIMAGDALENA UNIDISTRITAL)
https://teams.microsoft.com/l/meetup-join/19%3ameeting_NzI5MjMxNzEtZjIwZi00OTNhLTg4ZjMtODNjZjg0NmFjMzRi%40thread.v2/0?context=%7b%22Tid%22%3a%22fc4fd0ee-fb82-41df-9d86-f4a92e0071ce%22%2c%22Oid%22%3a%2204a1399b-ab97-4f29-9d02-b11311a526fc%22%7d
Link acceso a grabación Primer comité seguimiento contrato ANT CISA No 20232860
https://agenciadetierras-my.sharepoint.com/:v:/g/personal/luis_garciae_ant_gov_co/EfanP1JrVphPp9tI0UyoLbMBNAGFjd162pAogeCiml6oCQ
</t>
    </r>
    <r>
      <rPr>
        <b/>
        <sz val="10"/>
        <color theme="1"/>
        <rFont val="Arial Narrow"/>
        <family val="2"/>
      </rPr>
      <t xml:space="preserve">
</t>
    </r>
    <r>
      <rPr>
        <sz val="10"/>
        <color theme="1"/>
        <rFont val="Arial Narrow"/>
        <family val="2"/>
      </rPr>
      <t>En atención a lo enunciado, la actividad preventiva se encuentra en términos, para el primer cuatrimestre del 2023 presentó cumplimiento, toda vez que se observó 1 de las 2 capacitaciones en los procedimientos y especificaciones técnicas de topografía.
Se recomienda gestionar el cambio de responsable de ejecución.</t>
    </r>
    <r>
      <rPr>
        <b/>
        <sz val="10"/>
        <color theme="1"/>
        <rFont val="Arial Narrow"/>
        <family val="2"/>
      </rPr>
      <t xml:space="preserve">
03/05/2023. </t>
    </r>
    <r>
      <rPr>
        <sz val="10"/>
        <color theme="1"/>
        <rFont val="Arial Narrow"/>
        <family val="2"/>
      </rPr>
      <t xml:space="preserve"> El responsable de ejecución señaló que, durante el mes de abril se realizaron 4 capacitaciones correspondientes a temas de geografía, Topografía y catastro, para los convenios establecidos por el área de Compra ANT, entre ellos (Univalle, U. Distrital y Cisa), adicional a ello se dicto la capacitación para Entidades de Derecho Publico de la SATN.
Frente a lo señalado se observaron captura de pantalla así:
Capacitación Levantamiento topográficos EPN-SATN del 26/04/2023.
Reunión Comité Técnico Convenio ANT - Univalle del 24/04/2023.
Reunión de Comité Técnico y de Avalúos Contenidos ANT del 24/04/2023.
Reunión Contrato ANT - CISA del 04/04/2023
A fin de establecer la ejecución de la actividad, se solicita se alleguen los soportes según lo establecido en el indicador, a saber: actas de asistencia a reuniones.
Por otra parte, es preciso se confirme si la ejecución de la actividad esta a cargo de la Dirección General como registra la matriz de riesgos de corrupción, dado que, en el reporte de gestión del SharePoint está relacionado en la  o de la Dirección de Ordenamiento Social de la Propiedad.</t>
    </r>
  </si>
  <si>
    <r>
      <rPr>
        <b/>
        <sz val="10"/>
        <color theme="1"/>
        <rFont val="Arial Narrow"/>
        <family val="2"/>
      </rPr>
      <t xml:space="preserve">11/05/2023.  </t>
    </r>
    <r>
      <rPr>
        <sz val="10"/>
        <color theme="1"/>
        <rFont val="Arial Narrow"/>
        <family val="2"/>
      </rPr>
      <t xml:space="preserve">La Oficina de Planeación en fase preliminar indicó que, nos permitimos aclarar que se encuentra publicado en la página web de la entidad el PLAN ESTRATÉGICO INSTITUCIONAL 2022-2025, el cual fue aprobado por los miembros del Consejo Directivo de la ANT mediante Acuerdo No. 216 de 2021, es importante mencionar que a pesar de tener vigencia hasta el año 2025, el titulo con el cual se cargó en la página web es Plan Estratégico ANT – 2022. 
Se envía el link de consulta del mismo https://www.ant.gov.co/wp-content/uploads/2022/01/Plan-Estrategico-Institucional-2022-2025.pdf 
En atención a lo enunciado se consultó la página institucional de la entidad en la siguiente ruta: Home/Planeación, control y gestión/Planes, programas y proyectos/Plan Estratégico Institucional, observándose la publicación del documento
Actividad preventiva presentó cumplimiento.
</t>
    </r>
    <r>
      <rPr>
        <b/>
        <sz val="10"/>
        <color theme="1"/>
        <rFont val="Arial Narrow"/>
        <family val="2"/>
      </rPr>
      <t xml:space="preserve">
08/05/2023. </t>
    </r>
    <r>
      <rPr>
        <sz val="10"/>
        <color theme="1"/>
        <rFont val="Arial Narrow"/>
        <family val="2"/>
      </rPr>
      <t xml:space="preserve"> Se observó la publicación en la página web institucional del plan de acción 2023, este puede ser consultado en el enlace https://www.ant.gov.co/planeacion-control-y-gestion/planes-programas-y-proyectos/plan-de-accion-institucional/
Sin embargo, a fin de evaluar el cumplimiento de la actividad es necesario se suministre la evidencia relacionada con la publicación del Plan estratégico Cuatrienal de la Entidad publicado, dado que, no se encuentra disponible en el enlace  https://www.ant.gov.co/planeacion-control-y-gestion/planes-programas-y-proyectos/plan-ei/ </t>
    </r>
  </si>
  <si>
    <r>
      <rPr>
        <b/>
        <sz val="10"/>
        <color theme="1"/>
        <rFont val="Arial Narrow"/>
        <family val="2"/>
      </rPr>
      <t xml:space="preserve">11/05/2023.  </t>
    </r>
    <r>
      <rPr>
        <sz val="10"/>
        <color theme="1"/>
        <rFont val="Arial Narrow"/>
        <family val="2"/>
      </rPr>
      <t xml:space="preserve">La Oficina de Planeación en fase preliminar informó que, para el mes de enero no se recibieron solicitudes de INTI-F-007 para la modificación, actualización y/o eliminación de documentos del SIG por parte de las áreas. 
En atención a lo enunciado, la actividad preventiva se encuentra en términos, para el primer cuatrimestre del 2023 se observó su cumplimiento, toda vez que, se allegaron evidencias de solicitudes de actualización, eliminación o creación de documentos en el SIG.
</t>
    </r>
    <r>
      <rPr>
        <b/>
        <sz val="10"/>
        <color theme="1"/>
        <rFont val="Arial Narrow"/>
        <family val="2"/>
      </rPr>
      <t xml:space="preserve">
08/05/2023.  </t>
    </r>
    <r>
      <rPr>
        <sz val="10"/>
        <color theme="1"/>
        <rFont val="Arial Narrow"/>
        <family val="2"/>
      </rPr>
      <t xml:space="preserve">Se allegó documento que relaciona con la actualización de documentos del SIG, así: 
</t>
    </r>
    <r>
      <rPr>
        <b/>
        <sz val="10"/>
        <color theme="1"/>
        <rFont val="Arial Narrow"/>
        <family val="2"/>
      </rPr>
      <t xml:space="preserve">Febrero: 
</t>
    </r>
    <r>
      <rPr>
        <sz val="10"/>
        <color theme="1"/>
        <rFont val="Arial Narrow"/>
        <family val="2"/>
      </rPr>
      <t xml:space="preserve">Documentos nuevos: INTI-Plan-005, ADQBS-F-023
Documentos actualizados: INTI-Plan-003, INTI-Plan-001, INTI-F-021, GTHU_x0002_Indicador-001GTHU_x0002_Indicador-002
Documentos eliminados: 12 documentos (formas -modelo) 
</t>
    </r>
    <r>
      <rPr>
        <b/>
        <sz val="10"/>
        <color theme="1"/>
        <rFont val="Arial Narrow"/>
        <family val="2"/>
      </rPr>
      <t>Marzo:</t>
    </r>
    <r>
      <rPr>
        <sz val="10"/>
        <color theme="1"/>
        <rFont val="Arial Narrow"/>
        <family val="2"/>
      </rPr>
      <t xml:space="preserve">
Documentos nuevos: ACCTI-P-025, GTHUP-020
Documentos actualizados: COGGI-F-010 
</t>
    </r>
    <r>
      <rPr>
        <b/>
        <sz val="10"/>
        <color theme="1"/>
        <rFont val="Arial Narrow"/>
        <family val="2"/>
      </rPr>
      <t>Abril:</t>
    </r>
    <r>
      <rPr>
        <sz val="10"/>
        <color theme="1"/>
        <rFont val="Arial Narrow"/>
        <family val="2"/>
      </rPr>
      <t xml:space="preserve">
Documentos nuevos: ACTTI-F-126, ACTTI-F-127, ACTTI-F-128, ACCTI-F-129, GINFO-P-016, GINFO-F-035, GINFO-G-011, GINFO-G-012
Documentos actualizados: ACTTI-F-042  V4, ACTTI-F-043 V3, ACCTI-F-044  V2, ACCTI-F-045 V3, ACTTI-F-048 V2, ACCTI-F-051 V4, ACCTI-F-096  V2, ACCTI-F-049 V2, ACCTI-F-050  V3, ACCTI-F-100 V3, ACCTI-F-111  V2, ACTTI-F-112 V2, GEFIN-F-015 V6, ACCTI-P-021  V4, ACCTI-P-010 V5
A fin de evaluar la ejecución de la actividad preventiva según lo planificado, se solicita se informe si en el mes de enero se recibieron solicitudes de modificación, actualización y/o eliminación de documentos.</t>
    </r>
  </si>
  <si>
    <r>
      <rPr>
        <b/>
        <sz val="10"/>
        <color theme="1"/>
        <rFont val="Arial Narrow"/>
        <family val="2"/>
      </rPr>
      <t xml:space="preserve">11/05/2023.  </t>
    </r>
    <r>
      <rPr>
        <sz val="10"/>
        <color theme="1"/>
        <rFont val="Arial Narrow"/>
        <family val="2"/>
      </rPr>
      <t>La Dirección de Ordenamiento Social de la Propiedad en fase preliminar indicó que, la numeración remitida no corresponde al método de captura de información conocido como FISO, la numeración generada equivale a un código de identificación asociado a la solicitud para incorporar los datos dentro del Sistema Integrado de Tierras – SIT.  Por lo tanto, se adelantará las gestiones con la Oficina del Inspector de la Gestión de Tierras para la actualización de esta acción preventiva de acuerdo con las nuevas metodologías de trabajo, ya que este mapa de riesgos de corrupción se formuló en noviembre del 2022.
En atención a lo enunciado, la actividad preventiva se encuentra en términos, para el primer cuatrimestre del 2023 se observó 1 de las 3 validaciones programadas.  Se recomienda adelantar la actualización del indicador de acuerdo a la dinámica institucional.</t>
    </r>
    <r>
      <rPr>
        <b/>
        <sz val="10"/>
        <color theme="1"/>
        <rFont val="Arial Narrow"/>
        <family val="2"/>
      </rPr>
      <t xml:space="preserve">
09/05/2023.</t>
    </r>
    <r>
      <rPr>
        <sz val="10"/>
        <color theme="1"/>
        <rFont val="Arial Narrow"/>
        <family val="2"/>
      </rPr>
      <t xml:space="preserve">  Atendiendo la nueva dinámica institucional en cuanto al FISO y a fin de establecer el cumplimiento de la actividad preventiva, es preciso se amplie la información de las evidencias aportadas, toda vez que, la estas hacen referencia a los meses de  enero, febrero, marzo y abril, sin embargo, el FISO dejó de aplicarse desde diciembre de 2022.
Se recomienda actualizar la actividad preventiva a la nueva dinámica institucional.</t>
    </r>
  </si>
  <si>
    <r>
      <rPr>
        <b/>
        <sz val="10"/>
        <color theme="1"/>
        <rFont val="Arial Narrow"/>
        <family val="2"/>
      </rPr>
      <t xml:space="preserve">11/05/2023.  </t>
    </r>
    <r>
      <rPr>
        <sz val="10"/>
        <color theme="1"/>
        <rFont val="Arial Narrow"/>
        <family val="2"/>
      </rPr>
      <t>La Dirección de Ordenamiento Social de la Propiedad en fase preliminar indicó que, que este control se encuentre en estado de ejecutado, ya que para este primer cuatrimestre estaba programado para formular los POSPR de Fundación y para implementar POSPR los municipios de: Ataco, Fuente de Oro, Aracataca, Guaranda, Chaparral y Carmen de Bolívar. Por lo que ya se cumplió con estas socializaciones ya que se cuenta con las evidencias de los listados de asistencia que ya fueron presentados en los diferentes meses:
•	Enero: Ataco, Fuente de Oro, Aracataca
•	Febrero: Aracataca y Guaranda
•	Marzo: Chaparral y Carmen de Bolívar
•	Abril: Fundación
En todos estos escenarios de participación se siguen las orientaciones para la construcción de campañas de comunicación establecidas en la guía metodológica para la gestión de la comunicación en la formulación e implementación de POSPR. Se estipulan la socialización de mensajes claves de prevención de la corrupción y gratuidad de los trámites de la ANT en los municipios programados a través de canales y piezas de comunicación. Por lo tanto, se ha apoyado con diferente material para la divulgación de estos mensajes como: cartilla de presentación para gestores comunitarios y volante de atención. Cabe resaltar que, si bien existen piezas impresas para la divulgación de estos mensajes, la comunicación principal es la voz a voz con la red de gestores comunitarios quienes divulgan el mensaje de gratuidad de los tramites de la ANT al interior de sus comunidades.  Adicional, se cuenta con un guion de comunicaciones para los escenarios de participación comunitaria, así como una matriz de mensajes clave en el marco de la implementación de los POSPR.
Como soportes se adjuntan:
•	Cartilla de participación de los Planes de Ordenamiento Social de La Propiedad que se ha socializado en todos los municipios donde se esté formulando e implementando planes
•	Matriz de mensajes claves para el desarrollo de la implementación de planes, que se ha utilizado para todos los municipios que se encuentran en barrido predial masivo
•	Para el municipio de Fuente de Oro guion de comunicaciones
Con corte al cuarto trimestre se observó la ejecución anticipada de la actividad preventiva, toda vez que, se observaron listados de asistencia relacionados con los municipios de Ataco, Fuente de Oro, Aracataca, Guaranda y Chaparral.  Así mismo, se suministraron soportes estándar para la divulgación de información.</t>
    </r>
    <r>
      <rPr>
        <b/>
        <sz val="10"/>
        <color theme="1"/>
        <rFont val="Arial Narrow"/>
        <family val="2"/>
      </rPr>
      <t xml:space="preserve">
08/05/2023.</t>
    </r>
    <r>
      <rPr>
        <sz val="10"/>
        <color theme="1"/>
        <rFont val="Arial Narrow"/>
        <family val="2"/>
      </rPr>
      <t xml:space="preserve">  La actividad se encuentra en términos, su ejecución está programada para inicio en el mes de junio.  No obstante, se observaron la realización de las siguientes actividades:
Listado de asistencia  del 11/01/2023 sesión de seguimiento Red de Gestores Comunitarios UIT Nueva Reforma.
Listado de asistencia del 20/02/2023 reunión de cierre BPN
Listado de asistencia del 22/03/2023 Socialización y capacitación comunidades étnicas Chaparral
Listado de asistencia del 11/04/2023 primer taller comunitario.
Frente a las evidencias aportadas en relación de la planificación de la acción, es preciso se amplie la información del número de municipios donde se proyecta difundir mensajes claves anticorrupción.  Así mismo, se hace necesario se indique cuáles son los mensajes claves de prevención de la corrupción y gratuidad de trámites de la ANT difundidos en las reuniones.
</t>
    </r>
  </si>
  <si>
    <r>
      <rPr>
        <b/>
        <sz val="10"/>
        <color theme="1"/>
        <rFont val="Arial Narrow"/>
        <family val="2"/>
      </rPr>
      <t xml:space="preserve">11/05/2023.   </t>
    </r>
    <r>
      <rPr>
        <sz val="10"/>
        <color theme="1"/>
        <rFont val="Arial Narrow"/>
        <family val="2"/>
      </rPr>
      <t>La Dirección de Ordenamiento Social de la Propiedad en fase preliminar indicó que, se está realizando la validación de la información catastral en calidad de gestor catastral de acuerdo a la programación que era cuatrimestral, ya que se está adjuntado la base de datos de Excel con el avance acumulado en el primer cuatrimestre que se han verificado, ver Excel en el mes de abril "verificación acumulada abril" en este mismo Excel se puede verificar el nombre de las UIT que fueron programadas para el primer cuatrimestre que fueron barridas se validaron en este periodo. Adicional, se adjunta otro Excel en el mes de abril con la programación de UITs restantes a barrer y validar hasta julio "programación UIT validadas mayo-julio".
La validación técnica dentro del BPM Barrido predial Masivo, se da en dos momentos: 
El primero consiste en la revisión de los aspectos físicos más relevantes de los predios objeto de estudio, el dato principal a revisar es el área del predio, seguido de otros aspectos como, acta de colindancia (si aplica y su correcto diligenciamiento) o en caso contrario el certificado de uso del suelo expedido por la alcaldía municipal correspondiente; también se corroboran datos principales como el nombre del predio, nombre del propietario, poseedor u ocupante, el número predial nacional y el folio de matrícula inmobiliaria (si es propiedad privada); análisis de condicionantes y restricciones en donde se verifica si el predio se encuentra afectado espacialmente por algún tipo de limitación a su explotación económica.  
A su vez, esta información que viene consignada en el DTJ Diagnóstico Técnico Jurídico, se corrobora con la información geográfica espacial (.xtf) se verifica que ambas bases de datos sean coherentes.  
El segundo momento de la validación técnica consiste en verificar que la estructura de la información geográfica (.xtf) cumpla con los requisitos estipulados por el IGAC o la autoridad catastral que haga sus veces. 
Cada momento antes mencionado debe tener su propia validación, esto garantiza que la validación de la estructura del XTF, producto que se entrega al IGAC, no interfiera con el enrutamiento de cada predio para su debido proceso dentro de las misionales de la ANT. 
Para que la validación técnica sea “APROBADA” en cada uno de sus momentos, cada predio debe cumplir con todos y cada uno de los aspectos antes mencionados, esto para dar garantía que la información física del predio sea la correcta y esté completa. 
Con corte al primer cuatrimestre del 2023 se observó la ejecución anticipada de la actividad preventiva, toda vez que, se aportaron documentos relacionados con la verificación de calidad de la información catastral de los municipios de Aracataca, Ciénaga, Fuente de Oro, Puerto Lleras, Ataco y Pradera.</t>
    </r>
    <r>
      <rPr>
        <b/>
        <sz val="10"/>
        <color theme="1"/>
        <rFont val="Arial Narrow"/>
        <family val="2"/>
      </rPr>
      <t xml:space="preserve">
08/05/2023.</t>
    </r>
    <r>
      <rPr>
        <sz val="10"/>
        <color theme="1"/>
        <rFont val="Arial Narrow"/>
        <family val="2"/>
      </rPr>
      <t xml:space="preserve">  La dependencia responsable de ejecución indicó que, se cuenta con el reporte de los casos validados y aprobados que son 1912 predios ubicados en los departamentos de: Magdalena municipios de Aracataca y Ciénaga, Meta municipios de Fuente de Oro y Puerto Lleras y Tolima municipio de Ataco.  Además en el municipio de Pradera ( Valle del cauca) se realizo el reporte de 83 predios en la UIT El Recreo.  En el mes de abril se elaboraron dos reportes de validación catastral (técnica) y jurídica  1. Validación de los municipios de Aracataca, Ciénaga y puerto Lleras  total de predios  aprobados 947 los cuales corresponden a 19.313,50 ha.  2. validación en el municipio de Pradera número de predios total aprobados de 1.028 equivalentes a 6.268,65ha.
Respecto a lo enunciado y a fin de evaluar la ejecución de la actividad preventiva, es necesario se aclare cuáles son los municipios programados por Unidades de Intervención Territorial.
La actividad se encuentra en términos, su ejecución esta programada para los meses de julio, octubre y diciembre.</t>
    </r>
  </si>
  <si>
    <r>
      <rPr>
        <b/>
        <sz val="10"/>
        <rFont val="Arial Narrow"/>
        <family val="2"/>
      </rPr>
      <t>08/05/2023.</t>
    </r>
    <r>
      <rPr>
        <sz val="10"/>
        <rFont val="Arial Narrow"/>
        <family val="2"/>
      </rPr>
      <t xml:space="preserve"> Actividad cumplida.
La dependencia informo que realizo las siguientes tareas en cumplimiento de la actividad:
Febrero:
Se validó el registro adecuado de la Matriz ACCTI-097 y se evidenció el avance sobre los expedientes intervenidos durante el periodo de este reporte.
Se validó el diligenciamiento de la matriz interna de reporte de los procesos de revocatoria, actualizada con asignación de responsables del proceso por expedientes priorizados para la presente vigencia y actuaciones sobre cada expediente durante el proceso.
Se validó el registro adecuado de la lista de chequeo correspondiente al proceso de revocatoria según el formato ACCTI-F-121, aplicado para la solicitud de Revocatoria de la Resolución de Adjudicación No. 00455 del 11 de marzo de 1998, emitido durante el periodo de este reporte.
La forma ACCTI-F-120 no se aporta porque solo se requiere para procesos con ley 160/94 y este es un proceso bajo el DL 902/2017.
Marzo:
Se validó el registro adecuado de la Matriz ACCTI-097 y se evidenció el avance sobre los expedientes intervenidos durante el periodo de este reporte.
Se validó el registro adecuado de la lista de chequeo correspondiente al proceso de revocatoria según el formato ACCTI-F-121, aplicado para la solicitud de Revocatoria de las Resoluciones de Adjudicación::   No. 186 de 28 de febrero de 1992,  No. 1523 de 30 de noviembre de 1983 , No. 870 de 29 de junio de 1984 y No. 866 del 12 de julio de 2000
El formato ACCTI-120, no se registró información, ya que no se realizó avance en el proceso de Revocatoria en aplicación de la Ley 160 de 1994; por tal razón, no se sube como evidencia en este reporte.
Abril:
Se validó el registro adecuado de la Matriz ACCTI-097 y se evidenció el avance sobre los expedientes intervenidos durante el periodo de este reporte. Se aporta matriz actualizada.
En este mes no se pudieron suscribir Actos Administrativos, por el tema de Certicámara, no obstante, el grupo tiene para suscripción y revisión 6 Actos Administrativos, para avance en el proceso y su posterior reporte.
Por lo descrito, no se diligenció el registro  de la lista de chequeo correspondiente al proceso de revocatoria según el formato ACCTI-F-121, y el formato ACCTI-120.
En el mes de abril de 2023, no se pudieron suscribir Actos Administrativos por el tema de  Certicámara, sin embargo, se tiene para suscripción y revisión 6 Actos Administrativos, para 
avance en el proceso y su posterior reporte. Por lo descrito anteriormente, en el mes de abril de 2023, tampoco se diligenciaron Listas  de Chequeo en los formatos ACCTI-120 y ACCTI-F-121
En cuanto a la verificación de los soportes de la actividad de control, la OCI observó la actualización de la forma ACCTI-F-097 Matriz General de Revocatorias Directas, Formas ACCTI-F-121 lista de chequeo procedimiento 14 rev ley 902 - LA CIEGA, San Antonio, Cerro Ñopepe dando cumplimiento al control para el I cuatrimestre.</t>
    </r>
  </si>
  <si>
    <r>
      <rPr>
        <b/>
        <sz val="10"/>
        <rFont val="Arial Narrow"/>
        <family val="2"/>
      </rPr>
      <t>08/05/2023</t>
    </r>
    <r>
      <rPr>
        <sz val="10"/>
        <rFont val="Arial Narrow"/>
        <family val="2"/>
      </rPr>
      <t>. Actividad cumplida.
La dependencia informó la actualización  d ela forma ACCTI-F_097 en el primer cuatrimestre en los meses de febrero, marzo y abril.
La OCI verificó los soportes de ejecución del control encontrando las Formas ACCTI-F-097 MATRIZ GENERAL REVOCATORIAS DIRECTA correspondientes a los meses de febrero, marzo y abril dando cumplimiento al avance trimestral de la actividad</t>
    </r>
  </si>
  <si>
    <r>
      <rPr>
        <b/>
        <sz val="10"/>
        <rFont val="Arial Narrow"/>
        <family val="2"/>
      </rPr>
      <t>08/05/2023.</t>
    </r>
    <r>
      <rPr>
        <sz val="10"/>
        <rFont val="Arial Narrow"/>
        <family val="2"/>
      </rPr>
      <t xml:space="preserve"> Actividad en términos
No se tiene compromisos en este mes</t>
    </r>
  </si>
  <si>
    <r>
      <rPr>
        <b/>
        <sz val="10"/>
        <rFont val="Arial Narrow"/>
        <family val="2"/>
      </rPr>
      <t>08/05/2023.</t>
    </r>
    <r>
      <rPr>
        <sz val="10"/>
        <rFont val="Arial Narrow"/>
        <family val="2"/>
      </rPr>
      <t xml:space="preserve"> Actividad cumplida
La dependencia informó que para el primer trimestre del 2023 se atendieron novecientas setenta y tres (973) peticiones sobre limitaciones a la propiedad, se anexa documento informe tipo Word y documento tipo Excel "Info 1er Trimestre SATN CONTROL N°ADMTI-COR-C.1.1 PAAC" con la relación de los radicados recibidos y atendidos durante el trimestre.
En cuanto a los soportes dispuestos por la dependencia, la OCI observó reporte en Excel del 1er trimestre sobre el control así como el Informe Reporte De Actividades De Control N°Admti-Cor-C.1.1
Mapa De Riesgos De Corrupción de la Subdirección Administración De Tierras De La Nación (SATN) para Marzo 2023
Donde se reporta la atención a novecientas setenta y tres (973) peticiones sobre Limitaciones a la Propiedad, discriminadas así: 
• 444 fraccionamientos;
• 317 enajenaciones o ventas; 
• 39 levantamientos de gravámenes; 
• 159 PQR; 14 desenglobes.
La actividad se encuentra cumplida para el primer cuatrimestre.
 </t>
    </r>
  </si>
  <si>
    <r>
      <rPr>
        <b/>
        <sz val="10"/>
        <rFont val="Arial Narrow"/>
        <family val="2"/>
      </rPr>
      <t xml:space="preserve">08/05/2023. </t>
    </r>
    <r>
      <rPr>
        <sz val="10"/>
        <rFont val="Arial Narrow"/>
        <family val="2"/>
      </rPr>
      <t>Actividad cumplida
Para el primer cuatrimestre la dependencia informó que se garantizó el cumplimiento de lo controles del procedimiento para los trámites relacionados con Limitaciones a la Propiedad. Se anexa en documento PDF el Acta de reunión de revisión aleatoria de decisiones sobre Limitación a la Propiedad: "Info 1er cuatrimestre ADMTI-COR-C1.2"
La OCI realizo verificación de los soportes aportados por la dependencia encontrando Acta No. 1 con el objetivo de verificar el cumplimiento del procedimiento y puntos de control para los trámites relacionados con limitaciones a la propiedad firmada por el Líder Grupo de Limitaciones a la Propiedad SAT.
El tema registrado en el acta es "SOCIALIZACION DE INFORME E INTERVENCION CASO CAUCHERAS MD1-QUI-103" por lo que se recomienda a la dependencia, de ser el caso, realizar el ajuste al acta nombrada.</t>
    </r>
  </si>
  <si>
    <r>
      <rPr>
        <b/>
        <sz val="10"/>
        <rFont val="Arial Narrow"/>
        <family val="2"/>
      </rPr>
      <t>08/05/2023</t>
    </r>
    <r>
      <rPr>
        <sz val="10"/>
        <rFont val="Arial Narrow"/>
        <family val="2"/>
      </rPr>
      <t>. Actividad cumplida
La dependencia informó que para el primer cuatrimestre de la vigencia 2023 se ha realizado la revisión técnica y jurídica inicial de las solicitudes de adjudicación de baldíos a Entidades de Derecho Público-EDP, tal como se puede determinar en la matriz de seguimiento de solicitudes documento tipo Excel “Info Cuatrimestral ADMTI-COR-C2.1.”. Sin embargo, no se han emitido autos de archivo respecto a revisiones jurídico - técnicas realizadas  "Forma ACCTI-F-065-Auto de Archivo por Desistimiento Tácito o Expreso"
En cuanto a los soportes dispuestos por la dependencia, la OCI realizo verificación a la forma ACCTI-F-032 "MATRIZ DE SEGUIMIENTO DE SOLICITUDES DE ENTIDADES DE DERECHO PÚBLICO" donde se registra las gestiones realizadas en el cuatrimestre. 
Se recomienda a la dependencia que para el próximo seguimiento disponga los registros en la forma ACCTI-F-065-Auto de Archivo por Desistimiento Tácito o Expreso de acuerdo al soporte definido en el presente control.</t>
    </r>
  </si>
  <si>
    <r>
      <rPr>
        <b/>
        <sz val="10"/>
        <rFont val="Arial Narrow"/>
        <family val="2"/>
      </rPr>
      <t>08/05/2023</t>
    </r>
    <r>
      <rPr>
        <sz val="10"/>
        <rFont val="Arial Narrow"/>
        <family val="2"/>
      </rPr>
      <t>. Actividad en términos
No se tiene compromisos en este mes</t>
    </r>
  </si>
  <si>
    <r>
      <rPr>
        <b/>
        <sz val="10"/>
        <rFont val="Arial Narrow"/>
        <family val="2"/>
      </rPr>
      <t>08/05/2023.</t>
    </r>
    <r>
      <rPr>
        <sz val="10"/>
        <rFont val="Arial Narrow"/>
        <family val="2"/>
      </rPr>
      <t xml:space="preserve"> Actividad cumplida
La dependencia dispuso soportes de la ejecución del control entre los que se anexa acta del 17/04/2023 cuyo objeto es verificar el cumplimiento de requisitos del(los) propietario(s) y del predio(s), como condiciones mínimas (jurídicas, técnicas y ambientales) para la materialización del subsidio mediante la revisión de un expediente.
La OCI verificó los soportes dispuestos así:
-Acta de verificación procedimientos
-Formato de solicitud de inscripción al subsidio
-Forma GINFO-F-007 cruce de información geográfica
-Forma ACCTI-F004  Verificación condiciones del propietario
- Forma ACCTI-F-005 Estudio de títulos
La actividad se encuentra cumplida para el I cuatrimestre.</t>
    </r>
  </si>
  <si>
    <r>
      <rPr>
        <b/>
        <sz val="10"/>
        <rFont val="Arial Narrow"/>
        <family val="2"/>
      </rPr>
      <t>08/05/2023.</t>
    </r>
    <r>
      <rPr>
        <sz val="10"/>
        <rFont val="Arial Narrow"/>
        <family val="2"/>
      </rPr>
      <t xml:space="preserve"> Actividad cumplida
La dependencia dispuso soportes de la ejecución del control entre los que se anexa acta del 31/03/2023 cuyo objeto es Verificar el cumplimiento de requisitos técnicos y financieros en la implementación del proyecto productivo para la materialización del subsidio mediante la revisión de un expediente en cada trimestre del año.
La OCI verificó el acta donde se realizó revisión al cumplimiento del procedimiento ACCTI-P-017: Materialización del apoyo a la implementación del  proyecto productivo subsidios SIT, SIDRA y SIRA en el código S-1080185012 SIRA 2016 PLC. junto con sus soportes 
La actividad se encuentra cumplida para el I cuatrimestre.</t>
    </r>
  </si>
  <si>
    <r>
      <rPr>
        <b/>
        <sz val="10"/>
        <rFont val="Arial Narrow"/>
        <family val="2"/>
      </rPr>
      <t>08/05/2023.</t>
    </r>
    <r>
      <rPr>
        <sz val="10"/>
        <rFont val="Arial Narrow"/>
        <family val="2"/>
      </rPr>
      <t xml:space="preserve"> Actividad cumplida
La dependencia reporta la realización de la capacitación el día viernes 17 de marzo en la cual participaron  todos los colaboradores del grupo de Compra Directa de la Dirección de Acceso a Tierras.
La Oficina de Control Interno verificó los soportes dispuestos por la dependencia así:
- Soporte de conexión de la capacitación virtual
- Grabación audiovisual PAAC y MRC 
- Presentación PAAC y MRC
Con corte a I Cuatrimestre se registra el cumplimiento de la actividad.</t>
    </r>
  </si>
  <si>
    <r>
      <rPr>
        <b/>
        <sz val="10"/>
        <rFont val="Arial Narrow"/>
        <family val="2"/>
      </rPr>
      <t>08/05/2023.</t>
    </r>
    <r>
      <rPr>
        <sz val="10"/>
        <rFont val="Arial Narrow"/>
        <family val="2"/>
      </rPr>
      <t xml:space="preserve"> Actividad cumplida
Para el primer cuatrimestre la dependencia reportó que la capacitación se realizó a todos los colaboradores del grupo de Compra Directa de la Dirección de Acceso a Tierras, así como su en su componente jurídico.
La Oficina de control interno verificó los soportes de la actividad dispuestos por la dependencia así:
- Listado de asistencia capacitación componente jurídico marzo 9 de 2023
- Listado de asistencia capacitación proceso de compras abril 12 de 2023
- presentación y material de apoyo de cada capacitación
El avance de la actividad correspondiente al primer cuatrimestre se encuentra cumplido.</t>
    </r>
  </si>
  <si>
    <r>
      <rPr>
        <b/>
        <sz val="10"/>
        <rFont val="Arial Narrow"/>
        <family val="2"/>
      </rPr>
      <t>08/05/2023.</t>
    </r>
    <r>
      <rPr>
        <sz val="10"/>
        <rFont val="Arial Narrow"/>
        <family val="2"/>
      </rPr>
      <t xml:space="preserve"> Actividad cumplida
La dependencia reporta la realización de la capacitación el día viernes 17 de marzo con la participación de  todos los colaboradores del grupo de Subsidios de la Subdirección de Acceso a Tierras en Zonas Focalizadas.
La Oficina de Control Interno verificó los soportes dispuestos por la dependencia así:
- Soporte de conexión de la capacitación virtual
- Grabación audiovisual PAAC y MRC 
- Presentación PAAC y MRC
Con corte a I Cuatrimestre se registra el cumplimiento de la actividad.</t>
    </r>
  </si>
  <si>
    <r>
      <rPr>
        <b/>
        <sz val="10"/>
        <rFont val="Arial Narrow"/>
        <family val="2"/>
      </rPr>
      <t>08/05/2023.</t>
    </r>
    <r>
      <rPr>
        <sz val="10"/>
        <rFont val="Arial Narrow"/>
        <family val="2"/>
      </rPr>
      <t xml:space="preserve"> Actividad cumplida
La dependencia reporta que si bien la acción preventiva fue programada para los meses de marzo y agosto del año 2023; no obstante, la capacitación fue ejecutada el 30 de enero del año en curso al 70% de los profesionales de la SATZF.
La OCI verificó los soportes dispuestos por el responsable de ejecución encontrando:
-Listado de asistencia capacitación  30/01/2023
-Presentación diapositivas subsidios.
Con corte a I Cuatrimestre se registra el cumplimiento de la actividad.</t>
    </r>
  </si>
  <si>
    <r>
      <rPr>
        <b/>
        <sz val="10"/>
        <rFont val="Arial Narrow"/>
        <family val="2"/>
      </rPr>
      <t xml:space="preserve">08/05/2023. </t>
    </r>
    <r>
      <rPr>
        <sz val="10"/>
        <rFont val="Arial Narrow"/>
        <family val="2"/>
      </rPr>
      <t>Actividad cumplida
La dependencia reportó asistencia el 16 de marzo a la Socialización: Plan anticorrupción y Atención al Ciudadano PAAC de la ANT 2023, orientado por la Oficina de Inspector de Tierras y el 27 de marzo a la Socialización: Mapa de Riesgos de Corrupción ANT 2023. Por otro lado, El 17 de marzo se asistió a la Capacitación sobre los Riesgos de Corrupción de la DAT, orientada por el Sr. Sergio Moreno, con participación ampliada a todos los colaboradores de la Subdirección de Acceso a Tierras por Demanda y Descongestión, por instrucción de la Subdirectora.
La Oficina de Control Interno revisó los soportes aportados por la dependencia así:
- Soporte de conexión de la capacitación virtual
- Grabación audiovisual PAAC y MRC 
- Presentación riesgos
- Socialización MRC
- Socialización PAAC
Con corte a I Cuatrimestre se registra el cumplimiento de la actividad.</t>
    </r>
  </si>
  <si>
    <r>
      <rPr>
        <b/>
        <sz val="10"/>
        <rFont val="Arial Narrow"/>
        <family val="2"/>
      </rPr>
      <t>08/05/2023.</t>
    </r>
    <r>
      <rPr>
        <sz val="10"/>
        <rFont val="Arial Narrow"/>
        <family val="2"/>
      </rPr>
      <t xml:space="preserve"> Actividad cumplida
La dependencia reporta la realización de la capacitación el día viernes 17 de marzo con la participación de  todos los colaboradores del grupo de  Barrido Predial de la Subdirección de Acceso a Tierras en Zonas Focalizadas
La Oficina de Control Interno verificó los soportes dispuestos por la dependencia así:
- Soporte de conexión de la capacitación virtual
- Grabación audiovisual PAAC y MRC 
- Presentación PAAC y MRC
Con corte a I Cuatrimestre se registra el cumplimiento de la actividad.</t>
    </r>
  </si>
  <si>
    <r>
      <rPr>
        <b/>
        <sz val="10"/>
        <rFont val="Arial Narrow"/>
        <family val="2"/>
      </rPr>
      <t>08/05/2023</t>
    </r>
    <r>
      <rPr>
        <sz val="10"/>
        <rFont val="Arial Narrow"/>
        <family val="2"/>
      </rPr>
      <t>. Actividad cumplida
La dependencia reporta la realización de la capacitación el día viernes 17 de marzo con la participación de  todos los colaboradores de los equipos de Entidades de Derecho Público y Limitaciones a la Propiedad de la Subdirección de Administración de Tierras de la Nación sobre Plan Anticorrupción y Atención al Ciudadano (PAAC)
La Oficina de Control Interno verificó los soportes dispuestos por la dependencia así:
- Soporte de conexión de la capacitación virtual
- Grabación audiovisual PAAC y MRC 
- Presentación PAAC y MRC
Con corte a I Cuatrimestre se registra el cumplimiento de la actividad.</t>
    </r>
  </si>
  <si>
    <r>
      <rPr>
        <b/>
        <sz val="10"/>
        <rFont val="Arial Narrow"/>
        <family val="2"/>
      </rPr>
      <t xml:space="preserve">12/05/2023. </t>
    </r>
    <r>
      <rPr>
        <sz val="10"/>
        <rFont val="Arial Narrow"/>
        <family val="2"/>
      </rPr>
      <t xml:space="preserve">Actividad cumplida 
En respuesta a la  comunicación del informe preliminar la dependencia informo: "En atención al informe presentado en la matriz de seguimiento a la ejecución de los compromisos formulados en las actividades de control y acciones preventivas del Mapa de Riesgos de Corrupción de la Dirección de Acceso a Tierras y sus subdirecciones de Administración de Tierras de la Nación; Acceso a Tierras por Demanda y Descongestión; y Acceso a Tierras en Zonas Focalizadas, me permito informar complemento de evidencias para las acciones preventivas: ACCTI-COR-P.3.2, ADMTI-COR-P.1.2 y ADMTI-COR-P.2.2"
La oficina de control interno valido los soportes dispuestos por la dependencia encontrando lo siguiente:
-Archivo PDF diapositivas: "Grupo de limitaciones a la Propiedad"
-Informe reporte de acción preventiva que describe las actividades y contiene acta No. 01 con el Objetivo  "Capacitación sobre funciones y competencias del grupo de Limitaciones a la Propiedad.
</t>
    </r>
    <r>
      <rPr>
        <b/>
        <sz val="10"/>
        <rFont val="Arial Narrow"/>
        <family val="2"/>
      </rPr>
      <t xml:space="preserve">
08/05/2023.</t>
    </r>
    <r>
      <rPr>
        <sz val="10"/>
        <rFont val="Arial Narrow"/>
        <family val="2"/>
      </rPr>
      <t xml:space="preserve"> Pendiente
Para el presente reporte la dependencia manifiesta que el 26 de enero del 2023 se realizó reunión y capacitación a los colaboradores del grupo (abogados) sobre el procedimiento y actividades del grupo de Limitaciones a la Propiedad, para lo cual se anexa el documento " Informe con la respectiva Acta de Reunión Control de la Información Documentada LP".
La Oficina de Control Interno realizó verificación del acta  de reunión de ingreso para contratistas nuevos del 26/01/2023 allegada por el responsable de ejecución.
En atención a la definición de la acción preventiva se solicita al responsable de ejecución ampliar y soportar la descripción sobre la capacitación en el ADMTI-P-006 procedimiento de Limitación a la Propiedad e ADMTI-I-001 Instructivo de Tipos de limitación a la Propiedad.</t>
    </r>
  </si>
  <si>
    <r>
      <rPr>
        <b/>
        <sz val="10"/>
        <rFont val="Arial Narrow"/>
        <family val="2"/>
      </rPr>
      <t>08/05/2023.</t>
    </r>
    <r>
      <rPr>
        <sz val="10"/>
        <rFont val="Arial Narrow"/>
        <family val="2"/>
      </rPr>
      <t xml:space="preserve"> Actividad cumplida
La dependencia reporta la realización de la capacitación el día viernes 17 de marzo con la participación de  todos los colaboradores de los equipos de Entidades de Derecho Público y Limitaciones a la Propiedad de la Subdirección de Administración de Tierras de la Nación sobre Plan Anticorrupción y Atención al Ciudadano (PAAC)
La Oficina de Control Interno verificó los soportes dispuestos por la dependencia así:
- Soporte de conexión de la capacitación virtual
- Grabación audiovisual PAAC y MRC 
- Presentación PAAC y MRC
Con corte a I Cuatrimestre se registra el cumplimiento de la actividad.
</t>
    </r>
  </si>
  <si>
    <r>
      <rPr>
        <b/>
        <sz val="10"/>
        <color theme="1"/>
        <rFont val="Arial Narrow"/>
        <family val="2"/>
      </rPr>
      <t>4/5/2023.</t>
    </r>
    <r>
      <rPr>
        <sz val="10"/>
        <color theme="1"/>
        <rFont val="Arial Narrow"/>
        <family val="2"/>
      </rPr>
      <t xml:space="preserve"> Actividad cumplida trimestre.
El responsable de ejecución informó que se realizó seguimiento a la base de datos de PQRS de manera mensual, y que el equipo de Servicio al Ciudadano de la Sg elaboró informe de gestión de PQRSD con fecha de corte 31/03/2023.
Frente a lo manifestado, se observó bases de datos elaboradas con los reportes del sistema Orfeo de los meses de enero, febrero , marzo y abril. por otro lado se observó el informe de gestión de PQRSD con corte a 31/03/2023 elaborado por SG y  correos de seguimiento para las dependencias del 17 y 24 de abril.
</t>
    </r>
  </si>
  <si>
    <r>
      <rPr>
        <b/>
        <sz val="10"/>
        <color theme="1"/>
        <rFont val="Arial Narrow"/>
        <family val="2"/>
      </rPr>
      <t>4/5/2023.</t>
    </r>
    <r>
      <rPr>
        <sz val="10"/>
        <color theme="1"/>
        <rFont val="Arial Narrow"/>
        <family val="2"/>
      </rPr>
      <t xml:space="preserve"> Actividad en términos
Con corte al primer cuatrimestre la dependencia reporta  que si bien el cumplimiento de la actividad de control es permanente, se realiza la publicación de piezas informativas en las redes sociales oficiales de la Entidad, así como en las llamadas se informa a los ciudadanos sobre la gratuidad de los servicios prestados por la ANT. Se remitirán las evidencias correspondientes de acuerdo a la periodicidad semestral. </t>
    </r>
  </si>
  <si>
    <r>
      <rPr>
        <b/>
        <sz val="10"/>
        <color theme="1"/>
        <rFont val="Arial Narrow"/>
        <family val="2"/>
      </rPr>
      <t>4/5/2023.</t>
    </r>
    <r>
      <rPr>
        <sz val="10"/>
        <color theme="1"/>
        <rFont val="Arial Narrow"/>
        <family val="2"/>
      </rPr>
      <t xml:space="preserve"> Actividad cumplida trimestre.
Para el primer cuatrimestre la dependencia responsable de ejecución remitió como evidencia la grabación de una atención telefónica, por medio de la cual se evidencia la inclusión en el libreto de la información sobre la gratuidad de los trámites en la ANT.
Frente al avance de la actividad se observó archivo de audio de atención telefónica de 6:34 minutos, donde al final se recalco que los tramites frente a la Agencia son gratuitos.</t>
    </r>
  </si>
  <si>
    <r>
      <rPr>
        <b/>
        <sz val="10"/>
        <color theme="1"/>
        <rFont val="Arial Narrow"/>
        <family val="2"/>
      </rPr>
      <t>4/5/2023.</t>
    </r>
    <r>
      <rPr>
        <sz val="10"/>
        <color theme="1"/>
        <rFont val="Arial Narrow"/>
        <family val="2"/>
      </rPr>
      <t xml:space="preserve"> Actividad en términos, cierre programado para el mes de diciembre
La actividad se encuentra programada anual, la dependencia manifiesta que se remitirá de acuerdo a lo programado en el mes de diciembre.</t>
    </r>
  </si>
  <si>
    <r>
      <rPr>
        <b/>
        <sz val="10"/>
        <color theme="1"/>
        <rFont val="Arial Narrow"/>
        <family val="2"/>
      </rPr>
      <t>4/5/2023.</t>
    </r>
    <r>
      <rPr>
        <sz val="10"/>
        <color theme="1"/>
        <rFont val="Arial Narrow"/>
        <family val="2"/>
      </rPr>
      <t xml:space="preserve"> Actividad cumplida por demanda
La actividad se ejecuta por demanda, para el primer cuatrimestre la dependencia informa que ha venido ejerciendo acompañamiento a las áreas misionales en la gestión precontractual y particularmente en la estructuración de procesos contractuales que consiste en que las áreas antes de radicar los procesos de contratación les remiten los documentos en borrador por medio de correos electrónicos con el fin de hacer una revisión previa por parte de los abogados de Gestión Contractual con el fin de detectar inconsistencias tempranamente.
Frente a dicha gestión se observó cruce de correos electrónicos con las dependencias para el ajuste de estudios previos, cesiones, otrosíes, terminaciones anticipadas y aclaraciones entre otros.
</t>
    </r>
  </si>
  <si>
    <r>
      <rPr>
        <b/>
        <sz val="10"/>
        <color theme="1"/>
        <rFont val="Arial Narrow"/>
        <family val="2"/>
      </rPr>
      <t>4/5/2023.</t>
    </r>
    <r>
      <rPr>
        <sz val="10"/>
        <color theme="1"/>
        <rFont val="Arial Narrow"/>
        <family val="2"/>
      </rPr>
      <t xml:space="preserve"> Actividad cumplida por demanda
La actividad se ejecuta por demanda, en el primer cuatrimestre la dependencia allega soportes de cumplimiento de actividad consistentes en matrices de asignación de procesos a los profesionales de la dependencia.
Frente a lo anterior, se observó matrices de asignación de los meses de enero, febrero, marzo y abril.</t>
    </r>
  </si>
  <si>
    <r>
      <rPr>
        <b/>
        <sz val="10"/>
        <color theme="1"/>
        <rFont val="Arial Narrow"/>
        <family val="2"/>
      </rPr>
      <t>4/5/2023.</t>
    </r>
    <r>
      <rPr>
        <sz val="10"/>
        <color theme="1"/>
        <rFont val="Arial Narrow"/>
        <family val="2"/>
      </rPr>
      <t xml:space="preserve"> Actividad cumplida por demanda
La actividad se ejecuta por demanda, para el primer cuatrimestre la dependencia reporta que a través del Aplicativo Klic, el supervisor del contrato realiza verificación inicial de requisitos mínimos para el pago, por otro lado mediante el Sistema radicador de cuentas PAABS, se realiza verificación a fondo de los requisitos. lo anterior de acuerdo al procedimiento.
En concordancia con lo anterior , la OCI observó los soportes aportados por la dependencia,  para los meses de enero, febrero, marzo y abril.
Se recomienda a la dependencia actualizar el soporte definido en la actividad de control, toda vez que la forma ADQBS-F-001 no se adjunto y en su lugar se realiza el registro de la verificación mediante el aplicativo Klic.</t>
    </r>
  </si>
  <si>
    <r>
      <rPr>
        <b/>
        <sz val="10"/>
        <color theme="1"/>
        <rFont val="Arial Narrow"/>
        <family val="2"/>
      </rPr>
      <t>4/5/2023.</t>
    </r>
    <r>
      <rPr>
        <sz val="10"/>
        <color theme="1"/>
        <rFont val="Arial Narrow"/>
        <family val="2"/>
      </rPr>
      <t xml:space="preserve"> Actividad cumplida por demanda
La actividad se ejecuta por demanda, para el primer cuatrimestre la dependencia reporta que a través del Aplicativo Klic, el supervisor del contrato realiza verificación inicial de requisitos mínimos para el pago, por otro lado mediante el Sistema radicador de cuentas PAABS, se realiza verificación a fondo de los requisitos. lo anterior de acuerdo al procedimiento.
En concordancia con lo anterior , la OCI observó los soportes aportados por la dependencia,  para el primer cuatrimestre d e la presente vigencia</t>
    </r>
  </si>
  <si>
    <r>
      <rPr>
        <b/>
        <sz val="10"/>
        <color theme="1"/>
        <rFont val="Arial Narrow"/>
        <family val="2"/>
      </rPr>
      <t>4/5/2023.</t>
    </r>
    <r>
      <rPr>
        <sz val="10"/>
        <color theme="1"/>
        <rFont val="Arial Narrow"/>
        <family val="2"/>
      </rPr>
      <t xml:space="preserve"> Actividad en términos
la dependencia manifiesta que la actividad de control es permanente, sin embargo, el equipo de Gestión Documental de la Subdirección Administrativa y Financiera realizará el reporte de evidencias de acuerdo con la periodicidad establecida al cierre del primer semestre. </t>
    </r>
  </si>
  <si>
    <r>
      <rPr>
        <b/>
        <sz val="10"/>
        <color theme="1"/>
        <rFont val="Arial Narrow"/>
        <family val="2"/>
      </rPr>
      <t>4/5/2023.</t>
    </r>
    <r>
      <rPr>
        <sz val="10"/>
        <color theme="1"/>
        <rFont val="Arial Narrow"/>
        <family val="2"/>
      </rPr>
      <t xml:space="preserve"> Actividad cumplida
La dependencia manifestó que en el mes de febrero se llevó a cabo la socialización y capacitación a los funcionarios y colaboradores de la entidad sobre el uso adecuado del Orfeo y generalidades del sistema de gestión documental. 
En el marco del presente ejercicio se verificó los soportes dispuestos por la dependencia así:
-Grabación de la capacitación del 23/02/2023
-Correo masivo invitación a la capacitación 23/02/2023</t>
    </r>
  </si>
  <si>
    <r>
      <rPr>
        <b/>
        <sz val="10"/>
        <color theme="1"/>
        <rFont val="Arial Narrow"/>
        <family val="2"/>
      </rPr>
      <t>4/5/2023.</t>
    </r>
    <r>
      <rPr>
        <sz val="10"/>
        <color theme="1"/>
        <rFont val="Arial Narrow"/>
        <family val="2"/>
      </rPr>
      <t xml:space="preserve"> Actividad en términos
La actividad no presenta avances y su ejecución se encuentra programada para el mes de junio.</t>
    </r>
  </si>
  <si>
    <r>
      <rPr>
        <b/>
        <sz val="10"/>
        <color theme="1"/>
        <rFont val="Arial Narrow"/>
        <family val="2"/>
      </rPr>
      <t>4/5/2023.</t>
    </r>
    <r>
      <rPr>
        <sz val="10"/>
        <color theme="1"/>
        <rFont val="Arial Narrow"/>
        <family val="2"/>
      </rPr>
      <t xml:space="preserve"> Actividad en términos
La actividad no presenta avances y su ejecución se encuentra programada para el mes de diciembre.
</t>
    </r>
  </si>
  <si>
    <r>
      <rPr>
        <b/>
        <sz val="10"/>
        <color theme="1"/>
        <rFont val="Arial Narrow"/>
        <family val="2"/>
      </rPr>
      <t>4/5/2023.</t>
    </r>
    <r>
      <rPr>
        <sz val="10"/>
        <color theme="1"/>
        <rFont val="Arial Narrow"/>
        <family val="2"/>
      </rPr>
      <t xml:space="preserve"> Actividad en términos
La actividad no presenta avances y su ejecución se encuentra programada para el mes de junio.
</t>
    </r>
  </si>
  <si>
    <r>
      <rPr>
        <b/>
        <sz val="10"/>
        <color theme="1"/>
        <rFont val="Arial Narrow"/>
        <family val="2"/>
      </rPr>
      <t xml:space="preserve">4/5/2023. </t>
    </r>
    <r>
      <rPr>
        <sz val="10"/>
        <color theme="1"/>
        <rFont val="Arial Narrow"/>
        <family val="2"/>
      </rPr>
      <t>Actividad cumplida.</t>
    </r>
    <r>
      <rPr>
        <b/>
        <sz val="10"/>
        <color theme="1"/>
        <rFont val="Arial Narrow"/>
        <family val="2"/>
      </rPr>
      <t xml:space="preserve">
</t>
    </r>
    <r>
      <rPr>
        <sz val="10"/>
        <color theme="1"/>
        <rFont val="Arial Narrow"/>
        <family val="2"/>
      </rPr>
      <t xml:space="preserve">
La dependencia manifestó como cumplimiento de la meta correspondiente al mes de abril los memorandos enviados a las distintas dependencias, con el detalle de los informes cargados en Secop II, para la vigencia 2022, que necesitaban algún ajuste, además se aportaron memorandos de respuesta a estas comunicaciones.
se recomienda a la dependencia aportar las acciones definidas para la presente vigencia en el próximo seguimiento.</t>
    </r>
  </si>
  <si>
    <r>
      <rPr>
        <b/>
        <sz val="10"/>
        <color theme="1"/>
        <rFont val="Arial Narrow"/>
        <family val="2"/>
      </rPr>
      <t>4/5/2023</t>
    </r>
    <r>
      <rPr>
        <sz val="10"/>
        <color theme="1"/>
        <rFont val="Arial Narrow"/>
        <family val="2"/>
      </rPr>
      <t xml:space="preserve">. Actividad en términos
La actividad no presenta avances y su ejecución se encuentra programada para el mes de diciembre.
</t>
    </r>
  </si>
  <si>
    <r>
      <rPr>
        <b/>
        <sz val="10"/>
        <color theme="1"/>
        <rFont val="Arial Narrow"/>
        <family val="2"/>
      </rPr>
      <t>4/5/2023.</t>
    </r>
    <r>
      <rPr>
        <sz val="10"/>
        <color theme="1"/>
        <rFont val="Arial Narrow"/>
        <family val="2"/>
      </rPr>
      <t xml:space="preserve"> Actividad cumplida.
En el marco del presente ejercicio el equipo de Gestión Documental de la Subdirección Administrativa y Financiera realizó el envío del banner con la información correspondiente al instructivo de solicitud y préstamo de documentos en la entidad. 
La OCI verificó el Banner junto con la prueba del envío del correo masivo el día 28 de abril de 2023Se adjunta como evidencia el correo electrónico y banner. </t>
    </r>
  </si>
  <si>
    <r>
      <rPr>
        <b/>
        <sz val="10"/>
        <color theme="1"/>
        <rFont val="Arial Narrow"/>
        <family val="2"/>
      </rPr>
      <t>4/5/2023.</t>
    </r>
    <r>
      <rPr>
        <sz val="10"/>
        <color theme="1"/>
        <rFont val="Arial Narrow"/>
        <family val="2"/>
      </rPr>
      <t xml:space="preserve"> Actividad cumplida.
La Subdirección Administrativa y Financiera informó que  remitió circular No.8 de 2023 con la información para la radicación de la primer cuenta.
La OCI en el marco de la verificación de la actividad observo la circular 08 del 27/01/2023 con el asunto "Aspectos a tener en cuenta para la radicación de las cuentas de cobro de los contratistas en la vigencia 2023.</t>
    </r>
  </si>
  <si>
    <r>
      <rPr>
        <b/>
        <sz val="10"/>
        <rFont val="Arial Narrow"/>
        <family val="2"/>
      </rPr>
      <t>08/05/2023</t>
    </r>
    <r>
      <rPr>
        <sz val="10"/>
        <rFont val="Arial Narrow"/>
        <family val="2"/>
      </rPr>
      <t>, Actividad cumplida
La dependencia registro como avance que esta acción preventiva fue programada para los meses de marzo y julio del año 2023, no obstante el día 18 de enero de 2023  se dio cumplimiento a la Acción Preventiva, capacitándose el 70% de los profesionales de la SATZF.
La Oficina de control Interno verificó los soportes allegados por la dependencia a saber:
-Listado de asistencia 18/01/2023
-Presentación diapositivas SATZF 2023
Con corte a I Cuatrimestre se registra el cumplimiento de la actividad.</t>
    </r>
  </si>
  <si>
    <r>
      <rPr>
        <b/>
        <sz val="10"/>
        <color theme="1"/>
        <rFont val="Arial Narrow"/>
        <family val="2"/>
      </rPr>
      <t>11/05/2023.</t>
    </r>
    <r>
      <rPr>
        <sz val="10"/>
        <color theme="1"/>
        <rFont val="Arial Narrow"/>
        <family val="2"/>
      </rPr>
      <t xml:space="preserve"> Se observó la publicación en la página web de la entidad de los siguientes informes:
</t>
    </r>
    <r>
      <rPr>
        <b/>
        <sz val="10"/>
        <color theme="1"/>
        <rFont val="Arial Narrow"/>
        <family val="2"/>
      </rPr>
      <t>ENERO</t>
    </r>
    <r>
      <rPr>
        <sz val="10"/>
        <color theme="1"/>
        <rFont val="Arial Narrow"/>
        <family val="2"/>
      </rPr>
      <t xml:space="preserve">
1. Seguimiento al cumplimiento del plan anticorrupción y de atención al ciudadano 
2. Seguimiento a la gestión de riesgos de corrupción
3. Seguimiento al cumplimiento de las medidas de austeridad del gasto 
4. Evaluación a la gestión de dependencias 
5. Seguimiento a la atención de las peticiones 
6. Evaluación independiente del estado del sistema de control interno
7. Transmisión del avance al plan de mejoramiento CGR en SIRECI 
</t>
    </r>
    <r>
      <rPr>
        <b/>
        <sz val="10"/>
        <color theme="1"/>
        <rFont val="Arial Narrow"/>
        <family val="2"/>
      </rPr>
      <t>FEBRERO</t>
    </r>
    <r>
      <rPr>
        <sz val="10"/>
        <color theme="1"/>
        <rFont val="Arial Narrow"/>
        <family val="2"/>
      </rPr>
      <t xml:space="preserve">
1. Transmisión cuenta anual consolidado en SIRECI.
2. Evaluación al control interno contable 
3. Verificación y certificación sobre la información litigiosa del estado (EKOGUI) 
4. Seguimiento a las conciliaciones, acciones de repetición y política de prevención del daño antijurídico
</t>
    </r>
    <r>
      <rPr>
        <b/>
        <sz val="10"/>
        <color theme="1"/>
        <rFont val="Arial Narrow"/>
        <family val="2"/>
      </rPr>
      <t>MARZO</t>
    </r>
    <r>
      <rPr>
        <sz val="10"/>
        <color theme="1"/>
        <rFont val="Arial Narrow"/>
        <family val="2"/>
      </rPr>
      <t xml:space="preserve">
1. Seguimiento a los derechos de autor de software 
</t>
    </r>
    <r>
      <rPr>
        <b/>
        <sz val="10"/>
        <color theme="1"/>
        <rFont val="Arial Narrow"/>
        <family val="2"/>
      </rPr>
      <t>ABRIL</t>
    </r>
    <r>
      <rPr>
        <sz val="10"/>
        <color theme="1"/>
        <rFont val="Arial Narrow"/>
        <family val="2"/>
      </rPr>
      <t xml:space="preserve">
1. Seguimiento al cumplimiento de las medidas de austeridad del gasto
2.Evaluación del plan de mejoramiento institucional
3. Reporte de avance del plan de mejoramiento archivístico 
La actividad preventiva se encuentra en términos, para el primer cuatrimestre del 2023, se observó la publicación de los informes elaborados por la OCI en los meses de enero, febrero, marzo y abril, acorde al plan anual de auditoría.
</t>
    </r>
  </si>
  <si>
    <r>
      <rPr>
        <b/>
        <sz val="10"/>
        <color rgb="FF000000"/>
        <rFont val="Arial Narrow"/>
        <family val="2"/>
      </rPr>
      <t>4/5/2023.</t>
    </r>
    <r>
      <rPr>
        <sz val="10"/>
        <color rgb="FF000000"/>
        <rFont val="Arial Narrow"/>
        <family val="2"/>
      </rPr>
      <t xml:space="preserve"> Actividad en términos
La oficina de Control Interno se encuentra realizando la revisión y actualización de los documentos</t>
    </r>
  </si>
  <si>
    <r>
      <rPr>
        <b/>
        <sz val="10"/>
        <color rgb="FF000000"/>
        <rFont val="Arial Narrow"/>
        <family val="2"/>
      </rPr>
      <t>4/5/2023.</t>
    </r>
    <r>
      <rPr>
        <sz val="10"/>
        <color rgb="FF000000"/>
        <rFont val="Arial Narrow"/>
        <family val="2"/>
      </rPr>
      <t xml:space="preserve"> Actividad en términos
Esta actividad se reprograma para el mes de mayo</t>
    </r>
  </si>
  <si>
    <r>
      <rPr>
        <b/>
        <sz val="10"/>
        <color theme="1"/>
        <rFont val="Arial Narrow"/>
        <family val="2"/>
      </rPr>
      <t xml:space="preserve">11/05/2023.  </t>
    </r>
    <r>
      <rPr>
        <sz val="10"/>
        <color theme="1"/>
        <rFont val="Arial Narrow"/>
        <family val="2"/>
      </rPr>
      <t xml:space="preserve">La Oficina de Planeación en fase preliminar indicó que, nos permitimos aclarar que se encuentra publicado en la página web de la entidad el PLAN ESTRATÉGICO INSTITUCIONAL 2022-2025, el cual fue aprobado por los miembros del Consejo Directivo de la ANT mediante Acuerdo No. 216 de 2021, es importante mencionar que a pesar de tener vigencia hasta el año 2025, el titulo con el cual se cargó en la página web es Plan Estratégico ANT – 2022. 
Se envía el link de consulta del mismo https://www.ant.gov.co/wp-content/uploads/2022/01/Plan-Estrategico-Institucional-2022-2025.pdf 
En atención a lo enunciado se consultó la página institucional de la entidad en la siguiente ruta: Home/Planeación, control y gestión/Planes, programas y proyectos/Plan Estratégico Institucional, observándose la publicación del documento
Actividad de control presentó cumplimiento.
</t>
    </r>
    <r>
      <rPr>
        <b/>
        <sz val="10"/>
        <color theme="1"/>
        <rFont val="Arial Narrow"/>
        <family val="2"/>
      </rPr>
      <t xml:space="preserve">
08/05/2023. </t>
    </r>
    <r>
      <rPr>
        <sz val="10"/>
        <color theme="1"/>
        <rFont val="Arial Narrow"/>
        <family val="2"/>
      </rPr>
      <t xml:space="preserve"> Para el periodo evaluado se observó la publicación  del Plan de acción 2023, Plan de atención 2023.  Sin embargo, no se evidenció la publicación del Plan estratégico del cuatrimestre.</t>
    </r>
  </si>
  <si>
    <r>
      <rPr>
        <b/>
        <sz val="10"/>
        <color theme="1"/>
        <rFont val="Arial Narrow"/>
        <family val="2"/>
      </rPr>
      <t xml:space="preserve">11/05/2023.  </t>
    </r>
    <r>
      <rPr>
        <sz val="10"/>
        <color theme="1"/>
        <rFont val="Arial Narrow"/>
        <family val="2"/>
      </rPr>
      <t xml:space="preserve">La Oficina de Planeación en fase preliminar informó que, para el mes de enero no se recibieron solicitudes de INTI-F-007 para la modificación, actualización y/o eliminación de documentos del SIG por parte de las áreas. 
En atención a lo enunciado, la actividad de control presentó cumplimiento para el primer cuatrimestre del 2023, toda vez que, se allegaron evidencias de solicitudes de actualización, eliminación o creación de documentos en el SIG.
</t>
    </r>
    <r>
      <rPr>
        <b/>
        <sz val="10"/>
        <color theme="1"/>
        <rFont val="Arial Narrow"/>
        <family val="2"/>
      </rPr>
      <t xml:space="preserve">
08/05/2023.  </t>
    </r>
    <r>
      <rPr>
        <sz val="10"/>
        <color theme="1"/>
        <rFont val="Arial Narrow"/>
        <family val="2"/>
      </rPr>
      <t xml:space="preserve">Para el periodo evaluado se suministró  documento que relaciona con la actualización de documentos del SIG, así: 
</t>
    </r>
    <r>
      <rPr>
        <b/>
        <sz val="10"/>
        <color theme="1"/>
        <rFont val="Arial Narrow"/>
        <family val="2"/>
      </rPr>
      <t xml:space="preserve">Febrero: </t>
    </r>
    <r>
      <rPr>
        <sz val="10"/>
        <color theme="1"/>
        <rFont val="Arial Narrow"/>
        <family val="2"/>
      </rPr>
      <t xml:space="preserve">
Documentos nuevos: INTI-Plan-005, ADQBS-F-023
Documentos actualizados: INTI-Plan-003, INTI-Plan-001, INTI-F-021, GTHU_x0002_Indicador-001GTHU_x0002_Indicador-002
Documentos eliminados: 12 documentos (formas -modelo) 
</t>
    </r>
    <r>
      <rPr>
        <b/>
        <sz val="10"/>
        <color theme="1"/>
        <rFont val="Arial Narrow"/>
        <family val="2"/>
      </rPr>
      <t>Marzo:</t>
    </r>
    <r>
      <rPr>
        <sz val="10"/>
        <color theme="1"/>
        <rFont val="Arial Narrow"/>
        <family val="2"/>
      </rPr>
      <t xml:space="preserve">
Documentos nuevos: ACCTI-P-025, GTHUP-020
Documentos actualizados: COGGI-F-010 
</t>
    </r>
    <r>
      <rPr>
        <b/>
        <sz val="10"/>
        <color theme="1"/>
        <rFont val="Arial Narrow"/>
        <family val="2"/>
      </rPr>
      <t>Abril:</t>
    </r>
    <r>
      <rPr>
        <sz val="10"/>
        <color theme="1"/>
        <rFont val="Arial Narrow"/>
        <family val="2"/>
      </rPr>
      <t xml:space="preserve">
Documentos nuevos: ACTTI-F-126, ACTTI-F-127, ACTTI-F-128, ACCTI-F-129, GINFO-P-016, GINFO-F-035, GINFO-G-011, GINFO-G-012
Documentos actualizados: ACTTI-F-042  V4, ACTTI-F-043 V3, ACCTI-F-044  V2, ACCTI-F-045 V3, ACTTI-F-048 V2, ACCTI-F-051 V4, ACCTI-F-096  V2, ACCTI-F-049 V2, ACCTI-F-050  V3, ACCTI-F-100 V3, ACCTI-F-111  V2, ACTTI-F-112 V2, GEFIN-F-015 V6, ACCTI-P-021  V4, ACCTI-P-010 V5
A fin de evaluar la ejecución del control según lo planificado, se solicita se informe si en el mes de enero se recibieron solicitudes de modificación, actualización y/o eliminación de documentos.</t>
    </r>
  </si>
  <si>
    <r>
      <rPr>
        <b/>
        <sz val="10"/>
        <rFont val="Arial Narrow"/>
        <family val="2"/>
      </rPr>
      <t xml:space="preserve">12/05/2023. </t>
    </r>
    <r>
      <rPr>
        <sz val="10"/>
        <rFont val="Arial Narrow"/>
        <family val="2"/>
      </rPr>
      <t>Actividad cumplida 
En respuesta a la  comunicación del informe preliminar la dependencia informo: "En atención al informe presentado en la matriz de seguimiento a la ejecución de los compromisos formulados en las actividades de control y acciones preventivas del Mapa de Riesgos de Corrupción de la Dirección de Acceso a Tierras y sus subdirecciones de Administración de Tierras de la Nación; Acceso a Tierras por Demanda y Descongestión; y Acceso a Tierras en Zonas Focalizadas, me permito informar complemento de evidencias para las acciones preventivas: ACCTI-COR-P.3.2, ADMTI-COR-P.1.2 y ADMTI-COR-P.2.2"
La oficina de control interno valido los soportes dispuestos por la dependencia encontrando lo siguiente:
-Listado de asistencia 24/01/2023: "Inducción Equipos SATDD"
-Presentación diapositivas "Revocatoria Directa de Titulación de Baldíos".</t>
    </r>
    <r>
      <rPr>
        <b/>
        <sz val="10"/>
        <rFont val="Arial Narrow"/>
        <family val="2"/>
      </rPr>
      <t xml:space="preserve">
08/05/2023.</t>
    </r>
    <r>
      <rPr>
        <sz val="10"/>
        <rFont val="Arial Narrow"/>
        <family val="2"/>
      </rPr>
      <t xml:space="preserve"> Pendiente
La dependencia reporto como avance de gestión que esta acción preventiva fue programada para los meses de marzo, julio y octubre del año 2023; no obstante, la capacitación fue ejecutada el 24 de enero del año en curso a todos los profesionales que apoyan en el grupo de Revocatoria Directa de la Subdirección de Acceso a Tierras por Demanda y Descongestión.
La Oficina de control interno observó como soporte de la actividad listado de asistencia de la actividad "Inducción equipos SATDD" del 24 de enero de 2023. En atención a la definición de la acción preventiva se solicita al responsable de ejecución disponer de soportes donde se evidencie la temática tratada.</t>
    </r>
  </si>
  <si>
    <r>
      <rPr>
        <b/>
        <sz val="10"/>
        <rFont val="Arial Narrow"/>
        <family val="2"/>
      </rPr>
      <t xml:space="preserve">12/05/2023. </t>
    </r>
    <r>
      <rPr>
        <sz val="10"/>
        <rFont val="Arial Narrow"/>
        <family val="2"/>
      </rPr>
      <t>Actividad cumplida</t>
    </r>
    <r>
      <rPr>
        <b/>
        <sz val="10"/>
        <rFont val="Arial Narrow"/>
        <family val="2"/>
      </rPr>
      <t xml:space="preserve"> 
</t>
    </r>
    <r>
      <rPr>
        <sz val="10"/>
        <rFont val="Arial Narrow"/>
        <family val="2"/>
      </rPr>
      <t xml:space="preserve">En respuesta a la  comunicación del informe preliminar la dependencia informo: "En atención al informe presentado en la matriz de seguimiento a la ejecución de los compromisos formulados en las actividades de control y acciones preventivas del Mapa de Riesgos de Corrupción de la Dirección de Acceso a Tierras y sus subdirecciones de Administración de Tierras de la Nación; Acceso a Tierras por Demanda y Descongestión; y Acceso a Tierras en Zonas Focalizadas, me permito informar complemento de evidencias para las acciones preventivas: ACCTI-COR-P.3.2, ADMTI-COR-P.1.2 y ADMTI-COR-P.2.2"
La oficina de control interno valido los soportes dispuestos por la dependencia encontrando lo siguiente:
-Presentación diapositivas: "Procedimiento de adjudicación de baldíos a favor de Entidades de Derecho Público"
-Archivo PDF diapositivas: "Adjudicación de baldíos a Entidades de Derecho Público"
-Informe reporte de acción preventiva que describe las actividades y los formatos de asistencia.
</t>
    </r>
    <r>
      <rPr>
        <b/>
        <sz val="10"/>
        <rFont val="Arial Narrow"/>
        <family val="2"/>
      </rPr>
      <t xml:space="preserve">
08/05/2023.</t>
    </r>
    <r>
      <rPr>
        <sz val="10"/>
        <rFont val="Arial Narrow"/>
        <family val="2"/>
      </rPr>
      <t xml:space="preserve"> Pendiente
Para el presente reporte la dependencia reporta que Para los días  10, 14 y 21  de febrero y el 7 de marzo de 2023 se realizaron capacitaciones sobre procedimiento de adjudicación de baldíos a EDP a colaboradores de las Unidades de Gestión Territorial – UGT Antioquia, Norte de Santander, Caquetá y Bogotá, respectivamente. Para lo cual se anexa el documento "Informe Acc Preventiva N°ADMTI-COR-P 2.2"
La Oficina de Control Interno realizó verificación del Informe Acc Preventiva N°ADMTI-COR-P 2.2
En atención a la definición de la acción preventiva se solicita al responsable de ejecución ampliar y soportar la descripción sobre la capacitación en el ACCTI-P-001 procedimiento de adjudicación de baldíos a EDP.</t>
    </r>
  </si>
  <si>
    <r>
      <rPr>
        <b/>
        <sz val="10"/>
        <color theme="1"/>
        <rFont val="Arial Narrow"/>
        <family val="2"/>
      </rPr>
      <t xml:space="preserve">9/5/2023 </t>
    </r>
    <r>
      <rPr>
        <sz val="10"/>
        <color theme="1"/>
        <rFont val="Arial Narrow"/>
        <family val="2"/>
      </rPr>
      <t xml:space="preserve">Actividad cumplida
En atención al informe preliminar de seguimiento al Mapa de Riesgos de Corrupción con corte al I Cuatrimestre 2023, la dependencia informa lo siguiente: </t>
    </r>
    <r>
      <rPr>
        <b/>
        <sz val="10"/>
        <color theme="1"/>
        <rFont val="Arial Narrow"/>
        <family val="2"/>
      </rPr>
      <t xml:space="preserve">
</t>
    </r>
    <r>
      <rPr>
        <sz val="10"/>
        <color theme="1"/>
        <rFont val="Arial Narrow"/>
        <family val="2"/>
      </rPr>
      <t xml:space="preserve">- ADQBS-COR-P.2.2 SOCIALIZACIÓN MANUALES DE CONTRATACIÓN Y SUPERVISIÓN: El grupo de contratos remite lo correspondiente a la socialización de los manuales de contratación y supervisión realizados en el mes de febrero, por lo tanto, agradecemos se registre la gestión realizada para este periodo, sin embargo, es de conocimiento del área que la misma continua en términos. </t>
    </r>
    <r>
      <rPr>
        <b/>
        <sz val="10"/>
        <color theme="1"/>
        <rFont val="Arial Narrow"/>
        <family val="2"/>
      </rPr>
      <t xml:space="preserve">
4/5/2023.</t>
    </r>
    <r>
      <rPr>
        <sz val="10"/>
        <color theme="1"/>
        <rFont val="Arial Narrow"/>
        <family val="2"/>
      </rPr>
      <t xml:space="preserve"> Actividad cumplida
La dependencia reportó avances y la socialización sobre las actualizaciones en los manuales de contratación y supervisión a los colaboradores de la entidad. Se adjuntan las evidencias correspondientes. 
La Oficina de Control Interno verificó los soportes de gestión del correo masivo enviado el 27/02/2023 junto con sus adjuntos a saber anual de supervisión y Manual de contratación</t>
    </r>
  </si>
  <si>
    <r>
      <rPr>
        <b/>
        <sz val="10"/>
        <color theme="1"/>
        <rFont val="Arial Narrow"/>
        <family val="2"/>
      </rPr>
      <t xml:space="preserve">9/5/2023 </t>
    </r>
    <r>
      <rPr>
        <sz val="10"/>
        <color theme="1"/>
        <rFont val="Arial Narrow"/>
        <family val="2"/>
      </rPr>
      <t>Actividad cumplida
En etapa preliminar la dependencia mediante correo electrónico presentó la siguiente observación: 
"- GEFIN-COR-P.1.1 CAPACITACIÓN CENTRAL DE CUENTAS: De acuerdo con la observación, se realiza el cargue en el SharePoint del listado de asistencia, evaluación de impacto y banner de invitación a la capacitación. "
La OCI verificó los soportes aportados encontrando que la actividad fue cumplida con corte a Ier cuatrimestre.</t>
    </r>
    <r>
      <rPr>
        <b/>
        <sz val="10"/>
        <color theme="1"/>
        <rFont val="Arial Narrow"/>
        <family val="2"/>
      </rPr>
      <t xml:space="preserve">
4/5/2023.</t>
    </r>
    <r>
      <rPr>
        <sz val="10"/>
        <color theme="1"/>
        <rFont val="Arial Narrow"/>
        <family val="2"/>
      </rPr>
      <t xml:space="preserve"> Pendiente de verificación
La dependencia informa la realización de la capacitación por parte de la Subdirección Administrativa y Financiera sobre el proceso de radicación de cuentas y gestión de pagos.
En consideración al indicador de la presente acción la OCI solicita disponer el listado de asistencia de la actividad realizada.</t>
    </r>
  </si>
  <si>
    <r>
      <rPr>
        <b/>
        <sz val="10"/>
        <color theme="1"/>
        <rFont val="Arial Narrow"/>
        <family val="2"/>
      </rPr>
      <t>11/05/2023.</t>
    </r>
    <r>
      <rPr>
        <sz val="10"/>
        <color theme="1"/>
        <rFont val="Arial Narrow"/>
        <family val="2"/>
      </rPr>
      <t xml:space="preserve"> Se observó la lista de verificación de la completitud de documentos y soportes por ejercicio en el repositorio "Gestores OCI", Orfeo y expediente físico respectivamente así:
</t>
    </r>
    <r>
      <rPr>
        <b/>
        <sz val="10"/>
        <color theme="1"/>
        <rFont val="Arial Narrow"/>
        <family val="2"/>
      </rPr>
      <t>ENERO</t>
    </r>
    <r>
      <rPr>
        <sz val="10"/>
        <color theme="1"/>
        <rFont val="Arial Narrow"/>
        <family val="2"/>
      </rPr>
      <t xml:space="preserve">
1. Seguimiento al cumplimiento del plan anticorrupción y de atención al ciudadano 
2. Seguimiento a la gestión de riesgos de corrupción
3. Seguimiento al cumplimiento de las medidas de austeridad del gasto 
4. Evaluación a la gestión de dependencias 
5. Seguimiento a la atención de las peticiones 
6. Evaluación independiente del estado del sistema de control interno
7. Transmisión del avance al plan de mejoramiento CGR en SIRECI 
</t>
    </r>
    <r>
      <rPr>
        <b/>
        <sz val="10"/>
        <color theme="1"/>
        <rFont val="Arial Narrow"/>
        <family val="2"/>
      </rPr>
      <t>FEBRERO</t>
    </r>
    <r>
      <rPr>
        <sz val="10"/>
        <color theme="1"/>
        <rFont val="Arial Narrow"/>
        <family val="2"/>
      </rPr>
      <t xml:space="preserve">
1. Transmisión cuenta anual consolidado en SIRECI.
2. Evaluación al control interno contable 
3. Verificación y certificación sobre la información litigiosa del estado (EKOGUI) 
4. Seguimiento a las conciliaciones, acciones de repetición y política de prevención del daño antijurídico
</t>
    </r>
    <r>
      <rPr>
        <b/>
        <sz val="10"/>
        <color theme="1"/>
        <rFont val="Arial Narrow"/>
        <family val="2"/>
      </rPr>
      <t>MARZO</t>
    </r>
    <r>
      <rPr>
        <sz val="10"/>
        <color theme="1"/>
        <rFont val="Arial Narrow"/>
        <family val="2"/>
      </rPr>
      <t xml:space="preserve">
1. Seguimiento a los derechos de autor de software 
</t>
    </r>
    <r>
      <rPr>
        <b/>
        <sz val="10"/>
        <color theme="1"/>
        <rFont val="Arial Narrow"/>
        <family val="2"/>
      </rPr>
      <t>ABRIL</t>
    </r>
    <r>
      <rPr>
        <sz val="10"/>
        <color theme="1"/>
        <rFont val="Arial Narrow"/>
        <family val="2"/>
      </rPr>
      <t xml:space="preserve">
1. Seguimiento al cumplimiento de las medidas de austeridad del gasto
2.Evaluación del plan de mejoramiento institucional
3. Reporte de avance del plan de mejoramiento archivístico 
La actividad preventiva se encuentra en términos, para el primer cuatrimestre del 2023, se observó la publicación de los informes elaborados por la OCI en los meses de enero, febrero, marzo y abril, acorde al plan anual de auditoría.
</t>
    </r>
  </si>
  <si>
    <r>
      <rPr>
        <b/>
        <sz val="10"/>
        <color theme="1"/>
        <rFont val="Arial Narrow"/>
        <family val="2"/>
      </rPr>
      <t xml:space="preserve">11/05/2023.  </t>
    </r>
    <r>
      <rPr>
        <sz val="10"/>
        <color theme="1"/>
        <rFont val="Arial Narrow"/>
        <family val="2"/>
      </rPr>
      <t>La Dirección de Ordenamiento Social de la Propiedad en fase preliminar indicó que, que este control se encuentre en estado de ejecutado, ya que para este primer cuatrimestre estaba programado para formular los POSPR de Fundación y para implementar POSPR los municipios de: Ataco, Fuente de Oro, Aracataca, Guaranda, Chaparral y Carmen de Bolívar. Por lo que ya se cumplió con estas socializaciones ya que se cuenta con las evidencias de los listados de asistencia que ya fueron presentados en los diferentes meses:
•	Enero: Ataco, Fuente de Oro,</t>
    </r>
    <r>
      <rPr>
        <b/>
        <sz val="10"/>
        <color theme="1"/>
        <rFont val="Arial Narrow"/>
        <family val="2"/>
      </rPr>
      <t xml:space="preserve"> Aracataca</t>
    </r>
    <r>
      <rPr>
        <sz val="10"/>
        <color theme="1"/>
        <rFont val="Arial Narrow"/>
        <family val="2"/>
      </rPr>
      <t xml:space="preserve">
•	Febrero:</t>
    </r>
    <r>
      <rPr>
        <b/>
        <sz val="10"/>
        <color theme="1"/>
        <rFont val="Arial Narrow"/>
        <family val="2"/>
      </rPr>
      <t xml:space="preserve"> Aracataca </t>
    </r>
    <r>
      <rPr>
        <sz val="10"/>
        <color theme="1"/>
        <rFont val="Arial Narrow"/>
        <family val="2"/>
      </rPr>
      <t xml:space="preserve">y Guaranda
•	Marzo: Chaparral y </t>
    </r>
    <r>
      <rPr>
        <b/>
        <sz val="10"/>
        <color theme="1"/>
        <rFont val="Arial Narrow"/>
        <family val="2"/>
      </rPr>
      <t>Carmen de Bolívar</t>
    </r>
    <r>
      <rPr>
        <sz val="10"/>
        <color theme="1"/>
        <rFont val="Arial Narrow"/>
        <family val="2"/>
      </rPr>
      <t xml:space="preserve">
•	Abril: Fundación
En todos estos escenarios de participación se siguen las orientaciones para la construcción de campañas de comunicación establecidas en la guía metodológica para la gestión de la comunicación en la formulación e implementación de POSPR. Se estipulan la socialización de mensajes claves de prevención de la corrupción y gratuidad de los trámites de la ANT en los municipios programados a través de canales y piezas de comunicación. Por lo tanto, se ha apoyado con diferente material para la divulgación de estos mensajes como: cartilla de presentación para gestores comunitarios y volante de atención. Cabe resaltar que, si bien existen piezas impresas para la divulgación de estos mensajes, la comunicación principal es la voz a voz con la red de gestores comunitarios quienes divulgan el mensaje de gratuidad de los tramites de la ANT al interior de sus comunidades.  Adicional, se cuenta con un guion de comunicaciones para los escenarios de participación comunitaria, así como una matriz de mensajes clave en el marco de la implementación de los POSPR.
Como soportes se adjuntan:
•	Cartilla de participación de los Planes de Ordenamiento Social de La Propiedad que se ha socializado en todos los municipios donde se esté formulando e implementando planes
•	Matriz de mensajes claves para el desarrollo de la implementación de planes, que se ha utilizado para todos los municipios que se encuentran en barrido predial masivo
•	Para el municipio de Fuente de Oro guion de comunicaciones
Con corte al cuarto trimestre se observó la ejecución del control mediante listados de asistencia relacionados con los municipios de Ataco, Fuente de Oro, Aracataca, Guaranda y Chaparral.  Así mismo, se suministraron soportes estándar para la divulgación de información.
</t>
    </r>
    <r>
      <rPr>
        <b/>
        <sz val="10"/>
        <color theme="1"/>
        <rFont val="Arial Narrow"/>
        <family val="2"/>
      </rPr>
      <t xml:space="preserve">
09/08/2023. </t>
    </r>
    <r>
      <rPr>
        <sz val="10"/>
        <color theme="1"/>
        <rFont val="Arial Narrow"/>
        <family val="2"/>
      </rPr>
      <t xml:space="preserve"> Se observaron la realización de las siguientes actividades:
Listado de asistencia  del 11/01/2023 sesión de seguimiento Red de Gestores Comunitarios UIT Nueva Reforma.
Listado de asistencia del 20/02/2023 reunión de cierre BPN
Listado de asistencia del 22/03/2023 Socialización y capacitación comunidades étnicas Chaparral
Listado de asistencia del 11/04/2023 primer taller comunitario.
No obstante, es preciso se amplie la información sobre cuáles son los municipios programados para la formulación e implementación de POSPR y que información se brinda en dichas actividades.</t>
    </r>
  </si>
  <si>
    <r>
      <rPr>
        <b/>
        <sz val="10"/>
        <color theme="1"/>
        <rFont val="Arial Narrow"/>
        <family val="2"/>
      </rPr>
      <t xml:space="preserve">11/05/2023.   </t>
    </r>
    <r>
      <rPr>
        <sz val="10"/>
        <color theme="1"/>
        <rFont val="Arial Narrow"/>
        <family val="2"/>
      </rPr>
      <t>La Dirección de Ordenamiento Social de la Propiedad en fase preliminar indicó que, se está realizando la validación de la información catastral en calidad de gestor catastral de acuerdo a la programación que era cuatrimestral, ya que se está adjuntado la base de datos de Excel con el avance acumulado en el primer cuatrimestre que se han verificado, ver Excel en el mes de abril "verificación acumulada abril" en este mismo Excel se puede verificar el nombre de las UIT que fueron programadas para el primer cuatrimestre que fueron barridas se validaron en este periodo. Adicional, se adjunta otro Excel en el mes de abril con la programación de UITs restantes a barrer y validar hasta julio "programación UIT validadas mayo-julio".
La validación técnica dentro del BPM Barrido predial Masivo, se da en dos momentos: 
El primero consiste en la revisión de los aspectos físicos más relevantes de los predios objeto de estudio, el dato principal a revisar es el área del predio, seguido de otros aspectos como, acta de colindancia (si aplica y su correcto diligenciamiento) o en caso contrario el certificado de uso del suelo expedido por la alcaldía municipal correspondiente; también se corroboran datos principales como el nombre del predio, nombre del propietario, poseedor u ocupante, el número predial nacional y el folio de matrícula inmobiliaria (si es propiedad privada); análisis de condicionantes y restricciones en donde se verifica si el predio se encuentra afectado espacialmente por algún tipo de limitación a su explotación económica.  
A su vez, esta información que viene consignada en el DTJ Diagnóstico Técnico Jurídico, se corrobora con la información geográfica espacial (.xtf) se verifica que ambas bases de datos sean coherentes.  
El segundo momento de la validación técnica consiste en verificar que la estructura de la información geográfica (.xtf) cumpla con los requisitos estipulados por el IGAC o la autoridad catastral que haga sus veces. 
Cada momento antes mencionado debe tener su propia validación, esto garantiza que la validación de la estructura del XTF, producto que se entrega al IGAC, no interfiera con el enrutamiento de cada predio para su debido proceso dentro de las misionales de la ANT. 
Para que la validación técnica sea “APROBADA” en cada uno de sus momentos, cada predio debe cumplir con todos y cada uno de los aspectos antes mencionados, esto para dar garantía que la información física del predio sea la correcta y esté completa. 
Con corte al primer cuatrimestre del 2023 se observó la ejecución del control, toda vez que, se aportaron documentos relacionados con la verificación de calidad de la información catastral de los municipios de Aracataca, Ciénaga, Fuente de Oro, Puerto Lleras, Ataco y Pradera.</t>
    </r>
    <r>
      <rPr>
        <b/>
        <sz val="10"/>
        <color theme="1"/>
        <rFont val="Arial Narrow"/>
        <family val="2"/>
      </rPr>
      <t xml:space="preserve">
09/08/2023. </t>
    </r>
    <r>
      <rPr>
        <sz val="10"/>
        <color theme="1"/>
        <rFont val="Arial Narrow"/>
        <family val="2"/>
      </rPr>
      <t xml:space="preserve"> La dependencia responsable de ejecución indicó que, se cuenta con el reporte de los casos validados y aprobados que son 1912 predios ubicados en los departamentos de: Magdalena municipios de Aracataca y Ciénaga, Meta municipios de Fuente de Oro y Puerto Lleras y Tolima municipio de Ataco.  Además en el municipio de Pradera ( Valle del cauca) se realizo el reporte de 83 predios en la UIT El Recreo.  En el mes de abril se elaboraron dos reportes de validación catastral (técnica) y jurídica  1. Validación de los municipios de Aracataca, Ciénaga y puerto Lleras  total de predios  aprobados 947 los cuales corresponden a 19.313,50 ha.  2. validación en el municipio de Pradera número de predios total aprobados de 1.028 equivalentes a 6.268,65ha.
Respecto a lo enunciado y a fin de evaluar la ejecución del control, es necesario se brinde mayor información sobre el proceso de verificación de la calidad información catastral y el total de los casos objeto de verificación.</t>
    </r>
  </si>
  <si>
    <r>
      <rPr>
        <b/>
        <sz val="10"/>
        <color theme="1"/>
        <rFont val="Arial Narrow"/>
        <family val="2"/>
      </rPr>
      <t xml:space="preserve">9/5/2023. </t>
    </r>
    <r>
      <rPr>
        <sz val="10"/>
        <color theme="1"/>
        <rFont val="Arial Narrow"/>
        <family val="2"/>
      </rPr>
      <t>Actividad incumplida
Mediante comunicación electrónica, en fase preliminar, la dependencia presento la siguiente observación: 
"Durante los meses de enero y febrero, el equipo de almacén de la Subdirección Administrativa y Financiera no realizó el seguimiento a los bienes devolutivos de la entidad, debido a la asignación de los espacios de trabajo de todas las áreas."
Teniendo en cuenta el soporte definido para la ejecución de la actividad, así como su periodicidad mensual, la actividad  se encuentra incumplida.</t>
    </r>
    <r>
      <rPr>
        <b/>
        <sz val="10"/>
        <color theme="1"/>
        <rFont val="Arial Narrow"/>
        <family val="2"/>
      </rPr>
      <t xml:space="preserve">
4/5/2023.</t>
    </r>
    <r>
      <rPr>
        <sz val="10"/>
        <color theme="1"/>
        <rFont val="Arial Narrow"/>
        <family val="2"/>
      </rPr>
      <t xml:space="preserve"> Actividad incumplida.
Para el primer cuatrimestre la dependencia manifestó como avance de gestión que se realiza seguimiento a los bienes devolutivos de la entidad a través de la plataforma Apoteosys, para lo que remite como evidencia el inventario de la entidad con los registros de actividades sobre los mismos.
La Oficina de control interno validó los soportes allegados encontrando registros ADMBS-F-023 y evidencia de la toma física, sin embargo no se observó reporte mensual en donde se indique a detalle la relación de bienes devolutivos de la Agencia Nacional de Tierras, teniendo en cuenta las bajas de la entidad. de acuerdo con lo definido como soporte de la acción de mejora.</t>
    </r>
  </si>
  <si>
    <r>
      <rPr>
        <b/>
        <sz val="10"/>
        <color theme="1"/>
        <rFont val="Arial Narrow"/>
        <family val="2"/>
      </rPr>
      <t xml:space="preserve">9/5/2023. </t>
    </r>
    <r>
      <rPr>
        <sz val="10"/>
        <color theme="1"/>
        <rFont val="Arial Narrow"/>
        <family val="2"/>
      </rPr>
      <t>Actividad cumplida
En etapa preliminar mediante correo electrónico la dependencia manifestó que de acuerdo con la observación, se realiza el cargue en el SharePoint del Excel con la data tomada del módulo financiero en Klic.
La OCI realizó verificación del soporte dispuesto encontrando el archivo con los 6543 registros de pagos con corte a 31/03/2023.</t>
    </r>
    <r>
      <rPr>
        <b/>
        <sz val="10"/>
        <color theme="1"/>
        <rFont val="Arial Narrow"/>
        <family val="2"/>
      </rPr>
      <t xml:space="preserve">
4/5/2023. </t>
    </r>
    <r>
      <rPr>
        <sz val="10"/>
        <color theme="1"/>
        <rFont val="Arial Narrow"/>
        <family val="2"/>
      </rPr>
      <t xml:space="preserve">Pendiente de verificación
Para el primer cuatrimestre la dependencia manifestó que se  realizó el seguimiento al cumplimiento de los requisitos para pago y remite como evidencia el documento y la muestra verificada. 
La OCI realizó verificación de los soportes dispuestos encontrando el documento AUDITORÍA PAGOS PRIMER TRIMESTRE (Enero - Marzo) 2023 el cual reporta la ejecución de revisión del 1% de muestra sobre los 6443 pagos correspondientes al primer semestre. sin embargo el archivo Excel reporte_general (Enero - Marzo), dispuesto dentro de los soportes de la actividad no registra información por lo cual se solicita realizar el ajuste para culminar la verificación.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</si>
</sst>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color theme="1"/>
      <name val="Calibri"/>
      <family val="2"/>
      <scheme val="minor"/>
    </font>
    <font>
      <sz val="10"/>
      <color theme="1"/>
      <name val="Arial Narrow"/>
      <family val="2"/>
    </font>
    <font>
      <b/>
      <sz val="10"/>
      <color theme="0"/>
      <name val="Arial Narrow"/>
      <family val="2"/>
    </font>
    <font>
      <b/>
      <sz val="10"/>
      <name val="Arial Narrow"/>
      <family val="2"/>
    </font>
    <font>
      <b/>
      <sz val="10"/>
      <color theme="1"/>
      <name val="Arial Narrow"/>
      <family val="2"/>
    </font>
    <font>
      <u/>
      <sz val="11"/>
      <color theme="10"/>
      <name val="Calibri"/>
      <family val="2"/>
      <scheme val="minor"/>
    </font>
    <font>
      <u/>
      <sz val="11"/>
      <color theme="11"/>
      <name val="Calibri"/>
      <family val="2"/>
      <scheme val="minor"/>
    </font>
    <font>
      <b/>
      <sz val="11"/>
      <color theme="1"/>
      <name val="Calibri"/>
      <family val="2"/>
      <scheme val="minor"/>
    </font>
    <font>
      <sz val="10"/>
      <name val="Arial"/>
      <family val="2"/>
    </font>
    <font>
      <b/>
      <sz val="11"/>
      <color theme="0"/>
      <name val="Arial Narrow"/>
      <family val="2"/>
    </font>
    <font>
      <b/>
      <sz val="11"/>
      <color theme="1"/>
      <name val="Arial Narrow"/>
      <family val="2"/>
    </font>
    <font>
      <sz val="10"/>
      <name val="Arial Narrow"/>
      <family val="2"/>
    </font>
    <font>
      <sz val="12"/>
      <color theme="1"/>
      <name val="Calibri"/>
      <family val="2"/>
      <scheme val="minor"/>
    </font>
    <font>
      <sz val="11"/>
      <color theme="1"/>
      <name val="Arial Narrow"/>
      <family val="2"/>
    </font>
    <font>
      <b/>
      <sz val="12"/>
      <color theme="1"/>
      <name val="Arial Narrow"/>
      <family val="2"/>
    </font>
    <font>
      <sz val="11"/>
      <color theme="1"/>
      <name val="Times New Roman"/>
      <family val="1"/>
    </font>
    <font>
      <b/>
      <sz val="11"/>
      <color theme="1"/>
      <name val="Times New Roman"/>
      <family val="1"/>
    </font>
    <font>
      <i/>
      <sz val="12"/>
      <color theme="1"/>
      <name val="Calibri"/>
      <family val="2"/>
      <scheme val="minor"/>
    </font>
    <font>
      <sz val="12"/>
      <color theme="1"/>
      <name val="Times New Roman"/>
      <family val="1"/>
    </font>
    <font>
      <sz val="14"/>
      <color theme="1"/>
      <name val="Times New Roman"/>
      <family val="1"/>
    </font>
    <font>
      <sz val="12"/>
      <color theme="1"/>
      <name val="Arial Narrow"/>
      <family val="2"/>
    </font>
    <font>
      <sz val="14"/>
      <color theme="1"/>
      <name val="Arial Narrow"/>
      <family val="2"/>
    </font>
    <font>
      <u/>
      <sz val="16"/>
      <color theme="10"/>
      <name val="Arial Narrow"/>
      <family val="2"/>
    </font>
    <font>
      <b/>
      <sz val="12"/>
      <color theme="1"/>
      <name val="Times New Roman"/>
      <family val="1"/>
    </font>
    <font>
      <sz val="16"/>
      <color theme="9"/>
      <name val="Arial Narrow"/>
      <family val="2"/>
    </font>
    <font>
      <u/>
      <sz val="16"/>
      <color theme="9"/>
      <name val="Arial Narrow"/>
      <family val="2"/>
    </font>
    <font>
      <b/>
      <sz val="14"/>
      <color theme="1"/>
      <name val="Arial Narrow"/>
      <family val="2"/>
    </font>
    <font>
      <b/>
      <sz val="12"/>
      <color theme="0"/>
      <name val="Times New Roman"/>
      <family val="1"/>
    </font>
    <font>
      <i/>
      <sz val="16"/>
      <color theme="1"/>
      <name val="Calibri"/>
      <family val="2"/>
      <scheme val="minor"/>
    </font>
    <font>
      <b/>
      <i/>
      <sz val="16"/>
      <color theme="1"/>
      <name val="Calibri"/>
      <family val="2"/>
      <scheme val="minor"/>
    </font>
    <font>
      <sz val="16"/>
      <color theme="1"/>
      <name val="Calibri"/>
      <family val="2"/>
      <scheme val="minor"/>
    </font>
    <font>
      <b/>
      <sz val="16"/>
      <color theme="1"/>
      <name val="Arial Narrow"/>
      <family val="2"/>
    </font>
    <font>
      <b/>
      <sz val="18"/>
      <color theme="1"/>
      <name val="Arial Narrow"/>
      <family val="2"/>
    </font>
    <font>
      <sz val="9"/>
      <color indexed="81"/>
      <name val="Tahoma"/>
      <family val="2"/>
    </font>
    <font>
      <b/>
      <sz val="9"/>
      <color indexed="81"/>
      <name val="Tahoma"/>
      <family val="2"/>
    </font>
    <font>
      <i/>
      <sz val="9"/>
      <color indexed="81"/>
      <name val="Tahoma"/>
      <family val="2"/>
    </font>
    <font>
      <b/>
      <sz val="24"/>
      <color theme="1"/>
      <name val="Arial Narrow"/>
      <family val="2"/>
    </font>
    <font>
      <b/>
      <sz val="20"/>
      <color theme="1"/>
      <name val="Arial Narrow"/>
      <family val="2"/>
    </font>
    <font>
      <sz val="16"/>
      <color theme="1"/>
      <name val="Arial Narrow"/>
      <family val="2"/>
    </font>
    <font>
      <sz val="10"/>
      <color rgb="FF000000"/>
      <name val="Arial Narrow"/>
      <family val="2"/>
    </font>
    <font>
      <b/>
      <sz val="14"/>
      <color theme="0"/>
      <name val="Arial Narrow"/>
      <family val="2"/>
    </font>
    <font>
      <b/>
      <sz val="12"/>
      <color theme="0"/>
      <name val="Arial Narrow"/>
      <family val="2"/>
    </font>
    <font>
      <b/>
      <sz val="16"/>
      <color theme="0"/>
      <name val="Arial Narrow"/>
      <family val="2"/>
    </font>
    <font>
      <b/>
      <sz val="18"/>
      <color theme="0"/>
      <name val="Times New Roman"/>
      <family val="1"/>
    </font>
    <font>
      <b/>
      <sz val="22"/>
      <color theme="0"/>
      <name val="Times New Roman"/>
      <family val="1"/>
    </font>
    <font>
      <b/>
      <sz val="18"/>
      <color theme="0"/>
      <name val="Arial Narrow"/>
      <family val="2"/>
    </font>
    <font>
      <b/>
      <sz val="22"/>
      <color theme="1"/>
      <name val="Arial Narrow"/>
      <family val="2"/>
    </font>
    <font>
      <b/>
      <sz val="20"/>
      <name val="Arial Narrow"/>
      <family val="2"/>
    </font>
    <font>
      <b/>
      <sz val="24"/>
      <color theme="0"/>
      <name val="Arial Narrow"/>
      <family val="2"/>
    </font>
    <font>
      <sz val="11"/>
      <color rgb="FF383B37"/>
      <name val="Arial Narrow"/>
      <family val="2"/>
    </font>
    <font>
      <sz val="10"/>
      <color rgb="FF383B37"/>
      <name val="Arial Narrow"/>
      <family val="2"/>
    </font>
    <font>
      <b/>
      <sz val="11"/>
      <color rgb="FF383B37"/>
      <name val="Arial Narrow"/>
      <family val="2"/>
    </font>
    <font>
      <b/>
      <sz val="10"/>
      <color rgb="FF383B37"/>
      <name val="Arial Narrow"/>
      <family val="2"/>
    </font>
    <font>
      <b/>
      <sz val="20"/>
      <color theme="0"/>
      <name val="Arial Narrow"/>
      <family val="2"/>
    </font>
    <font>
      <sz val="11"/>
      <color theme="1"/>
      <name val="Calibri"/>
      <family val="2"/>
      <scheme val="minor"/>
    </font>
    <font>
      <b/>
      <sz val="11"/>
      <name val="Calibri"/>
      <family val="2"/>
      <scheme val="minor"/>
    </font>
    <font>
      <sz val="18"/>
      <color theme="1"/>
      <name val="Arial Narrow"/>
      <family val="2"/>
    </font>
    <font>
      <i/>
      <sz val="14"/>
      <color theme="1"/>
      <name val="Arial Narrow"/>
      <family val="2"/>
    </font>
    <font>
      <b/>
      <i/>
      <sz val="18"/>
      <color theme="1"/>
      <name val="Arial Narrow"/>
      <family val="2"/>
    </font>
    <font>
      <u/>
      <sz val="11"/>
      <color theme="9"/>
      <name val="Calibri"/>
      <family val="2"/>
      <scheme val="minor"/>
    </font>
    <font>
      <u/>
      <sz val="11"/>
      <color theme="9"/>
      <name val="Arial Narrow"/>
      <family val="2"/>
    </font>
    <font>
      <i/>
      <sz val="14"/>
      <color theme="1"/>
      <name val="Times New Roman"/>
      <family val="1"/>
    </font>
    <font>
      <sz val="9"/>
      <color theme="1"/>
      <name val="Arial Narrow"/>
      <family val="2"/>
    </font>
    <font>
      <sz val="11"/>
      <color rgb="FF000000"/>
      <name val="Arial Narrow"/>
      <family val="2"/>
    </font>
    <font>
      <sz val="11"/>
      <name val="Arial Narrow"/>
      <family val="2"/>
    </font>
    <font>
      <sz val="9"/>
      <name val="Arial Narrow"/>
      <family val="2"/>
    </font>
    <font>
      <b/>
      <sz val="11"/>
      <color rgb="FF000000"/>
      <name val="Arial Narrow"/>
      <family val="2"/>
    </font>
    <font>
      <b/>
      <sz val="10"/>
      <color rgb="FF000000"/>
      <name val="Arial Narrow"/>
      <family val="2"/>
    </font>
  </fonts>
  <fills count="18">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0.49998474074526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rgb="FF00B050"/>
        <bgColor indexed="64"/>
      </patternFill>
    </fill>
    <fill>
      <patternFill patternType="solid">
        <fgColor theme="1" tint="0.499984740745262"/>
        <bgColor indexed="64"/>
      </patternFill>
    </fill>
    <fill>
      <patternFill patternType="solid">
        <fgColor theme="9" tint="-0.499984740745262"/>
        <bgColor indexed="64"/>
      </patternFill>
    </fill>
    <fill>
      <patternFill patternType="solid">
        <fgColor theme="7" tint="0.79998168889431442"/>
        <bgColor indexed="64"/>
      </patternFill>
    </fill>
    <fill>
      <patternFill patternType="solid">
        <fgColor theme="5" tint="0.79998168889431442"/>
        <bgColor indexed="64"/>
      </patternFill>
    </fill>
  </fills>
  <borders count="1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diagonal/>
    </border>
    <border>
      <left/>
      <right style="medium">
        <color indexed="64"/>
      </right>
      <top/>
      <bottom style="thin">
        <color auto="1"/>
      </bottom>
      <diagonal/>
    </border>
    <border>
      <left style="medium">
        <color indexed="64"/>
      </left>
      <right/>
      <top style="thin">
        <color auto="1"/>
      </top>
      <bottom/>
      <diagonal/>
    </border>
    <border>
      <left style="thick">
        <color auto="1"/>
      </left>
      <right style="thick">
        <color auto="1"/>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diagonal/>
    </border>
    <border>
      <left/>
      <right style="thick">
        <color auto="1"/>
      </right>
      <top style="thick">
        <color auto="1"/>
      </top>
      <bottom/>
      <diagonal/>
    </border>
    <border>
      <left style="thick">
        <color indexed="64"/>
      </left>
      <right style="thin">
        <color auto="1"/>
      </right>
      <top style="thick">
        <color indexed="64"/>
      </top>
      <bottom style="thin">
        <color auto="1"/>
      </bottom>
      <diagonal/>
    </border>
    <border>
      <left style="thin">
        <color auto="1"/>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right style="thick">
        <color indexed="64"/>
      </right>
      <top style="thin">
        <color auto="1"/>
      </top>
      <bottom/>
      <diagonal/>
    </border>
    <border>
      <left/>
      <right style="thick">
        <color indexed="64"/>
      </right>
      <top/>
      <bottom style="thin">
        <color auto="1"/>
      </bottom>
      <diagonal/>
    </border>
    <border>
      <left style="thick">
        <color indexed="64"/>
      </left>
      <right/>
      <top style="thin">
        <color auto="1"/>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auto="1"/>
      </right>
      <top style="medium">
        <color indexed="64"/>
      </top>
      <bottom/>
      <diagonal/>
    </border>
    <border>
      <left style="thin">
        <color auto="1"/>
      </left>
      <right/>
      <top style="medium">
        <color indexed="64"/>
      </top>
      <bottom style="thin">
        <color auto="1"/>
      </bottom>
      <diagonal/>
    </border>
    <border>
      <left style="medium">
        <color indexed="64"/>
      </left>
      <right/>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right style="thin">
        <color auto="1"/>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thick">
        <color indexed="64"/>
      </left>
      <right style="thin">
        <color auto="1"/>
      </right>
      <top style="thin">
        <color auto="1"/>
      </top>
      <bottom/>
      <diagonal/>
    </border>
    <border>
      <left style="thin">
        <color auto="1"/>
      </left>
      <right style="thin">
        <color auto="1"/>
      </right>
      <top style="medium">
        <color indexed="64"/>
      </top>
      <bottom/>
      <diagonal/>
    </border>
    <border>
      <left style="thick">
        <color indexed="64"/>
      </left>
      <right/>
      <top style="thick">
        <color indexed="64"/>
      </top>
      <bottom/>
      <diagonal/>
    </border>
    <border>
      <left/>
      <right/>
      <top style="thick">
        <color indexed="64"/>
      </top>
      <bottom/>
      <diagonal/>
    </border>
    <border>
      <left/>
      <right style="thin">
        <color auto="1"/>
      </right>
      <top style="thick">
        <color indexed="64"/>
      </top>
      <bottom/>
      <diagonal/>
    </border>
    <border>
      <left style="thick">
        <color indexed="64"/>
      </left>
      <right/>
      <top/>
      <bottom style="thin">
        <color auto="1"/>
      </bottom>
      <diagonal/>
    </border>
    <border>
      <left style="thick">
        <color indexed="64"/>
      </left>
      <right/>
      <top style="thin">
        <color auto="1"/>
      </top>
      <bottom style="thin">
        <color auto="1"/>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style="thin">
        <color auto="1"/>
      </left>
      <right style="thin">
        <color auto="1"/>
      </right>
      <top style="thick">
        <color indexed="64"/>
      </top>
      <bottom/>
      <diagonal/>
    </border>
    <border>
      <left style="thin">
        <color auto="1"/>
      </left>
      <right/>
      <top style="thick">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n">
        <color auto="1"/>
      </left>
      <right style="thick">
        <color auto="1"/>
      </right>
      <top style="thin">
        <color auto="1"/>
      </top>
      <bottom/>
      <diagonal/>
    </border>
    <border>
      <left style="thick">
        <color auto="1"/>
      </left>
      <right style="thin">
        <color auto="1"/>
      </right>
      <top/>
      <bottom style="medium">
        <color indexed="64"/>
      </bottom>
      <diagonal/>
    </border>
    <border>
      <left style="thin">
        <color auto="1"/>
      </left>
      <right style="thick">
        <color auto="1"/>
      </right>
      <top/>
      <bottom style="medium">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indexed="64"/>
      </left>
      <right/>
      <top style="thick">
        <color indexed="64"/>
      </top>
      <bottom style="thin">
        <color auto="1"/>
      </bottom>
      <diagonal/>
    </border>
    <border>
      <left/>
      <right/>
      <top style="thick">
        <color indexed="64"/>
      </top>
      <bottom style="thin">
        <color auto="1"/>
      </bottom>
      <diagonal/>
    </border>
    <border>
      <left/>
      <right style="thick">
        <color indexed="64"/>
      </right>
      <top style="thick">
        <color indexed="64"/>
      </top>
      <bottom style="thin">
        <color auto="1"/>
      </bottom>
      <diagonal/>
    </border>
    <border>
      <left style="thick">
        <color indexed="64"/>
      </left>
      <right style="thin">
        <color auto="1"/>
      </right>
      <top style="thin">
        <color auto="1"/>
      </top>
      <bottom style="medium">
        <color indexed="64"/>
      </bottom>
      <diagonal/>
    </border>
    <border>
      <left style="thick">
        <color indexed="64"/>
      </left>
      <right style="thick">
        <color indexed="64"/>
      </right>
      <top style="thick">
        <color indexed="64"/>
      </top>
      <bottom style="thin">
        <color auto="1"/>
      </bottom>
      <diagonal/>
    </border>
    <border>
      <left style="thick">
        <color indexed="64"/>
      </left>
      <right style="thick">
        <color indexed="64"/>
      </right>
      <top style="thin">
        <color auto="1"/>
      </top>
      <bottom/>
      <diagonal/>
    </border>
    <border>
      <left style="thick">
        <color indexed="64"/>
      </left>
      <right style="thick">
        <color indexed="64"/>
      </right>
      <top/>
      <bottom style="medium">
        <color indexed="64"/>
      </bottom>
      <diagonal/>
    </border>
    <border>
      <left style="thick">
        <color indexed="64"/>
      </left>
      <right style="thick">
        <color indexed="64"/>
      </right>
      <top/>
      <bottom style="thin">
        <color auto="1"/>
      </bottom>
      <diagonal/>
    </border>
    <border>
      <left style="thin">
        <color auto="1"/>
      </left>
      <right style="thick">
        <color indexed="64"/>
      </right>
      <top style="thin">
        <color auto="1"/>
      </top>
      <bottom style="medium">
        <color indexed="64"/>
      </bottom>
      <diagonal/>
    </border>
    <border>
      <left style="thick">
        <color auto="1"/>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top style="medium">
        <color indexed="64"/>
      </top>
      <bottom style="thin">
        <color auto="1"/>
      </bottom>
      <diagonal/>
    </border>
    <border>
      <left style="thick">
        <color indexed="64"/>
      </left>
      <right style="thick">
        <color indexed="64"/>
      </right>
      <top/>
      <bottom/>
      <diagonal/>
    </border>
    <border>
      <left style="thin">
        <color auto="1"/>
      </left>
      <right/>
      <top style="medium">
        <color indexed="64"/>
      </top>
      <bottom/>
      <diagonal/>
    </border>
    <border>
      <left style="thick">
        <color indexed="64"/>
      </left>
      <right style="thin">
        <color auto="1"/>
      </right>
      <top style="medium">
        <color indexed="64"/>
      </top>
      <bottom/>
      <diagonal/>
    </border>
    <border>
      <left style="thick">
        <color indexed="64"/>
      </left>
      <right style="thick">
        <color auto="1"/>
      </right>
      <top style="medium">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n">
        <color auto="1"/>
      </right>
      <top style="medium">
        <color indexed="64"/>
      </top>
      <bottom style="thick">
        <color indexed="64"/>
      </bottom>
      <diagonal/>
    </border>
    <border>
      <left style="thin">
        <color auto="1"/>
      </left>
      <right/>
      <top style="medium">
        <color indexed="64"/>
      </top>
      <bottom style="thick">
        <color indexed="64"/>
      </bottom>
      <diagonal/>
    </border>
    <border>
      <left/>
      <right style="medium">
        <color indexed="64"/>
      </right>
      <top style="medium">
        <color indexed="64"/>
      </top>
      <bottom style="thick">
        <color indexed="64"/>
      </bottom>
      <diagonal/>
    </border>
  </borders>
  <cellStyleXfs count="8">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8" fillId="0" borderId="0"/>
    <xf numFmtId="0" fontId="5" fillId="0" borderId="0" applyNumberFormat="0" applyFill="0" applyBorder="0" applyAlignment="0" applyProtection="0"/>
    <xf numFmtId="9" fontId="54" fillId="0" borderId="0" applyFont="0" applyFill="0" applyBorder="0" applyAlignment="0" applyProtection="0"/>
  </cellStyleXfs>
  <cellXfs count="848">
    <xf numFmtId="0" fontId="0" fillId="0" borderId="0" xfId="0"/>
    <xf numFmtId="0" fontId="20" fillId="7" borderId="1" xfId="0" applyFont="1" applyFill="1" applyBorder="1" applyAlignment="1" applyProtection="1">
      <alignment horizontal="center" vertical="center" wrapText="1"/>
      <protection locked="0"/>
    </xf>
    <xf numFmtId="0" fontId="12" fillId="7" borderId="1" xfId="0" applyFont="1" applyFill="1" applyBorder="1" applyAlignment="1" applyProtection="1">
      <alignment horizontal="center" vertical="center" wrapText="1"/>
      <protection locked="0"/>
    </xf>
    <xf numFmtId="0" fontId="20" fillId="2" borderId="1" xfId="0" applyFont="1" applyFill="1" applyBorder="1" applyAlignment="1" applyProtection="1">
      <alignment horizontal="center" vertical="center" wrapText="1"/>
      <protection locked="0"/>
    </xf>
    <xf numFmtId="0" fontId="0" fillId="8" borderId="0" xfId="0" applyFill="1"/>
    <xf numFmtId="0" fontId="12" fillId="8" borderId="0" xfId="0" applyFont="1" applyFill="1"/>
    <xf numFmtId="0" fontId="0" fillId="2" borderId="15" xfId="0" applyFill="1" applyBorder="1"/>
    <xf numFmtId="0" fontId="0" fillId="2" borderId="0" xfId="0" applyFill="1"/>
    <xf numFmtId="0" fontId="0" fillId="2" borderId="16" xfId="0" applyFill="1" applyBorder="1"/>
    <xf numFmtId="0" fontId="15" fillId="7" borderId="30" xfId="0" applyFont="1" applyFill="1" applyBorder="1" applyAlignment="1">
      <alignment horizontal="center" vertical="center"/>
    </xf>
    <xf numFmtId="0" fontId="0" fillId="3" borderId="31" xfId="0" applyFill="1" applyBorder="1"/>
    <xf numFmtId="0" fontId="0" fillId="3" borderId="30" xfId="0" applyFill="1" applyBorder="1"/>
    <xf numFmtId="0" fontId="0" fillId="4" borderId="30" xfId="0" applyFill="1" applyBorder="1"/>
    <xf numFmtId="0" fontId="0" fillId="9" borderId="31" xfId="0" applyFill="1" applyBorder="1"/>
    <xf numFmtId="0" fontId="0" fillId="13" borderId="31" xfId="0" applyFill="1" applyBorder="1"/>
    <xf numFmtId="0" fontId="0" fillId="9" borderId="30" xfId="0" applyFill="1" applyBorder="1"/>
    <xf numFmtId="0" fontId="0" fillId="13" borderId="30" xfId="0" applyFill="1" applyBorder="1"/>
    <xf numFmtId="0" fontId="0" fillId="13" borderId="33" xfId="0" applyFill="1" applyBorder="1"/>
    <xf numFmtId="0" fontId="0" fillId="13" borderId="32" xfId="0" applyFill="1" applyBorder="1"/>
    <xf numFmtId="0" fontId="0" fillId="9" borderId="32" xfId="0" applyFill="1" applyBorder="1"/>
    <xf numFmtId="0" fontId="0" fillId="3" borderId="32" xfId="0" applyFill="1" applyBorder="1"/>
    <xf numFmtId="0" fontId="0" fillId="4" borderId="32" xfId="0" applyFill="1" applyBorder="1"/>
    <xf numFmtId="0" fontId="16" fillId="2" borderId="0" xfId="0" applyFont="1" applyFill="1" applyAlignment="1">
      <alignment horizontal="center" vertical="center"/>
    </xf>
    <xf numFmtId="0" fontId="18" fillId="2" borderId="0" xfId="0" applyFont="1" applyFill="1" applyAlignment="1">
      <alignment horizontal="center" vertical="center"/>
    </xf>
    <xf numFmtId="0" fontId="23" fillId="2" borderId="0" xfId="0" applyFont="1" applyFill="1" applyAlignment="1">
      <alignment horizontal="center" vertical="center"/>
    </xf>
    <xf numFmtId="0" fontId="14" fillId="12" borderId="64" xfId="0" applyFont="1" applyFill="1" applyBorder="1" applyAlignment="1">
      <alignment horizontal="center" vertical="center" wrapText="1"/>
    </xf>
    <xf numFmtId="0" fontId="14" fillId="12" borderId="65" xfId="0" applyFont="1" applyFill="1" applyBorder="1" applyAlignment="1">
      <alignment horizontal="center" vertical="center" wrapText="1"/>
    </xf>
    <xf numFmtId="0" fontId="14" fillId="12" borderId="66" xfId="0" applyFont="1" applyFill="1" applyBorder="1" applyAlignment="1">
      <alignment horizontal="center" vertical="center" wrapText="1"/>
    </xf>
    <xf numFmtId="0" fontId="13" fillId="7" borderId="58" xfId="0" applyFont="1" applyFill="1" applyBorder="1" applyAlignment="1">
      <alignment horizontal="center" vertical="center" wrapText="1"/>
    </xf>
    <xf numFmtId="0" fontId="26" fillId="7" borderId="4" xfId="0" applyFont="1" applyFill="1" applyBorder="1" applyAlignment="1">
      <alignment vertical="center" wrapText="1"/>
    </xf>
    <xf numFmtId="0" fontId="39" fillId="7" borderId="52" xfId="0" applyFont="1" applyFill="1" applyBorder="1" applyAlignment="1">
      <alignment vertical="center" wrapText="1"/>
    </xf>
    <xf numFmtId="0" fontId="10" fillId="12" borderId="65" xfId="0" applyFont="1" applyFill="1" applyBorder="1" applyAlignment="1">
      <alignment horizontal="center" vertical="center"/>
    </xf>
    <xf numFmtId="0" fontId="10" fillId="12" borderId="66" xfId="0" applyFont="1" applyFill="1" applyBorder="1" applyAlignment="1">
      <alignment horizontal="center" vertical="center"/>
    </xf>
    <xf numFmtId="0" fontId="1" fillId="7" borderId="58" xfId="0" applyFont="1" applyFill="1" applyBorder="1" applyAlignment="1">
      <alignment horizontal="center" vertical="center" wrapText="1"/>
    </xf>
    <xf numFmtId="0" fontId="13" fillId="7" borderId="4" xfId="0" applyFont="1" applyFill="1" applyBorder="1"/>
    <xf numFmtId="0" fontId="13" fillId="7" borderId="52" xfId="0" applyFont="1" applyFill="1" applyBorder="1"/>
    <xf numFmtId="0" fontId="1" fillId="7" borderId="25" xfId="0" applyFont="1" applyFill="1" applyBorder="1" applyAlignment="1">
      <alignment horizontal="center" vertical="center" wrapText="1"/>
    </xf>
    <xf numFmtId="0" fontId="13" fillId="7" borderId="1" xfId="0" applyFont="1" applyFill="1" applyBorder="1"/>
    <xf numFmtId="0" fontId="13" fillId="7" borderId="26" xfId="0" applyFont="1" applyFill="1" applyBorder="1"/>
    <xf numFmtId="0" fontId="13" fillId="7" borderId="25" xfId="0" applyFont="1" applyFill="1" applyBorder="1" applyAlignment="1">
      <alignment horizontal="center" vertical="center" wrapText="1"/>
    </xf>
    <xf numFmtId="0" fontId="26" fillId="7" borderId="1" xfId="0" applyFont="1" applyFill="1" applyBorder="1" applyAlignment="1">
      <alignment vertical="center" wrapText="1"/>
    </xf>
    <xf numFmtId="0" fontId="39" fillId="7" borderId="26" xfId="0" applyFont="1" applyFill="1" applyBorder="1" applyAlignment="1">
      <alignment vertical="center" wrapText="1"/>
    </xf>
    <xf numFmtId="0" fontId="13" fillId="7" borderId="64" xfId="0" applyFont="1" applyFill="1" applyBorder="1" applyAlignment="1">
      <alignment horizontal="center" vertical="center" wrapText="1"/>
    </xf>
    <xf numFmtId="0" fontId="26" fillId="7" borderId="65" xfId="0" applyFont="1" applyFill="1" applyBorder="1" applyAlignment="1">
      <alignment vertical="center" wrapText="1"/>
    </xf>
    <xf numFmtId="0" fontId="39" fillId="7" borderId="66" xfId="0" applyFont="1" applyFill="1" applyBorder="1" applyAlignment="1">
      <alignment vertical="center" wrapText="1"/>
    </xf>
    <xf numFmtId="0" fontId="13" fillId="7" borderId="58" xfId="0" applyFont="1" applyFill="1" applyBorder="1" applyAlignment="1">
      <alignment horizontal="left" vertical="center" wrapText="1"/>
    </xf>
    <xf numFmtId="0" fontId="13" fillId="7" borderId="25" xfId="0" applyFont="1" applyFill="1" applyBorder="1" applyAlignment="1">
      <alignment horizontal="left" vertical="center" wrapText="1"/>
    </xf>
    <xf numFmtId="0" fontId="10" fillId="7" borderId="1" xfId="0" applyFont="1" applyFill="1" applyBorder="1"/>
    <xf numFmtId="0" fontId="10" fillId="7" borderId="26" xfId="0" applyFont="1" applyFill="1" applyBorder="1"/>
    <xf numFmtId="0" fontId="26" fillId="7" borderId="25" xfId="0" applyFont="1" applyFill="1" applyBorder="1" applyAlignment="1">
      <alignment vertical="center"/>
    </xf>
    <xf numFmtId="0" fontId="26" fillId="7" borderId="64" xfId="0" applyFont="1" applyFill="1" applyBorder="1" applyAlignment="1">
      <alignment vertical="center"/>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0" fillId="12" borderId="64" xfId="0" applyFont="1" applyFill="1" applyBorder="1" applyAlignment="1">
      <alignment horizontal="center" vertical="center" wrapText="1"/>
    </xf>
    <xf numFmtId="0" fontId="10" fillId="12" borderId="65" xfId="0" applyFont="1" applyFill="1" applyBorder="1" applyAlignment="1">
      <alignment horizontal="center" vertical="center" wrapText="1"/>
    </xf>
    <xf numFmtId="0" fontId="10" fillId="12" borderId="66" xfId="0" applyFont="1" applyFill="1" applyBorder="1" applyAlignment="1">
      <alignment horizontal="center" vertical="center" wrapText="1"/>
    </xf>
    <xf numFmtId="0" fontId="26" fillId="7" borderId="58" xfId="0" applyFont="1" applyFill="1" applyBorder="1" applyAlignment="1">
      <alignment horizontal="center" vertical="center"/>
    </xf>
    <xf numFmtId="0" fontId="13" fillId="7" borderId="4" xfId="0" applyFont="1" applyFill="1" applyBorder="1" applyAlignment="1">
      <alignment horizontal="center" vertical="center" wrapText="1"/>
    </xf>
    <xf numFmtId="0" fontId="13" fillId="7" borderId="52" xfId="0" applyFont="1" applyFill="1" applyBorder="1" applyAlignment="1">
      <alignment horizontal="center" vertical="center" wrapText="1"/>
    </xf>
    <xf numFmtId="0" fontId="26" fillId="7" borderId="25" xfId="0" applyFont="1" applyFill="1" applyBorder="1" applyAlignment="1">
      <alignment horizontal="center" vertical="center"/>
    </xf>
    <xf numFmtId="0" fontId="13" fillId="7" borderId="1" xfId="0" applyFont="1" applyFill="1" applyBorder="1" applyAlignment="1">
      <alignment horizontal="center" vertical="center" wrapText="1"/>
    </xf>
    <xf numFmtId="0" fontId="13" fillId="7" borderId="26" xfId="0" applyFont="1" applyFill="1" applyBorder="1" applyAlignment="1">
      <alignment horizontal="center" vertical="center" wrapText="1"/>
    </xf>
    <xf numFmtId="0" fontId="26" fillId="7" borderId="64" xfId="0" applyFont="1" applyFill="1" applyBorder="1" applyAlignment="1">
      <alignment horizontal="center" vertical="center"/>
    </xf>
    <xf numFmtId="0" fontId="13" fillId="7" borderId="65" xfId="0" applyFont="1" applyFill="1" applyBorder="1" applyAlignment="1">
      <alignment horizontal="center" vertical="center" wrapText="1"/>
    </xf>
    <xf numFmtId="0" fontId="13" fillId="7" borderId="66" xfId="0" applyFont="1" applyFill="1" applyBorder="1" applyAlignment="1">
      <alignment horizontal="center" vertical="center" wrapText="1"/>
    </xf>
    <xf numFmtId="0" fontId="26" fillId="7" borderId="63" xfId="0" applyFont="1" applyFill="1" applyBorder="1" applyAlignment="1">
      <alignment horizontal="center" vertical="center"/>
    </xf>
    <xf numFmtId="0" fontId="14" fillId="12" borderId="25"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14" fillId="12" borderId="26" xfId="0" applyFont="1" applyFill="1" applyBorder="1" applyAlignment="1">
      <alignment horizontal="center" vertical="center" wrapText="1"/>
    </xf>
    <xf numFmtId="0" fontId="20" fillId="7" borderId="25" xfId="0" applyFont="1" applyFill="1" applyBorder="1" applyAlignment="1">
      <alignment horizontal="center" vertical="center"/>
    </xf>
    <xf numFmtId="0" fontId="20" fillId="7" borderId="1" xfId="0" applyFont="1" applyFill="1" applyBorder="1" applyAlignment="1">
      <alignment horizontal="center" vertical="center"/>
    </xf>
    <xf numFmtId="0" fontId="26" fillId="7" borderId="26" xfId="0" applyFont="1" applyFill="1" applyBorder="1" applyAlignment="1">
      <alignment horizontal="center" vertical="center"/>
    </xf>
    <xf numFmtId="0" fontId="20" fillId="7" borderId="25"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26" fillId="7" borderId="26" xfId="0" applyFont="1" applyFill="1" applyBorder="1" applyAlignment="1">
      <alignment horizontal="center" vertical="center" wrapText="1"/>
    </xf>
    <xf numFmtId="0" fontId="20" fillId="2" borderId="0" xfId="0" applyFont="1" applyFill="1" applyAlignment="1">
      <alignment vertical="center" wrapText="1"/>
    </xf>
    <xf numFmtId="0" fontId="19" fillId="2" borderId="0" xfId="0" applyFont="1" applyFill="1" applyAlignment="1">
      <alignment vertical="center"/>
    </xf>
    <xf numFmtId="0" fontId="19" fillId="2" borderId="0" xfId="0" applyFont="1" applyFill="1" applyAlignment="1">
      <alignment horizontal="center" vertical="center"/>
    </xf>
    <xf numFmtId="0" fontId="20" fillId="7" borderId="64" xfId="0" applyFont="1" applyFill="1" applyBorder="1" applyAlignment="1">
      <alignment horizontal="center" vertical="center" wrapText="1"/>
    </xf>
    <xf numFmtId="0" fontId="20" fillId="7" borderId="65" xfId="0" applyFont="1" applyFill="1" applyBorder="1" applyAlignment="1">
      <alignment horizontal="center" vertical="center"/>
    </xf>
    <xf numFmtId="0" fontId="26" fillId="7" borderId="66" xfId="0" applyFont="1" applyFill="1" applyBorder="1" applyAlignment="1">
      <alignment horizontal="center" vertical="center"/>
    </xf>
    <xf numFmtId="0" fontId="19" fillId="2" borderId="0" xfId="0" applyFont="1" applyFill="1"/>
    <xf numFmtId="0" fontId="19" fillId="7" borderId="1" xfId="0" applyFont="1" applyFill="1" applyBorder="1" applyAlignment="1">
      <alignment vertical="center"/>
    </xf>
    <xf numFmtId="0" fontId="0" fillId="5" borderId="0" xfId="0" applyFill="1"/>
    <xf numFmtId="0" fontId="18" fillId="7" borderId="0" xfId="0" applyFont="1" applyFill="1" applyAlignment="1">
      <alignment vertical="center"/>
    </xf>
    <xf numFmtId="0" fontId="0" fillId="7" borderId="0" xfId="0" applyFill="1"/>
    <xf numFmtId="0" fontId="0" fillId="2" borderId="17" xfId="0" applyFill="1" applyBorder="1"/>
    <xf numFmtId="0" fontId="0" fillId="2" borderId="18" xfId="0" applyFill="1" applyBorder="1"/>
    <xf numFmtId="0" fontId="0" fillId="2" borderId="19" xfId="0" applyFill="1" applyBorder="1"/>
    <xf numFmtId="0" fontId="0" fillId="2" borderId="42" xfId="0" applyFill="1" applyBorder="1"/>
    <xf numFmtId="0" fontId="0" fillId="2" borderId="43" xfId="0" applyFill="1" applyBorder="1"/>
    <xf numFmtId="0" fontId="22" fillId="2" borderId="42" xfId="6" applyFont="1" applyFill="1" applyBorder="1" applyAlignment="1" applyProtection="1">
      <alignment horizontal="center"/>
    </xf>
    <xf numFmtId="0" fontId="22" fillId="2" borderId="0" xfId="6" applyFont="1" applyFill="1" applyBorder="1" applyAlignment="1" applyProtection="1">
      <alignment horizontal="center"/>
    </xf>
    <xf numFmtId="0" fontId="22" fillId="2" borderId="43" xfId="6" applyFont="1" applyFill="1" applyBorder="1" applyAlignment="1" applyProtection="1">
      <alignment horizontal="center"/>
    </xf>
    <xf numFmtId="0" fontId="0" fillId="2" borderId="44" xfId="0" applyFill="1" applyBorder="1"/>
    <xf numFmtId="0" fontId="0" fillId="2" borderId="45" xfId="0" applyFill="1" applyBorder="1"/>
    <xf numFmtId="0" fontId="0" fillId="2" borderId="46" xfId="0" applyFill="1" applyBorder="1"/>
    <xf numFmtId="0" fontId="11" fillId="0" borderId="24" xfId="5" applyFont="1" applyBorder="1" applyAlignment="1">
      <alignment vertical="center" wrapText="1"/>
    </xf>
    <xf numFmtId="0" fontId="11" fillId="0" borderId="26" xfId="5" applyFont="1" applyBorder="1" applyAlignment="1">
      <alignment vertical="center" wrapText="1"/>
    </xf>
    <xf numFmtId="0" fontId="49" fillId="12" borderId="101" xfId="0" applyFont="1" applyFill="1" applyBorder="1" applyAlignment="1">
      <alignment horizontal="center" vertical="center" wrapText="1"/>
    </xf>
    <xf numFmtId="0" fontId="13" fillId="12" borderId="100" xfId="0" applyFont="1" applyFill="1" applyBorder="1" applyAlignment="1">
      <alignment horizontal="center" vertical="center" wrapText="1"/>
    </xf>
    <xf numFmtId="0" fontId="9" fillId="11" borderId="67" xfId="5" applyFont="1" applyFill="1" applyBorder="1" applyAlignment="1">
      <alignment horizontal="center" vertical="center" wrapText="1"/>
    </xf>
    <xf numFmtId="0" fontId="10" fillId="12" borderId="26"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32" fillId="12" borderId="1" xfId="0" applyFont="1" applyFill="1" applyBorder="1" applyAlignment="1">
      <alignment horizontal="center" vertical="center" wrapText="1"/>
    </xf>
    <xf numFmtId="0" fontId="31" fillId="0" borderId="5" xfId="0" applyFont="1" applyBorder="1" applyAlignment="1">
      <alignment horizontal="center" vertical="center" wrapText="1"/>
    </xf>
    <xf numFmtId="0" fontId="31" fillId="0" borderId="1" xfId="0" applyFont="1" applyBorder="1" applyAlignment="1">
      <alignment horizontal="center" vertical="center" wrapText="1"/>
    </xf>
    <xf numFmtId="0" fontId="47" fillId="0" borderId="1" xfId="0" applyFont="1" applyBorder="1" applyAlignment="1">
      <alignment horizontal="center" vertical="center"/>
    </xf>
    <xf numFmtId="0" fontId="20" fillId="0" borderId="1" xfId="0" applyFont="1" applyBorder="1" applyAlignment="1">
      <alignment horizontal="center" vertical="center" wrapText="1"/>
    </xf>
    <xf numFmtId="0" fontId="0" fillId="8" borderId="0" xfId="0" applyFill="1" applyAlignment="1">
      <alignment horizontal="center"/>
    </xf>
    <xf numFmtId="0" fontId="32" fillId="12" borderId="94" xfId="0" applyFont="1" applyFill="1" applyBorder="1" applyAlignment="1">
      <alignment horizontal="center" vertical="center" wrapText="1"/>
    </xf>
    <xf numFmtId="0" fontId="1" fillId="12" borderId="93" xfId="0" applyFont="1" applyFill="1" applyBorder="1" applyAlignment="1">
      <alignment horizontal="center" vertical="center" wrapText="1"/>
    </xf>
    <xf numFmtId="0" fontId="1" fillId="12" borderId="65" xfId="0" applyFont="1" applyFill="1" applyBorder="1" applyAlignment="1">
      <alignment horizontal="center" vertical="center" wrapText="1"/>
    </xf>
    <xf numFmtId="0" fontId="36" fillId="12" borderId="93" xfId="0" applyFont="1" applyFill="1" applyBorder="1" applyAlignment="1">
      <alignment horizontal="center" vertical="center" wrapText="1"/>
    </xf>
    <xf numFmtId="0" fontId="36" fillId="12" borderId="98" xfId="0" applyFont="1" applyFill="1" applyBorder="1" applyAlignment="1">
      <alignment horizontal="center" vertical="center" wrapText="1"/>
    </xf>
    <xf numFmtId="0" fontId="36" fillId="12" borderId="67" xfId="0" applyFont="1" applyFill="1" applyBorder="1" applyAlignment="1">
      <alignment horizontal="center" vertical="center" wrapText="1"/>
    </xf>
    <xf numFmtId="0" fontId="14" fillId="0" borderId="4" xfId="0" applyFont="1" applyBorder="1" applyAlignment="1">
      <alignment horizontal="center" vertical="center" wrapText="1"/>
    </xf>
    <xf numFmtId="0" fontId="37" fillId="0" borderId="89" xfId="0" applyFont="1" applyBorder="1" applyAlignment="1">
      <alignment horizontal="center" vertical="center" wrapText="1"/>
    </xf>
    <xf numFmtId="0" fontId="36" fillId="0" borderId="40" xfId="0" applyFont="1" applyBorder="1" applyAlignment="1">
      <alignment horizontal="center" vertical="center" wrapText="1"/>
    </xf>
    <xf numFmtId="0" fontId="0" fillId="2" borderId="0" xfId="0" applyFill="1" applyAlignment="1">
      <alignment horizontal="center"/>
    </xf>
    <xf numFmtId="0" fontId="0" fillId="2" borderId="45" xfId="0" applyFill="1" applyBorder="1" applyAlignment="1">
      <alignment horizontal="center"/>
    </xf>
    <xf numFmtId="0" fontId="1" fillId="14" borderId="0" xfId="0" applyFont="1" applyFill="1" applyAlignment="1">
      <alignment horizontal="center" vertical="center"/>
    </xf>
    <xf numFmtId="0" fontId="7" fillId="0" borderId="1" xfId="0" applyFont="1" applyBorder="1" applyAlignment="1">
      <alignment horizontal="left" vertical="center" wrapText="1"/>
    </xf>
    <xf numFmtId="0" fontId="55" fillId="0" borderId="1" xfId="0" applyFont="1" applyBorder="1" applyAlignment="1">
      <alignment horizontal="left" vertical="center" wrapText="1"/>
    </xf>
    <xf numFmtId="0" fontId="1" fillId="2" borderId="15" xfId="0" applyFont="1" applyFill="1" applyBorder="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wrapText="1"/>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7" fillId="2" borderId="15"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6"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9" fillId="11" borderId="1" xfId="5" applyFont="1" applyFill="1" applyBorder="1" applyAlignment="1">
      <alignment horizontal="center" vertical="center" wrapText="1"/>
    </xf>
    <xf numFmtId="0" fontId="9" fillId="11" borderId="23" xfId="5"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1" fillId="0" borderId="36" xfId="5" applyFont="1" applyBorder="1" applyAlignment="1">
      <alignment horizontal="center" vertical="center" wrapText="1"/>
    </xf>
    <xf numFmtId="0" fontId="11" fillId="0" borderId="38" xfId="5" applyFont="1" applyBorder="1" applyAlignment="1">
      <alignment horizontal="center" vertical="center" wrapText="1"/>
    </xf>
    <xf numFmtId="0" fontId="9" fillId="11" borderId="48" xfId="5" applyFont="1" applyFill="1" applyBorder="1" applyAlignment="1">
      <alignment horizontal="center" vertical="center" wrapText="1"/>
    </xf>
    <xf numFmtId="0" fontId="9" fillId="11" borderId="5" xfId="5" applyFont="1" applyFill="1" applyBorder="1" applyAlignment="1">
      <alignment horizontal="center" vertical="center" wrapText="1"/>
    </xf>
    <xf numFmtId="0" fontId="11" fillId="0" borderId="24" xfId="5" applyFont="1" applyBorder="1" applyAlignment="1">
      <alignment horizontal="center" vertical="center" wrapText="1"/>
    </xf>
    <xf numFmtId="0" fontId="11" fillId="0" borderId="26" xfId="5" applyFont="1" applyBorder="1" applyAlignment="1">
      <alignment horizontal="center" vertical="center" wrapText="1"/>
    </xf>
    <xf numFmtId="0" fontId="1" fillId="0" borderId="1" xfId="0" applyFont="1" applyBorder="1" applyAlignment="1">
      <alignment horizontal="center" vertical="center" wrapText="1"/>
    </xf>
    <xf numFmtId="0" fontId="36" fillId="0" borderId="8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top" wrapText="1"/>
    </xf>
    <xf numFmtId="0" fontId="1" fillId="14" borderId="0" xfId="0" applyFont="1" applyFill="1" applyAlignment="1">
      <alignment horizontal="left" vertical="center"/>
    </xf>
    <xf numFmtId="0" fontId="1" fillId="2" borderId="0" xfId="0" applyFont="1" applyFill="1" applyAlignment="1">
      <alignment horizontal="left" vertical="center"/>
    </xf>
    <xf numFmtId="0" fontId="1" fillId="2" borderId="18" xfId="0" applyFont="1" applyFill="1" applyBorder="1" applyAlignment="1">
      <alignment horizontal="left" vertical="center"/>
    </xf>
    <xf numFmtId="0" fontId="4" fillId="14" borderId="0" xfId="0" applyFont="1" applyFill="1" applyAlignment="1">
      <alignment horizontal="left" vertical="center"/>
    </xf>
    <xf numFmtId="0" fontId="4" fillId="2" borderId="0" xfId="0" applyFont="1" applyFill="1" applyAlignment="1">
      <alignment horizontal="left" vertical="center"/>
    </xf>
    <xf numFmtId="0" fontId="4" fillId="2" borderId="18" xfId="0" applyFont="1" applyFill="1" applyBorder="1" applyAlignment="1">
      <alignment horizontal="left" vertical="center"/>
    </xf>
    <xf numFmtId="0" fontId="1" fillId="7" borderId="1" xfId="0" applyFont="1" applyFill="1" applyBorder="1" applyAlignment="1">
      <alignment vertical="center" wrapText="1"/>
    </xf>
    <xf numFmtId="0" fontId="11" fillId="7" borderId="1" xfId="0" applyFont="1" applyFill="1" applyBorder="1" applyAlignment="1">
      <alignment vertical="center" wrapText="1"/>
    </xf>
    <xf numFmtId="0" fontId="11" fillId="7" borderId="1"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89" xfId="0" applyFont="1" applyFill="1" applyBorder="1" applyAlignment="1">
      <alignment horizontal="center" vertical="center" wrapText="1"/>
    </xf>
    <xf numFmtId="0" fontId="11" fillId="7" borderId="88" xfId="0" applyFont="1" applyFill="1" applyBorder="1" applyAlignment="1">
      <alignment horizontal="center" vertical="center" wrapText="1"/>
    </xf>
    <xf numFmtId="0" fontId="37" fillId="7" borderId="97"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11" xfId="0" applyFont="1" applyFill="1" applyBorder="1" applyAlignment="1">
      <alignment wrapText="1"/>
    </xf>
    <xf numFmtId="0" fontId="65" fillId="7" borderId="1" xfId="0" applyFont="1" applyFill="1" applyBorder="1" applyAlignment="1">
      <alignment vertical="center" wrapText="1"/>
    </xf>
    <xf numFmtId="0" fontId="65" fillId="7" borderId="1" xfId="0" applyFont="1" applyFill="1" applyBorder="1" applyAlignment="1">
      <alignment horizontal="center" vertical="center" wrapText="1"/>
    </xf>
    <xf numFmtId="0" fontId="1" fillId="7" borderId="1" xfId="0" applyFont="1" applyFill="1" applyBorder="1" applyAlignment="1">
      <alignment horizontal="justify" vertical="center" wrapText="1"/>
    </xf>
    <xf numFmtId="0" fontId="62" fillId="7" borderId="1" xfId="0" applyFont="1" applyFill="1" applyBorder="1" applyAlignment="1">
      <alignment vertical="center" wrapText="1"/>
    </xf>
    <xf numFmtId="0" fontId="31" fillId="7" borderId="5"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49" fillId="7" borderId="100" xfId="0" applyFont="1" applyFill="1" applyBorder="1" applyAlignment="1">
      <alignment vertical="center" wrapText="1"/>
    </xf>
    <xf numFmtId="0" fontId="13" fillId="7" borderId="100" xfId="0" applyFont="1" applyFill="1" applyBorder="1" applyAlignment="1">
      <alignment wrapText="1"/>
    </xf>
    <xf numFmtId="0" fontId="49" fillId="7" borderId="100" xfId="0" applyFont="1" applyFill="1" applyBorder="1" applyAlignment="1">
      <alignment horizontal="center" vertical="center" wrapText="1"/>
    </xf>
    <xf numFmtId="0" fontId="49" fillId="7" borderId="100"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2" fillId="5" borderId="54" xfId="0" applyFont="1" applyFill="1" applyBorder="1" applyAlignment="1">
      <alignment horizontal="center" vertical="center" wrapText="1"/>
    </xf>
    <xf numFmtId="0" fontId="9" fillId="0" borderId="0" xfId="5" applyFont="1" applyAlignment="1">
      <alignment horizontal="center" vertical="center" wrapText="1"/>
    </xf>
    <xf numFmtId="0" fontId="36" fillId="10" borderId="0" xfId="0" applyFont="1" applyFill="1" applyAlignment="1">
      <alignment horizontal="center" vertical="center"/>
    </xf>
    <xf numFmtId="0" fontId="2" fillId="5" borderId="0" xfId="0" applyFont="1" applyFill="1" applyAlignment="1">
      <alignment horizontal="center" vertical="center" wrapText="1"/>
    </xf>
    <xf numFmtId="0" fontId="1" fillId="0" borderId="2" xfId="0" applyFont="1" applyBorder="1" applyAlignment="1">
      <alignment horizontal="justify" vertical="top" wrapText="1"/>
    </xf>
    <xf numFmtId="0" fontId="1" fillId="0" borderId="1" xfId="0" applyFont="1" applyBorder="1" applyAlignment="1">
      <alignment horizontal="justify" vertical="top" wrapText="1"/>
    </xf>
    <xf numFmtId="0" fontId="1" fillId="0" borderId="2" xfId="0" applyFont="1" applyBorder="1" applyAlignment="1">
      <alignment horizontal="left" vertical="top" wrapText="1"/>
    </xf>
    <xf numFmtId="0" fontId="1" fillId="7" borderId="1" xfId="0" applyFont="1" applyFill="1" applyBorder="1" applyAlignment="1">
      <alignment horizontal="center" vertical="top" wrapText="1"/>
    </xf>
    <xf numFmtId="0" fontId="1" fillId="0" borderId="2" xfId="0" applyFont="1" applyBorder="1" applyAlignment="1">
      <alignment horizontal="center" vertical="center" wrapText="1"/>
    </xf>
    <xf numFmtId="0" fontId="55" fillId="0" borderId="2" xfId="0" applyFont="1" applyBorder="1" applyAlignment="1">
      <alignment horizontal="left" vertical="center" wrapText="1"/>
    </xf>
    <xf numFmtId="0" fontId="1" fillId="0" borderId="0" xfId="0" applyFont="1" applyAlignment="1">
      <alignment horizontal="center" vertical="center"/>
    </xf>
    <xf numFmtId="0" fontId="7" fillId="0" borderId="1" xfId="0" applyFont="1" applyBorder="1" applyAlignment="1">
      <alignment horizontal="left" vertical="top" wrapText="1"/>
    </xf>
    <xf numFmtId="0" fontId="1" fillId="14" borderId="0" xfId="0" applyFont="1" applyFill="1" applyAlignment="1">
      <alignment horizontal="center" vertical="top"/>
    </xf>
    <xf numFmtId="0" fontId="1" fillId="0" borderId="1" xfId="0" applyFont="1" applyBorder="1" applyAlignment="1">
      <alignment horizontal="left" vertical="top" wrapText="1"/>
    </xf>
    <xf numFmtId="0" fontId="1" fillId="0" borderId="1" xfId="0" applyFont="1" applyBorder="1" applyAlignment="1">
      <alignment vertical="top" wrapText="1"/>
    </xf>
    <xf numFmtId="0" fontId="63" fillId="0" borderId="1" xfId="0" applyFont="1" applyBorder="1" applyAlignment="1">
      <alignment horizontal="left" vertical="top" wrapText="1"/>
    </xf>
    <xf numFmtId="0" fontId="39" fillId="0" borderId="1" xfId="0" applyFont="1" applyBorder="1" applyAlignment="1">
      <alignment horizontal="left" vertical="top" wrapText="1"/>
    </xf>
    <xf numFmtId="0" fontId="39" fillId="0" borderId="1" xfId="0" applyFont="1" applyBorder="1" applyAlignment="1">
      <alignment vertical="top" wrapText="1"/>
    </xf>
    <xf numFmtId="1" fontId="10" fillId="0" borderId="1" xfId="7" applyNumberFormat="1" applyFont="1" applyFill="1" applyBorder="1" applyAlignment="1" applyProtection="1">
      <alignment horizontal="center" vertical="top" wrapText="1"/>
    </xf>
    <xf numFmtId="9" fontId="13" fillId="0" borderId="1" xfId="0" applyNumberFormat="1" applyFont="1" applyBorder="1" applyAlignment="1">
      <alignment horizontal="center" vertical="top" wrapText="1"/>
    </xf>
    <xf numFmtId="1" fontId="13" fillId="0" borderId="1" xfId="7" applyNumberFormat="1" applyFont="1" applyFill="1" applyBorder="1" applyAlignment="1" applyProtection="1">
      <alignment horizontal="center" vertical="top" wrapText="1"/>
    </xf>
    <xf numFmtId="1" fontId="1" fillId="0" borderId="1" xfId="7" applyNumberFormat="1" applyFont="1" applyFill="1" applyBorder="1" applyAlignment="1" applyProtection="1">
      <alignment horizontal="center" vertical="top" wrapText="1"/>
    </xf>
    <xf numFmtId="1" fontId="4" fillId="0" borderId="1" xfId="7" applyNumberFormat="1" applyFont="1" applyFill="1" applyBorder="1" applyAlignment="1" applyProtection="1">
      <alignment horizontal="center" vertical="top" wrapText="1"/>
    </xf>
    <xf numFmtId="1" fontId="1" fillId="0" borderId="1" xfId="7" applyNumberFormat="1" applyFont="1" applyFill="1" applyBorder="1" applyAlignment="1" applyProtection="1">
      <alignment horizontal="justify" vertical="top" wrapText="1"/>
    </xf>
    <xf numFmtId="0" fontId="1" fillId="0" borderId="2" xfId="0" applyFont="1" applyBorder="1" applyAlignment="1">
      <alignment horizontal="center" vertical="top" wrapText="1"/>
    </xf>
    <xf numFmtId="0" fontId="7" fillId="0" borderId="2" xfId="0" applyFont="1" applyBorder="1" applyAlignment="1">
      <alignment horizontal="left" vertical="center" wrapText="1"/>
    </xf>
    <xf numFmtId="0" fontId="7" fillId="0" borderId="2" xfId="0" applyFont="1" applyBorder="1" applyAlignment="1">
      <alignment horizontal="left" vertical="top" wrapText="1"/>
    </xf>
    <xf numFmtId="1" fontId="13" fillId="17" borderId="1" xfId="7" applyNumberFormat="1" applyFont="1" applyFill="1" applyBorder="1" applyAlignment="1" applyProtection="1">
      <alignment horizontal="center" vertical="top" wrapText="1"/>
    </xf>
    <xf numFmtId="1" fontId="1" fillId="17" borderId="1" xfId="7" applyNumberFormat="1" applyFont="1" applyFill="1" applyBorder="1" applyAlignment="1" applyProtection="1">
      <alignment horizontal="center" vertical="top" wrapText="1"/>
    </xf>
    <xf numFmtId="0" fontId="1" fillId="0" borderId="2" xfId="0" applyFont="1" applyBorder="1" applyAlignment="1">
      <alignment vertical="top" wrapText="1"/>
    </xf>
    <xf numFmtId="0" fontId="1" fillId="7" borderId="2" xfId="0" applyFont="1" applyFill="1" applyBorder="1" applyAlignment="1">
      <alignment horizontal="center" vertical="top" wrapText="1"/>
    </xf>
    <xf numFmtId="0" fontId="4" fillId="0" borderId="1" xfId="0" applyFont="1" applyBorder="1" applyAlignment="1">
      <alignment horizontal="center" vertical="top" wrapText="1"/>
    </xf>
    <xf numFmtId="0" fontId="66" fillId="0" borderId="1" xfId="0" applyFont="1" applyBorder="1" applyAlignment="1">
      <alignment horizontal="center" vertical="top" wrapText="1"/>
    </xf>
    <xf numFmtId="0" fontId="4" fillId="0" borderId="2" xfId="0" applyFont="1" applyBorder="1" applyAlignment="1">
      <alignment horizontal="center" vertical="top" wrapText="1"/>
    </xf>
    <xf numFmtId="9" fontId="1" fillId="0" borderId="1" xfId="0" applyNumberFormat="1" applyFont="1" applyBorder="1" applyAlignment="1">
      <alignment horizontal="justify" vertical="top" wrapText="1"/>
    </xf>
    <xf numFmtId="0" fontId="4" fillId="7" borderId="2" xfId="0" applyFont="1" applyFill="1" applyBorder="1" applyAlignment="1">
      <alignment horizontal="center" vertical="center" wrapText="1"/>
    </xf>
    <xf numFmtId="0" fontId="1" fillId="0" borderId="4" xfId="0" applyFont="1" applyBorder="1" applyAlignment="1">
      <alignment horizontal="justify" vertical="top" wrapText="1"/>
    </xf>
    <xf numFmtId="0" fontId="1" fillId="0" borderId="2" xfId="0" applyFont="1" applyBorder="1" applyAlignment="1">
      <alignment horizontal="center" vertical="center" textRotation="90" wrapText="1"/>
    </xf>
    <xf numFmtId="0" fontId="1" fillId="0" borderId="4" xfId="0" applyFont="1" applyBorder="1" applyAlignment="1">
      <alignment horizontal="left" vertical="top" wrapText="1"/>
    </xf>
    <xf numFmtId="0" fontId="55" fillId="0" borderId="2" xfId="0" applyFont="1" applyBorder="1" applyAlignment="1">
      <alignment horizontal="left" vertical="top" wrapText="1"/>
    </xf>
    <xf numFmtId="0" fontId="55" fillId="0" borderId="1" xfId="0" applyFont="1" applyBorder="1" applyAlignment="1">
      <alignment horizontal="left" vertical="top" wrapText="1"/>
    </xf>
    <xf numFmtId="0" fontId="1" fillId="0" borderId="12" xfId="0" applyFont="1" applyBorder="1" applyAlignment="1">
      <alignment horizontal="left" vertical="top" wrapText="1"/>
    </xf>
    <xf numFmtId="0" fontId="11" fillId="2" borderId="1" xfId="0" applyFont="1" applyFill="1" applyBorder="1" applyAlignment="1">
      <alignment horizontal="justify" vertical="top" wrapText="1"/>
    </xf>
    <xf numFmtId="9" fontId="11" fillId="2" borderId="1" xfId="0" applyNumberFormat="1" applyFont="1" applyFill="1" applyBorder="1" applyAlignment="1">
      <alignment horizontal="justify" vertical="top" wrapText="1"/>
    </xf>
    <xf numFmtId="1" fontId="11" fillId="2" borderId="1" xfId="7" applyNumberFormat="1" applyFont="1" applyFill="1" applyBorder="1" applyAlignment="1" applyProtection="1">
      <alignment horizontal="justify" vertical="top"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justify" vertical="center" wrapText="1"/>
    </xf>
    <xf numFmtId="0" fontId="11" fillId="2" borderId="2"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4" xfId="0" applyFont="1" applyFill="1" applyBorder="1" applyAlignment="1">
      <alignment horizontal="justify" vertical="top" wrapText="1"/>
    </xf>
    <xf numFmtId="0" fontId="1" fillId="2" borderId="1" xfId="0" applyFont="1" applyFill="1" applyBorder="1" applyAlignment="1">
      <alignment horizontal="justify" vertical="top" wrapText="1"/>
    </xf>
    <xf numFmtId="1" fontId="1" fillId="2" borderId="1" xfId="0" applyNumberFormat="1" applyFont="1" applyFill="1" applyBorder="1" applyAlignment="1">
      <alignment horizontal="justify" vertical="top" wrapText="1"/>
    </xf>
    <xf numFmtId="0" fontId="1" fillId="0" borderId="1" xfId="0" applyFont="1" applyBorder="1" applyAlignment="1">
      <alignment horizontal="justify" vertical="center" wrapText="1"/>
    </xf>
    <xf numFmtId="0" fontId="1" fillId="0" borderId="2" xfId="0" applyFont="1" applyBorder="1" applyAlignment="1">
      <alignment horizontal="justify" vertical="center" wrapText="1"/>
    </xf>
    <xf numFmtId="0" fontId="39" fillId="0" borderId="1" xfId="0" applyFont="1" applyBorder="1" applyAlignment="1">
      <alignment horizontal="justify" vertical="center" wrapText="1"/>
    </xf>
    <xf numFmtId="0" fontId="41" fillId="15" borderId="63" xfId="0" applyFont="1" applyFill="1" applyBorder="1" applyAlignment="1">
      <alignment horizontal="center"/>
    </xf>
    <xf numFmtId="0" fontId="41" fillId="15" borderId="23" xfId="0" applyFont="1" applyFill="1" applyBorder="1" applyAlignment="1">
      <alignment horizontal="center"/>
    </xf>
    <xf numFmtId="0" fontId="41" fillId="15" borderId="24" xfId="0" applyFont="1" applyFill="1" applyBorder="1" applyAlignment="1">
      <alignment horizontal="center"/>
    </xf>
    <xf numFmtId="0" fontId="13" fillId="7" borderId="4" xfId="0" applyFont="1" applyFill="1" applyBorder="1" applyAlignment="1">
      <alignment horizontal="center" wrapText="1"/>
    </xf>
    <xf numFmtId="0" fontId="13" fillId="7" borderId="52" xfId="0" applyFont="1" applyFill="1" applyBorder="1" applyAlignment="1">
      <alignment horizontal="center" wrapText="1"/>
    </xf>
    <xf numFmtId="0" fontId="10" fillId="12" borderId="64" xfId="0" applyFont="1" applyFill="1" applyBorder="1" applyAlignment="1">
      <alignment horizontal="center" vertical="center" wrapText="1"/>
    </xf>
    <xf numFmtId="0" fontId="10" fillId="12" borderId="65" xfId="0" applyFont="1" applyFill="1" applyBorder="1" applyAlignment="1">
      <alignment horizontal="center" vertical="center" wrapText="1"/>
    </xf>
    <xf numFmtId="0" fontId="13" fillId="7" borderId="58"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7" borderId="25"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0" fillId="12" borderId="66" xfId="0" applyFont="1" applyFill="1" applyBorder="1" applyAlignment="1">
      <alignment horizontal="center" vertical="center" wrapText="1"/>
    </xf>
    <xf numFmtId="0" fontId="13" fillId="7" borderId="1" xfId="0" applyFont="1" applyFill="1" applyBorder="1" applyAlignment="1">
      <alignment horizontal="center"/>
    </xf>
    <xf numFmtId="0" fontId="13" fillId="7" borderId="26" xfId="0" applyFont="1" applyFill="1" applyBorder="1" applyAlignment="1">
      <alignment horizontal="center"/>
    </xf>
    <xf numFmtId="0" fontId="13" fillId="7" borderId="65" xfId="0" applyFont="1" applyFill="1" applyBorder="1" applyAlignment="1">
      <alignment horizontal="center"/>
    </xf>
    <xf numFmtId="0" fontId="13" fillId="7" borderId="66" xfId="0" applyFont="1" applyFill="1" applyBorder="1" applyAlignment="1">
      <alignment horizontal="center"/>
    </xf>
    <xf numFmtId="0" fontId="40" fillId="15" borderId="63" xfId="0" applyFont="1" applyFill="1" applyBorder="1" applyAlignment="1">
      <alignment horizontal="center" vertical="center" wrapText="1"/>
    </xf>
    <xf numFmtId="0" fontId="40" fillId="15" borderId="23" xfId="0" applyFont="1" applyFill="1" applyBorder="1" applyAlignment="1">
      <alignment horizontal="center" vertical="center" wrapText="1"/>
    </xf>
    <xf numFmtId="0" fontId="40" fillId="15" borderId="24" xfId="0" applyFont="1" applyFill="1" applyBorder="1" applyAlignment="1">
      <alignment horizontal="center" vertical="center" wrapText="1"/>
    </xf>
    <xf numFmtId="0" fontId="42" fillId="15" borderId="63" xfId="0" applyFont="1" applyFill="1" applyBorder="1" applyAlignment="1">
      <alignment horizontal="center" vertical="center" wrapText="1"/>
    </xf>
    <xf numFmtId="0" fontId="42" fillId="15" borderId="23" xfId="0" applyFont="1" applyFill="1" applyBorder="1" applyAlignment="1">
      <alignment horizontal="center" vertical="center" wrapText="1"/>
    </xf>
    <xf numFmtId="0" fontId="42" fillId="15" borderId="24" xfId="0" applyFont="1" applyFill="1" applyBorder="1" applyAlignment="1">
      <alignment horizontal="center" vertical="center" wrapText="1"/>
    </xf>
    <xf numFmtId="0" fontId="42" fillId="15" borderId="64" xfId="0" applyFont="1" applyFill="1" applyBorder="1" applyAlignment="1">
      <alignment horizontal="center" vertical="center" wrapText="1"/>
    </xf>
    <xf numFmtId="0" fontId="42" fillId="15" borderId="65" xfId="0" applyFont="1" applyFill="1" applyBorder="1" applyAlignment="1">
      <alignment horizontal="center" vertical="center" wrapText="1"/>
    </xf>
    <xf numFmtId="0" fontId="42" fillId="15" borderId="66" xfId="0" applyFont="1" applyFill="1" applyBorder="1" applyAlignment="1">
      <alignment horizontal="center" vertical="center" wrapText="1"/>
    </xf>
    <xf numFmtId="0" fontId="13" fillId="7" borderId="5" xfId="0" applyFont="1" applyFill="1" applyBorder="1" applyAlignment="1">
      <alignment horizontal="center"/>
    </xf>
    <xf numFmtId="0" fontId="13" fillId="7" borderId="6" xfId="0" applyFont="1" applyFill="1" applyBorder="1" applyAlignment="1">
      <alignment horizontal="center"/>
    </xf>
    <xf numFmtId="0" fontId="13" fillId="7" borderId="50" xfId="0" applyFont="1" applyFill="1" applyBorder="1" applyAlignment="1">
      <alignment horizontal="center"/>
    </xf>
    <xf numFmtId="0" fontId="13" fillId="7" borderId="67" xfId="0" applyFont="1" applyFill="1" applyBorder="1" applyAlignment="1">
      <alignment horizontal="center"/>
    </xf>
    <xf numFmtId="0" fontId="13" fillId="7" borderId="68" xfId="0" applyFont="1" applyFill="1" applyBorder="1" applyAlignment="1">
      <alignment horizontal="center"/>
    </xf>
    <xf numFmtId="0" fontId="13" fillId="7" borderId="70" xfId="0" applyFont="1" applyFill="1" applyBorder="1" applyAlignment="1">
      <alignment horizontal="center"/>
    </xf>
    <xf numFmtId="0" fontId="13" fillId="7" borderId="11" xfId="0" applyFont="1" applyFill="1" applyBorder="1" applyAlignment="1">
      <alignment horizontal="center"/>
    </xf>
    <xf numFmtId="0" fontId="13" fillId="7" borderId="7" xfId="0" applyFont="1" applyFill="1" applyBorder="1" applyAlignment="1">
      <alignment horizontal="center"/>
    </xf>
    <xf numFmtId="0" fontId="13" fillId="7" borderId="28" xfId="0" applyFont="1" applyFill="1" applyBorder="1" applyAlignment="1">
      <alignment horizontal="center"/>
    </xf>
    <xf numFmtId="0" fontId="20" fillId="7" borderId="23" xfId="0" applyFont="1" applyFill="1" applyBorder="1" applyAlignment="1">
      <alignment horizontal="center"/>
    </xf>
    <xf numFmtId="0" fontId="20" fillId="7" borderId="24" xfId="0" applyFont="1" applyFill="1" applyBorder="1" applyAlignment="1">
      <alignment horizontal="center"/>
    </xf>
    <xf numFmtId="0" fontId="20" fillId="7" borderId="1" xfId="0" applyFont="1" applyFill="1" applyBorder="1" applyAlignment="1">
      <alignment horizontal="center"/>
    </xf>
    <xf numFmtId="0" fontId="20" fillId="7" borderId="26" xfId="0" applyFont="1" applyFill="1" applyBorder="1" applyAlignment="1">
      <alignment horizontal="center"/>
    </xf>
    <xf numFmtId="0" fontId="20" fillId="7" borderId="65" xfId="0" applyFont="1" applyFill="1" applyBorder="1" applyAlignment="1">
      <alignment horizontal="center"/>
    </xf>
    <xf numFmtId="0" fontId="20" fillId="7" borderId="66" xfId="0" applyFont="1" applyFill="1" applyBorder="1" applyAlignment="1">
      <alignment horizontal="center"/>
    </xf>
    <xf numFmtId="0" fontId="13" fillId="7" borderId="64" xfId="0" applyFont="1" applyFill="1" applyBorder="1" applyAlignment="1">
      <alignment horizontal="center" vertical="center" wrapText="1"/>
    </xf>
    <xf numFmtId="0" fontId="13" fillId="7" borderId="65" xfId="0" applyFont="1" applyFill="1" applyBorder="1" applyAlignment="1">
      <alignment horizontal="center" vertical="center" wrapText="1"/>
    </xf>
    <xf numFmtId="0" fontId="14" fillId="12" borderId="1" xfId="0" applyFont="1" applyFill="1" applyBorder="1" applyAlignment="1">
      <alignment horizontal="center" vertical="center"/>
    </xf>
    <xf numFmtId="0" fontId="14" fillId="12" borderId="26" xfId="0" applyFont="1" applyFill="1" applyBorder="1" applyAlignment="1">
      <alignment horizontal="center" vertical="center"/>
    </xf>
    <xf numFmtId="0" fontId="1" fillId="7" borderId="4"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0" fillId="7" borderId="1" xfId="0" applyFill="1" applyBorder="1" applyAlignment="1">
      <alignment horizontal="left" vertical="center"/>
    </xf>
    <xf numFmtId="0" fontId="0" fillId="7" borderId="26" xfId="0" applyFill="1" applyBorder="1" applyAlignment="1">
      <alignment horizontal="left" vertical="center"/>
    </xf>
    <xf numFmtId="0" fontId="13" fillId="7" borderId="5"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3" xfId="0" applyFont="1" applyFill="1" applyBorder="1" applyAlignment="1">
      <alignment horizontal="center" vertical="center"/>
    </xf>
    <xf numFmtId="0" fontId="13" fillId="7" borderId="67" xfId="0" applyFont="1" applyFill="1" applyBorder="1" applyAlignment="1">
      <alignment horizontal="center" vertical="center"/>
    </xf>
    <xf numFmtId="0" fontId="13" fillId="7" borderId="68" xfId="0" applyFont="1" applyFill="1" applyBorder="1" applyAlignment="1">
      <alignment horizontal="center" vertical="center"/>
    </xf>
    <xf numFmtId="0" fontId="13" fillId="7" borderId="69" xfId="0" applyFont="1" applyFill="1" applyBorder="1" applyAlignment="1">
      <alignment horizontal="center" vertical="center"/>
    </xf>
    <xf numFmtId="0" fontId="0" fillId="7" borderId="67" xfId="0" applyFill="1" applyBorder="1" applyAlignment="1">
      <alignment horizontal="center"/>
    </xf>
    <xf numFmtId="0" fontId="0" fillId="7" borderId="70" xfId="0" applyFill="1" applyBorder="1" applyAlignment="1">
      <alignment horizontal="center"/>
    </xf>
    <xf numFmtId="0" fontId="10" fillId="12" borderId="1" xfId="0" applyFont="1" applyFill="1" applyBorder="1" applyAlignment="1">
      <alignment horizontal="center" vertical="center" wrapText="1"/>
    </xf>
    <xf numFmtId="0" fontId="10" fillId="7" borderId="25" xfId="0" applyFont="1" applyFill="1" applyBorder="1" applyAlignment="1">
      <alignment horizontal="center"/>
    </xf>
    <xf numFmtId="0" fontId="10" fillId="7" borderId="1" xfId="0" applyFont="1" applyFill="1" applyBorder="1" applyAlignment="1">
      <alignment horizontal="center"/>
    </xf>
    <xf numFmtId="0" fontId="1" fillId="7" borderId="25" xfId="0" applyFont="1" applyFill="1" applyBorder="1" applyAlignment="1">
      <alignment horizontal="left" vertical="center" wrapText="1"/>
    </xf>
    <xf numFmtId="0" fontId="1" fillId="7" borderId="1" xfId="0" applyFont="1" applyFill="1" applyBorder="1" applyAlignment="1">
      <alignment horizontal="left" vertical="center"/>
    </xf>
    <xf numFmtId="0" fontId="10" fillId="12" borderId="25" xfId="0" applyFont="1" applyFill="1" applyBorder="1" applyAlignment="1">
      <alignment horizontal="center" vertical="center" wrapText="1"/>
    </xf>
    <xf numFmtId="0" fontId="40" fillId="15" borderId="13" xfId="0" applyFont="1" applyFill="1" applyBorder="1" applyAlignment="1">
      <alignment horizontal="center"/>
    </xf>
    <xf numFmtId="0" fontId="40" fillId="15" borderId="14" xfId="0" applyFont="1" applyFill="1" applyBorder="1" applyAlignment="1">
      <alignment horizontal="center"/>
    </xf>
    <xf numFmtId="0" fontId="40" fillId="15" borderId="61" xfId="0" applyFont="1" applyFill="1" applyBorder="1" applyAlignment="1">
      <alignment horizontal="center"/>
    </xf>
    <xf numFmtId="0" fontId="39" fillId="7" borderId="26" xfId="0" applyFont="1" applyFill="1" applyBorder="1" applyAlignment="1">
      <alignment vertical="center" wrapText="1"/>
    </xf>
    <xf numFmtId="0" fontId="40" fillId="15" borderId="63" xfId="0" applyFont="1" applyFill="1" applyBorder="1" applyAlignment="1">
      <alignment horizontal="center"/>
    </xf>
    <xf numFmtId="0" fontId="40" fillId="15" borderId="23" xfId="0" applyFont="1" applyFill="1" applyBorder="1" applyAlignment="1">
      <alignment horizontal="center"/>
    </xf>
    <xf numFmtId="0" fontId="40" fillId="15" borderId="24" xfId="0" applyFont="1" applyFill="1" applyBorder="1" applyAlignment="1">
      <alignment horizontal="center"/>
    </xf>
    <xf numFmtId="0" fontId="14" fillId="12" borderId="67" xfId="0" applyFont="1" applyFill="1" applyBorder="1" applyAlignment="1">
      <alignment horizontal="center" vertical="center" wrapText="1"/>
    </xf>
    <xf numFmtId="0" fontId="14" fillId="12" borderId="68" xfId="0" applyFont="1" applyFill="1" applyBorder="1" applyAlignment="1">
      <alignment horizontal="center" vertical="center" wrapText="1"/>
    </xf>
    <xf numFmtId="0" fontId="14" fillId="12" borderId="70" xfId="0" applyFont="1" applyFill="1" applyBorder="1" applyAlignment="1">
      <alignment horizontal="center" vertical="center" wrapText="1"/>
    </xf>
    <xf numFmtId="0" fontId="1" fillId="7" borderId="107" xfId="0" applyFont="1" applyFill="1" applyBorder="1" applyAlignment="1">
      <alignment horizontal="left" vertical="center" wrapText="1"/>
    </xf>
    <xf numFmtId="0" fontId="1" fillId="7" borderId="54" xfId="0" applyFont="1" applyFill="1" applyBorder="1" applyAlignment="1">
      <alignment horizontal="left" vertical="center" wrapText="1"/>
    </xf>
    <xf numFmtId="0" fontId="1" fillId="7" borderId="53" xfId="0" applyFont="1" applyFill="1" applyBorder="1" applyAlignment="1">
      <alignment horizontal="left" vertical="center" wrapText="1"/>
    </xf>
    <xf numFmtId="0" fontId="1" fillId="7" borderId="5" xfId="0" applyFont="1" applyFill="1" applyBorder="1" applyAlignment="1">
      <alignment horizontal="left" vertical="center" wrapText="1"/>
    </xf>
    <xf numFmtId="0" fontId="1" fillId="7" borderId="6" xfId="0" applyFont="1" applyFill="1" applyBorder="1" applyAlignment="1">
      <alignment horizontal="left" vertical="center" wrapText="1"/>
    </xf>
    <xf numFmtId="0" fontId="1" fillId="7" borderId="3" xfId="0" applyFont="1" applyFill="1" applyBorder="1" applyAlignment="1">
      <alignment horizontal="left" vertical="center" wrapText="1"/>
    </xf>
    <xf numFmtId="0" fontId="14" fillId="12" borderId="65" xfId="0" applyFont="1" applyFill="1" applyBorder="1" applyAlignment="1">
      <alignment horizontal="center" vertical="center" wrapText="1"/>
    </xf>
    <xf numFmtId="0" fontId="39" fillId="7" borderId="4" xfId="0" applyFont="1" applyFill="1" applyBorder="1" applyAlignment="1">
      <alignment horizontal="center" vertical="center" wrapText="1"/>
    </xf>
    <xf numFmtId="0" fontId="39" fillId="7" borderId="1" xfId="0" applyFont="1" applyFill="1" applyBorder="1" applyAlignment="1">
      <alignment horizontal="center" vertical="center" wrapText="1"/>
    </xf>
    <xf numFmtId="0" fontId="39" fillId="7" borderId="65" xfId="0" applyFont="1" applyFill="1" applyBorder="1" applyAlignment="1">
      <alignment horizontal="center" vertical="center" wrapText="1"/>
    </xf>
    <xf numFmtId="0" fontId="26" fillId="7" borderId="1" xfId="0" applyFont="1" applyFill="1" applyBorder="1" applyAlignment="1">
      <alignment vertical="center" wrapText="1"/>
    </xf>
    <xf numFmtId="0" fontId="1" fillId="7" borderId="50" xfId="0" applyFont="1" applyFill="1" applyBorder="1" applyAlignment="1">
      <alignment horizontal="left" vertical="center" wrapText="1"/>
    </xf>
    <xf numFmtId="0" fontId="14" fillId="10" borderId="60" xfId="0" applyFont="1" applyFill="1" applyBorder="1" applyAlignment="1">
      <alignment horizontal="center" vertical="center"/>
    </xf>
    <xf numFmtId="0" fontId="14" fillId="10" borderId="62" xfId="0" applyFont="1" applyFill="1" applyBorder="1" applyAlignment="1">
      <alignment horizontal="center" vertical="center"/>
    </xf>
    <xf numFmtId="0" fontId="14" fillId="10" borderId="59" xfId="0" applyFont="1" applyFill="1" applyBorder="1" applyAlignment="1">
      <alignment horizontal="center" vertical="center"/>
    </xf>
    <xf numFmtId="0" fontId="9" fillId="11" borderId="23" xfId="5" applyFont="1" applyFill="1" applyBorder="1" applyAlignment="1">
      <alignment horizontal="center" vertical="center" wrapText="1"/>
    </xf>
    <xf numFmtId="0" fontId="9" fillId="11" borderId="1" xfId="5" applyFont="1" applyFill="1" applyBorder="1" applyAlignment="1">
      <alignment horizontal="center" vertical="center" wrapText="1"/>
    </xf>
    <xf numFmtId="0" fontId="9" fillId="11" borderId="2" xfId="5" applyFont="1" applyFill="1" applyBorder="1" applyAlignment="1">
      <alignment horizontal="center" vertical="center" wrapText="1"/>
    </xf>
    <xf numFmtId="0" fontId="19" fillId="7" borderId="1" xfId="0" applyFont="1" applyFill="1" applyBorder="1" applyAlignment="1">
      <alignment horizontal="center"/>
    </xf>
    <xf numFmtId="0" fontId="19" fillId="7" borderId="1" xfId="0" applyFont="1" applyFill="1" applyBorder="1" applyAlignment="1">
      <alignment horizontal="center" vertical="center"/>
    </xf>
    <xf numFmtId="0" fontId="13" fillId="0" borderId="1" xfId="5" applyFont="1" applyBorder="1" applyAlignment="1">
      <alignment horizontal="center" vertical="center" wrapText="1"/>
    </xf>
    <xf numFmtId="0" fontId="13" fillId="0" borderId="2" xfId="5" applyFont="1" applyBorder="1" applyAlignment="1">
      <alignment horizontal="center" vertical="center" wrapText="1"/>
    </xf>
    <xf numFmtId="0" fontId="19" fillId="7" borderId="5" xfId="0" applyFont="1" applyFill="1" applyBorder="1" applyAlignment="1">
      <alignment horizontal="center" vertical="center"/>
    </xf>
    <xf numFmtId="0" fontId="19" fillId="7" borderId="3" xfId="0" applyFont="1" applyFill="1" applyBorder="1" applyAlignment="1">
      <alignment horizontal="center" vertical="center"/>
    </xf>
    <xf numFmtId="0" fontId="17" fillId="2" borderId="15" xfId="0" applyFont="1" applyFill="1" applyBorder="1" applyAlignment="1">
      <alignment horizontal="center" wrapText="1"/>
    </xf>
    <xf numFmtId="0" fontId="17" fillId="2" borderId="0" xfId="0" applyFont="1" applyFill="1" applyAlignment="1">
      <alignment horizontal="center" wrapText="1"/>
    </xf>
    <xf numFmtId="0" fontId="17" fillId="2" borderId="16" xfId="0" applyFont="1" applyFill="1" applyBorder="1" applyAlignment="1">
      <alignment horizontal="center" wrapText="1"/>
    </xf>
    <xf numFmtId="0" fontId="43" fillId="15" borderId="30" xfId="0" applyFont="1" applyFill="1" applyBorder="1" applyAlignment="1">
      <alignment horizontal="center" vertical="center" textRotation="90"/>
    </xf>
    <xf numFmtId="0" fontId="44" fillId="15" borderId="30" xfId="0" applyFont="1" applyFill="1" applyBorder="1" applyAlignment="1">
      <alignment horizontal="center" vertical="center"/>
    </xf>
    <xf numFmtId="0" fontId="41" fillId="15" borderId="1" xfId="0" applyFont="1" applyFill="1" applyBorder="1" applyAlignment="1">
      <alignment horizontal="center" vertical="center" wrapText="1"/>
    </xf>
    <xf numFmtId="0" fontId="41" fillId="15" borderId="5" xfId="0" applyFont="1" applyFill="1" applyBorder="1" applyAlignment="1">
      <alignment horizontal="center" vertical="center" wrapText="1"/>
    </xf>
    <xf numFmtId="0" fontId="41" fillId="15" borderId="3" xfId="0" applyFont="1" applyFill="1" applyBorder="1" applyAlignment="1">
      <alignment horizontal="center" vertical="center" wrapText="1"/>
    </xf>
    <xf numFmtId="0" fontId="9" fillId="11" borderId="20" xfId="5" applyFont="1" applyFill="1" applyBorder="1" applyAlignment="1">
      <alignment horizontal="center" vertical="center" wrapText="1"/>
    </xf>
    <xf numFmtId="0" fontId="9" fillId="11" borderId="21" xfId="5" applyFont="1" applyFill="1" applyBorder="1" applyAlignment="1">
      <alignment horizontal="center" vertical="center" wrapText="1"/>
    </xf>
    <xf numFmtId="0" fontId="9" fillId="11" borderId="9" xfId="5" applyFont="1" applyFill="1" applyBorder="1" applyAlignment="1">
      <alignment horizontal="center" vertical="center" wrapText="1"/>
    </xf>
    <xf numFmtId="0" fontId="9" fillId="11" borderId="10" xfId="5" applyFont="1" applyFill="1" applyBorder="1" applyAlignment="1">
      <alignment horizontal="center" vertical="center" wrapText="1"/>
    </xf>
    <xf numFmtId="0" fontId="11" fillId="0" borderId="20" xfId="5" applyFont="1" applyBorder="1" applyAlignment="1">
      <alignment horizontal="center" vertical="center" wrapText="1"/>
    </xf>
    <xf numFmtId="0" fontId="11" fillId="0" borderId="27" xfId="5" applyFont="1" applyBorder="1" applyAlignment="1">
      <alignment horizontal="center" vertical="center" wrapText="1"/>
    </xf>
    <xf numFmtId="0" fontId="11" fillId="0" borderId="9" xfId="5" applyFont="1" applyBorder="1" applyAlignment="1">
      <alignment horizontal="center" vertical="center" wrapText="1"/>
    </xf>
    <xf numFmtId="0" fontId="11" fillId="0" borderId="16" xfId="5" applyFont="1" applyBorder="1" applyAlignment="1">
      <alignment horizontal="center" vertical="center" wrapText="1"/>
    </xf>
    <xf numFmtId="0" fontId="8" fillId="0" borderId="63" xfId="0" applyFont="1" applyBorder="1" applyAlignment="1">
      <alignment horizontal="center" vertical="center"/>
    </xf>
    <xf numFmtId="0" fontId="8" fillId="0" borderId="23" xfId="0" applyFont="1" applyBorder="1" applyAlignment="1">
      <alignment horizontal="center" vertical="center"/>
    </xf>
    <xf numFmtId="0" fontId="8" fillId="0" borderId="25" xfId="0" applyFont="1" applyBorder="1" applyAlignment="1">
      <alignment horizontal="center" vertical="center"/>
    </xf>
    <xf numFmtId="0" fontId="8" fillId="0" borderId="1" xfId="0" applyFont="1" applyBorder="1" applyAlignment="1">
      <alignment horizontal="center" vertical="center"/>
    </xf>
    <xf numFmtId="0" fontId="8" fillId="0" borderId="56" xfId="0" applyFont="1" applyBorder="1" applyAlignment="1">
      <alignment horizontal="center" vertical="center"/>
    </xf>
    <xf numFmtId="0" fontId="8" fillId="0" borderId="2" xfId="0" applyFont="1" applyBorder="1" applyAlignment="1">
      <alignment horizontal="center" vertical="center"/>
    </xf>
    <xf numFmtId="0" fontId="18" fillId="7" borderId="5" xfId="0" applyFont="1" applyFill="1" applyBorder="1" applyAlignment="1">
      <alignment horizontal="center" vertical="center"/>
    </xf>
    <xf numFmtId="0" fontId="18" fillId="7" borderId="3" xfId="0" applyFont="1" applyFill="1" applyBorder="1" applyAlignment="1">
      <alignment horizontal="center" vertical="center"/>
    </xf>
    <xf numFmtId="0" fontId="27" fillId="4" borderId="1" xfId="0" applyFont="1" applyFill="1" applyBorder="1" applyAlignment="1">
      <alignment horizontal="center" vertical="center"/>
    </xf>
    <xf numFmtId="0" fontId="23" fillId="3" borderId="1" xfId="0" applyFont="1" applyFill="1" applyBorder="1" applyAlignment="1">
      <alignment horizontal="center" vertical="center"/>
    </xf>
    <xf numFmtId="0" fontId="23" fillId="9" borderId="5" xfId="0" applyFont="1" applyFill="1" applyBorder="1" applyAlignment="1">
      <alignment horizontal="center" vertical="center"/>
    </xf>
    <xf numFmtId="0" fontId="23" fillId="9" borderId="3" xfId="0" applyFont="1" applyFill="1" applyBorder="1" applyAlignment="1">
      <alignment horizontal="center" vertical="center"/>
    </xf>
    <xf numFmtId="0" fontId="23" fillId="13" borderId="1" xfId="0" applyFont="1" applyFill="1" applyBorder="1" applyAlignment="1">
      <alignment horizontal="center" vertical="center"/>
    </xf>
    <xf numFmtId="0" fontId="11" fillId="0" borderId="5" xfId="5" applyFont="1" applyBorder="1" applyAlignment="1">
      <alignment horizontal="center" vertical="center" wrapText="1"/>
    </xf>
    <xf numFmtId="0" fontId="11" fillId="0" borderId="50" xfId="5" applyFont="1" applyBorder="1" applyAlignment="1">
      <alignment horizontal="center" vertical="center" wrapText="1"/>
    </xf>
    <xf numFmtId="0" fontId="11" fillId="0" borderId="48" xfId="5" applyFont="1" applyBorder="1" applyAlignment="1">
      <alignment horizontal="center" vertical="center" wrapText="1"/>
    </xf>
    <xf numFmtId="0" fontId="11" fillId="0" borderId="55" xfId="5" applyFont="1" applyBorder="1" applyAlignment="1">
      <alignment horizontal="center" vertical="center" wrapText="1"/>
    </xf>
    <xf numFmtId="0" fontId="41" fillId="15" borderId="5" xfId="0" applyFont="1" applyFill="1" applyBorder="1" applyAlignment="1">
      <alignment horizontal="center" vertical="center"/>
    </xf>
    <xf numFmtId="0" fontId="41" fillId="15" borderId="3" xfId="0" applyFont="1" applyFill="1" applyBorder="1" applyAlignment="1">
      <alignment horizontal="center" vertical="center"/>
    </xf>
    <xf numFmtId="0" fontId="41" fillId="15" borderId="1" xfId="0" applyFont="1" applyFill="1" applyBorder="1" applyAlignment="1">
      <alignment horizontal="center" vertical="center"/>
    </xf>
    <xf numFmtId="0" fontId="10" fillId="0" borderId="48" xfId="5" applyFont="1" applyBorder="1" applyAlignment="1">
      <alignment horizontal="center" vertical="center" wrapText="1"/>
    </xf>
    <xf numFmtId="0" fontId="10" fillId="0" borderId="54" xfId="5" applyFont="1" applyBorder="1" applyAlignment="1">
      <alignment horizontal="center" vertical="center" wrapText="1"/>
    </xf>
    <xf numFmtId="0" fontId="10" fillId="0" borderId="53" xfId="5" applyFont="1" applyBorder="1" applyAlignment="1">
      <alignment horizontal="center" vertical="center" wrapText="1"/>
    </xf>
    <xf numFmtId="0" fontId="13" fillId="0" borderId="5" xfId="5" applyFont="1" applyBorder="1" applyAlignment="1">
      <alignment horizontal="center" vertical="center" wrapText="1"/>
    </xf>
    <xf numFmtId="0" fontId="13" fillId="0" borderId="6" xfId="5" applyFont="1" applyBorder="1" applyAlignment="1">
      <alignment horizontal="center" vertical="center" wrapText="1"/>
    </xf>
    <xf numFmtId="0" fontId="13" fillId="0" borderId="3" xfId="5" applyFont="1" applyBorder="1" applyAlignment="1">
      <alignment horizontal="center" vertical="center" wrapText="1"/>
    </xf>
    <xf numFmtId="0" fontId="46" fillId="10" borderId="60" xfId="0" applyFont="1" applyFill="1" applyBorder="1" applyAlignment="1">
      <alignment horizontal="center" vertical="center"/>
    </xf>
    <xf numFmtId="0" fontId="46" fillId="10" borderId="62" xfId="0" applyFont="1" applyFill="1" applyBorder="1" applyAlignment="1">
      <alignment horizontal="center" vertical="center"/>
    </xf>
    <xf numFmtId="0" fontId="46" fillId="10" borderId="59" xfId="0" applyFont="1" applyFill="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7" xfId="0" applyFont="1" applyBorder="1" applyAlignment="1">
      <alignment horizontal="center" vertical="center"/>
    </xf>
    <xf numFmtId="0" fontId="8" fillId="0" borderId="71" xfId="0" applyFont="1" applyBorder="1" applyAlignment="1">
      <alignment horizontal="center" vertical="center"/>
    </xf>
    <xf numFmtId="0" fontId="9" fillId="11" borderId="35" xfId="5" applyFont="1" applyFill="1" applyBorder="1" applyAlignment="1">
      <alignment horizontal="center" vertical="center" wrapText="1"/>
    </xf>
    <xf numFmtId="0" fontId="10" fillId="0" borderId="35" xfId="5" applyFont="1" applyBorder="1" applyAlignment="1">
      <alignment horizontal="center" vertical="center" wrapText="1"/>
    </xf>
    <xf numFmtId="0" fontId="11" fillId="0" borderId="35" xfId="5" applyFont="1" applyBorder="1" applyAlignment="1">
      <alignment horizontal="center" vertical="center" wrapText="1"/>
    </xf>
    <xf numFmtId="0" fontId="11" fillId="0" borderId="36" xfId="5" applyFont="1" applyBorder="1" applyAlignment="1">
      <alignment horizontal="center" vertical="center" wrapText="1"/>
    </xf>
    <xf numFmtId="0" fontId="11" fillId="0" borderId="1" xfId="5" applyFont="1" applyBorder="1" applyAlignment="1">
      <alignment horizontal="center" vertical="center" wrapText="1"/>
    </xf>
    <xf numFmtId="0" fontId="11" fillId="0" borderId="38" xfId="5" applyFont="1" applyBorder="1" applyAlignment="1">
      <alignment horizontal="center" vertical="center" wrapText="1"/>
    </xf>
    <xf numFmtId="0" fontId="11" fillId="0" borderId="39" xfId="5" applyFont="1" applyBorder="1" applyAlignment="1">
      <alignment horizontal="center" vertical="center" wrapText="1"/>
    </xf>
    <xf numFmtId="0" fontId="11" fillId="0" borderId="43" xfId="5" applyFont="1" applyBorder="1" applyAlignment="1">
      <alignment horizontal="center" vertical="center" wrapText="1"/>
    </xf>
    <xf numFmtId="0" fontId="18" fillId="0" borderId="1" xfId="0" applyFont="1" applyBorder="1" applyAlignment="1">
      <alignment horizontal="center" vertical="center" wrapText="1"/>
    </xf>
    <xf numFmtId="0" fontId="18" fillId="0" borderId="38"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1" xfId="0" applyFont="1" applyBorder="1" applyAlignment="1">
      <alignment horizontal="center" vertical="center" wrapText="1"/>
    </xf>
    <xf numFmtId="0" fontId="17" fillId="2" borderId="42" xfId="0" applyFont="1" applyFill="1" applyBorder="1" applyAlignment="1">
      <alignment horizontal="center" wrapText="1"/>
    </xf>
    <xf numFmtId="0" fontId="17" fillId="2" borderId="43" xfId="0" applyFont="1" applyFill="1" applyBorder="1" applyAlignment="1">
      <alignment horizontal="center" wrapText="1"/>
    </xf>
    <xf numFmtId="0" fontId="24" fillId="2" borderId="42"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43" xfId="0" applyFont="1" applyFill="1" applyBorder="1" applyAlignment="1">
      <alignment horizontal="center" vertical="center" wrapText="1"/>
    </xf>
    <xf numFmtId="0" fontId="60" fillId="2" borderId="42" xfId="6" applyFont="1" applyFill="1" applyBorder="1" applyAlignment="1" applyProtection="1">
      <alignment horizontal="center"/>
    </xf>
    <xf numFmtId="0" fontId="25" fillId="2" borderId="0" xfId="6" applyFont="1" applyFill="1" applyBorder="1" applyAlignment="1" applyProtection="1">
      <alignment horizontal="center"/>
    </xf>
    <xf numFmtId="0" fontId="25" fillId="2" borderId="43" xfId="6" applyFont="1" applyFill="1" applyBorder="1" applyAlignment="1" applyProtection="1">
      <alignment horizontal="center"/>
    </xf>
    <xf numFmtId="0" fontId="23" fillId="12" borderId="37" xfId="0" applyFont="1" applyFill="1" applyBorder="1" applyAlignment="1">
      <alignment horizontal="center" vertical="center"/>
    </xf>
    <xf numFmtId="0" fontId="23" fillId="12" borderId="1" xfId="0" applyFont="1" applyFill="1" applyBorder="1" applyAlignment="1">
      <alignment horizontal="center" vertical="center"/>
    </xf>
    <xf numFmtId="0" fontId="19" fillId="12" borderId="1" xfId="0" applyFont="1" applyFill="1" applyBorder="1" applyAlignment="1">
      <alignment horizontal="center" vertical="center" wrapText="1"/>
    </xf>
    <xf numFmtId="0" fontId="19" fillId="12" borderId="38" xfId="0" applyFont="1" applyFill="1" applyBorder="1" applyAlignment="1">
      <alignment horizontal="center" vertical="center" wrapText="1"/>
    </xf>
    <xf numFmtId="0" fontId="23" fillId="0" borderId="37" xfId="0" applyFont="1" applyBorder="1" applyAlignment="1">
      <alignment horizontal="center" vertical="center"/>
    </xf>
    <xf numFmtId="0" fontId="23" fillId="0" borderId="1" xfId="0" applyFont="1" applyBorder="1" applyAlignment="1">
      <alignment horizontal="center" vertical="center"/>
    </xf>
    <xf numFmtId="0" fontId="19" fillId="0" borderId="1" xfId="0" applyFont="1" applyBorder="1" applyAlignment="1">
      <alignment horizontal="center" vertical="center" wrapText="1"/>
    </xf>
    <xf numFmtId="0" fontId="19" fillId="0" borderId="38" xfId="0" applyFont="1" applyBorder="1" applyAlignment="1">
      <alignment horizontal="center" vertical="center" wrapText="1"/>
    </xf>
    <xf numFmtId="0" fontId="15" fillId="0" borderId="1" xfId="0" applyFont="1" applyBorder="1" applyAlignment="1">
      <alignment horizontal="left" vertical="center" wrapText="1"/>
    </xf>
    <xf numFmtId="0" fontId="15" fillId="0" borderId="38" xfId="0" applyFont="1" applyBorder="1" applyAlignment="1">
      <alignment horizontal="left" vertical="center" wrapText="1"/>
    </xf>
    <xf numFmtId="0" fontId="15" fillId="0" borderId="1" xfId="0" applyFont="1" applyBorder="1" applyAlignment="1">
      <alignment horizontal="center" vertical="center" wrapText="1"/>
    </xf>
    <xf numFmtId="0" fontId="15" fillId="0" borderId="38" xfId="0" applyFont="1" applyBorder="1" applyAlignment="1">
      <alignment horizontal="center" vertical="center" wrapText="1"/>
    </xf>
    <xf numFmtId="0" fontId="59" fillId="2" borderId="42" xfId="6" applyFont="1" applyFill="1" applyBorder="1" applyAlignment="1" applyProtection="1">
      <alignment horizontal="center"/>
    </xf>
    <xf numFmtId="0" fontId="51" fillId="12" borderId="60" xfId="0" applyFont="1" applyFill="1" applyBorder="1" applyAlignment="1">
      <alignment horizontal="left" vertical="center" wrapText="1"/>
    </xf>
    <xf numFmtId="0" fontId="51" fillId="12" borderId="59" xfId="0" applyFont="1" applyFill="1" applyBorder="1" applyAlignment="1">
      <alignment horizontal="left" vertical="center" wrapText="1"/>
    </xf>
    <xf numFmtId="0" fontId="53" fillId="5" borderId="13" xfId="0" applyFont="1" applyFill="1" applyBorder="1" applyAlignment="1">
      <alignment horizontal="center" vertical="center" wrapText="1"/>
    </xf>
    <xf numFmtId="0" fontId="53" fillId="5" borderId="14" xfId="0" applyFont="1" applyFill="1" applyBorder="1" applyAlignment="1">
      <alignment horizontal="center" vertical="center" wrapText="1"/>
    </xf>
    <xf numFmtId="0" fontId="53" fillId="5" borderId="61" xfId="0" applyFont="1" applyFill="1" applyBorder="1" applyAlignment="1">
      <alignment horizontal="center" vertical="center" wrapText="1"/>
    </xf>
    <xf numFmtId="0" fontId="53" fillId="5" borderId="15" xfId="0" applyFont="1" applyFill="1" applyBorder="1" applyAlignment="1">
      <alignment horizontal="center" vertical="center" wrapText="1"/>
    </xf>
    <xf numFmtId="0" fontId="53" fillId="5" borderId="0" xfId="0" applyFont="1" applyFill="1" applyAlignment="1">
      <alignment horizontal="center" vertical="center" wrapText="1"/>
    </xf>
    <xf numFmtId="0" fontId="53" fillId="5" borderId="16" xfId="0" applyFont="1" applyFill="1" applyBorder="1" applyAlignment="1">
      <alignment horizontal="center" vertical="center" wrapText="1"/>
    </xf>
    <xf numFmtId="0" fontId="51" fillId="12" borderId="60" xfId="0" applyFont="1" applyFill="1" applyBorder="1" applyAlignment="1">
      <alignment horizontal="center" vertical="center" wrapText="1"/>
    </xf>
    <xf numFmtId="0" fontId="51" fillId="12" borderId="59" xfId="0" applyFont="1" applyFill="1" applyBorder="1" applyAlignment="1">
      <alignment horizontal="center" vertical="center" wrapText="1"/>
    </xf>
    <xf numFmtId="0" fontId="49" fillId="7" borderId="100" xfId="0" applyFont="1" applyFill="1" applyBorder="1" applyAlignment="1">
      <alignment horizontal="left" vertical="center" wrapText="1"/>
    </xf>
    <xf numFmtId="0" fontId="53" fillId="5" borderId="100" xfId="0" applyFont="1" applyFill="1" applyBorder="1" applyAlignment="1">
      <alignment horizontal="center" vertical="center" wrapText="1"/>
    </xf>
    <xf numFmtId="0" fontId="49" fillId="12" borderId="100" xfId="0" applyFont="1" applyFill="1" applyBorder="1" applyAlignment="1">
      <alignment horizontal="left" vertical="center" wrapText="1"/>
    </xf>
    <xf numFmtId="0" fontId="50" fillId="12" borderId="100" xfId="0" applyFont="1" applyFill="1" applyBorder="1" applyAlignment="1">
      <alignment horizontal="left" vertical="center" wrapText="1"/>
    </xf>
    <xf numFmtId="0" fontId="48" fillId="5" borderId="60" xfId="0" applyFont="1" applyFill="1" applyBorder="1" applyAlignment="1">
      <alignment horizontal="center" vertical="center" wrapText="1"/>
    </xf>
    <xf numFmtId="0" fontId="48" fillId="5" borderId="62" xfId="0" applyFont="1" applyFill="1" applyBorder="1" applyAlignment="1">
      <alignment horizontal="center" vertical="center" wrapText="1"/>
    </xf>
    <xf numFmtId="0" fontId="48" fillId="5" borderId="59"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6" xfId="0" applyFont="1" applyFill="1" applyBorder="1" applyAlignment="1">
      <alignment horizontal="center" vertical="center" wrapText="1"/>
    </xf>
    <xf numFmtId="0" fontId="11" fillId="0" borderId="19" xfId="5" applyFont="1" applyBorder="1" applyAlignment="1">
      <alignment horizontal="center" vertical="center" wrapText="1"/>
    </xf>
    <xf numFmtId="0" fontId="9" fillId="11" borderId="48" xfId="5" applyFont="1" applyFill="1" applyBorder="1" applyAlignment="1">
      <alignment horizontal="center" vertical="center" wrapText="1"/>
    </xf>
    <xf numFmtId="0" fontId="9" fillId="11" borderId="53" xfId="5" applyFont="1" applyFill="1" applyBorder="1" applyAlignment="1">
      <alignment horizontal="center" vertical="center" wrapText="1"/>
    </xf>
    <xf numFmtId="0" fontId="9" fillId="11" borderId="5" xfId="5" applyFont="1" applyFill="1" applyBorder="1" applyAlignment="1">
      <alignment horizontal="center" vertical="center" wrapText="1"/>
    </xf>
    <xf numFmtId="0" fontId="9" fillId="11" borderId="3" xfId="5" applyFont="1" applyFill="1" applyBorder="1" applyAlignment="1">
      <alignment horizontal="center" vertical="center" wrapText="1"/>
    </xf>
    <xf numFmtId="0" fontId="9" fillId="11" borderId="22" xfId="5" applyFont="1" applyFill="1" applyBorder="1" applyAlignment="1">
      <alignment horizontal="center" vertical="center" wrapText="1"/>
    </xf>
    <xf numFmtId="0" fontId="9" fillId="11" borderId="80" xfId="5" applyFont="1" applyFill="1" applyBorder="1" applyAlignment="1">
      <alignment horizontal="center" vertical="center" wrapText="1"/>
    </xf>
    <xf numFmtId="0" fontId="9" fillId="11" borderId="18" xfId="5" applyFont="1" applyFill="1" applyBorder="1" applyAlignment="1">
      <alignment horizontal="center" vertical="center" wrapText="1"/>
    </xf>
    <xf numFmtId="0" fontId="13" fillId="0" borderId="20" xfId="5" applyFont="1" applyBorder="1" applyAlignment="1">
      <alignment horizontal="center" vertical="center" wrapText="1"/>
    </xf>
    <xf numFmtId="0" fontId="13" fillId="0" borderId="22" xfId="5" applyFont="1" applyBorder="1" applyAlignment="1">
      <alignment horizontal="center" vertical="center" wrapText="1"/>
    </xf>
    <xf numFmtId="0" fontId="13" fillId="0" borderId="21" xfId="5" applyFont="1" applyBorder="1" applyAlignment="1">
      <alignment horizontal="center" vertical="center" wrapText="1"/>
    </xf>
    <xf numFmtId="0" fontId="13" fillId="0" borderId="80" xfId="5" applyFont="1" applyBorder="1" applyAlignment="1">
      <alignment horizontal="center" vertical="center" wrapText="1"/>
    </xf>
    <xf numFmtId="0" fontId="13" fillId="0" borderId="18" xfId="5" applyFont="1" applyBorder="1" applyAlignment="1">
      <alignment horizontal="center" vertical="center" wrapText="1"/>
    </xf>
    <xf numFmtId="0" fontId="13" fillId="0" borderId="78" xfId="5" applyFont="1" applyBorder="1" applyAlignment="1">
      <alignment horizontal="center" vertical="center" wrapText="1"/>
    </xf>
    <xf numFmtId="0" fontId="1" fillId="7" borderId="1" xfId="0" applyFont="1" applyFill="1" applyBorder="1" applyAlignment="1">
      <alignment horizontal="center" vertical="center"/>
    </xf>
    <xf numFmtId="0" fontId="13" fillId="7" borderId="1" xfId="0" applyFont="1" applyFill="1" applyBorder="1" applyAlignment="1">
      <alignment horizontal="center" vertical="center"/>
    </xf>
    <xf numFmtId="0" fontId="14" fillId="0" borderId="1" xfId="0" applyFont="1" applyBorder="1" applyAlignment="1">
      <alignment horizontal="left" vertical="center" wrapText="1"/>
    </xf>
    <xf numFmtId="0" fontId="13" fillId="0" borderId="1" xfId="0" applyFont="1" applyBorder="1" applyAlignment="1">
      <alignment horizontal="left" vertical="center" wrapText="1"/>
    </xf>
    <xf numFmtId="0" fontId="4" fillId="7" borderId="2"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4" fillId="0" borderId="22" xfId="0" applyFont="1" applyBorder="1" applyAlignment="1">
      <alignment horizontal="left" vertical="center" wrapText="1"/>
    </xf>
    <xf numFmtId="0" fontId="14" fillId="0" borderId="21" xfId="0" applyFont="1" applyBorder="1" applyAlignment="1">
      <alignment horizontal="left" vertical="center" wrapText="1"/>
    </xf>
    <xf numFmtId="0" fontId="14" fillId="0" borderId="0" xfId="0" applyFont="1" applyAlignment="1">
      <alignment horizontal="left" vertical="center" wrapText="1"/>
    </xf>
    <xf numFmtId="0" fontId="14" fillId="0" borderId="10"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3" fillId="0" borderId="2" xfId="0" applyFont="1" applyBorder="1" applyAlignment="1">
      <alignment horizontal="left" vertical="center" wrapText="1"/>
    </xf>
    <xf numFmtId="0" fontId="13" fillId="0" borderId="12" xfId="0" applyFont="1" applyBorder="1" applyAlignment="1">
      <alignment horizontal="left" vertical="center" wrapText="1"/>
    </xf>
    <xf numFmtId="0" fontId="13" fillId="0" borderId="4" xfId="0" applyFont="1" applyBorder="1" applyAlignment="1">
      <alignment horizontal="left" vertical="center" wrapText="1"/>
    </xf>
    <xf numFmtId="0" fontId="14" fillId="0" borderId="29" xfId="0" applyFont="1" applyBorder="1" applyAlignment="1">
      <alignment horizontal="left" vertical="center" wrapText="1"/>
    </xf>
    <xf numFmtId="0" fontId="14" fillId="0" borderId="15" xfId="0" applyFont="1" applyBorder="1" applyAlignment="1">
      <alignment horizontal="left" vertical="center" wrapText="1"/>
    </xf>
    <xf numFmtId="0" fontId="14" fillId="0" borderId="49" xfId="0" applyFont="1" applyBorder="1" applyAlignment="1">
      <alignment horizontal="left" vertical="center" wrapText="1"/>
    </xf>
    <xf numFmtId="0" fontId="64" fillId="7" borderId="1" xfId="0" applyFont="1" applyFill="1" applyBorder="1" applyAlignment="1">
      <alignment horizontal="center" vertical="center"/>
    </xf>
    <xf numFmtId="0" fontId="11" fillId="7" borderId="1" xfId="0" applyFont="1" applyFill="1" applyBorder="1" applyAlignment="1">
      <alignment horizontal="center" vertical="center" wrapText="1"/>
    </xf>
    <xf numFmtId="0" fontId="11" fillId="7" borderId="1" xfId="0" applyFont="1" applyFill="1" applyBorder="1" applyAlignment="1">
      <alignment horizontal="center" vertical="center"/>
    </xf>
    <xf numFmtId="0" fontId="13" fillId="7" borderId="2" xfId="0" applyFont="1" applyFill="1" applyBorder="1" applyAlignment="1">
      <alignment horizontal="center" vertical="center"/>
    </xf>
    <xf numFmtId="0" fontId="13" fillId="7" borderId="4" xfId="0" applyFont="1" applyFill="1" applyBorder="1" applyAlignment="1">
      <alignment horizontal="center" vertical="center"/>
    </xf>
    <xf numFmtId="0" fontId="1" fillId="7" borderId="20"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1" fillId="7" borderId="20" xfId="0" applyFont="1" applyFill="1" applyBorder="1" applyAlignment="1">
      <alignment horizontal="center" vertical="center" wrapText="1"/>
    </xf>
    <xf numFmtId="0" fontId="11" fillId="7" borderId="21"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3" fillId="0" borderId="20" xfId="0" applyFont="1" applyBorder="1" applyAlignment="1">
      <alignment horizontal="left" vertical="center" wrapText="1"/>
    </xf>
    <xf numFmtId="0" fontId="13" fillId="0" borderId="9" xfId="0" applyFont="1" applyBorder="1" applyAlignment="1">
      <alignment horizontal="left" vertical="center" wrapText="1"/>
    </xf>
    <xf numFmtId="0" fontId="13" fillId="0" borderId="11" xfId="0" applyFont="1" applyBorder="1" applyAlignment="1">
      <alignment horizontal="left" vertical="center" wrapText="1"/>
    </xf>
    <xf numFmtId="0" fontId="4" fillId="7" borderId="1" xfId="0" applyFont="1" applyFill="1" applyBorder="1" applyAlignment="1">
      <alignment horizontal="center" vertical="center" wrapText="1"/>
    </xf>
    <xf numFmtId="0" fontId="1" fillId="7" borderId="1" xfId="0" applyFont="1" applyFill="1" applyBorder="1" applyAlignment="1">
      <alignment horizontal="left" vertical="center" wrapText="1"/>
    </xf>
    <xf numFmtId="0" fontId="28" fillId="2" borderId="15"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16" xfId="0" applyFont="1" applyFill="1" applyBorder="1" applyAlignment="1">
      <alignment horizontal="center" vertical="center" wrapText="1"/>
    </xf>
    <xf numFmtId="0" fontId="45" fillId="15" borderId="25" xfId="0" applyFont="1" applyFill="1" applyBorder="1" applyAlignment="1">
      <alignment horizontal="center" vertical="center"/>
    </xf>
    <xf numFmtId="0" fontId="45" fillId="15" borderId="1" xfId="0" applyFont="1" applyFill="1" applyBorder="1" applyAlignment="1">
      <alignment horizontal="center" vertical="center"/>
    </xf>
    <xf numFmtId="0" fontId="45" fillId="15" borderId="26" xfId="0" applyFont="1" applyFill="1" applyBorder="1" applyAlignment="1">
      <alignment horizontal="center" vertical="center"/>
    </xf>
    <xf numFmtId="0" fontId="10" fillId="12" borderId="25" xfId="0" applyFont="1" applyFill="1" applyBorder="1" applyAlignment="1">
      <alignment horizontal="center" vertical="center"/>
    </xf>
    <xf numFmtId="0" fontId="10" fillId="12" borderId="1" xfId="0" applyFont="1" applyFill="1" applyBorder="1" applyAlignment="1">
      <alignment horizontal="center" vertical="center"/>
    </xf>
    <xf numFmtId="0" fontId="13" fillId="12" borderId="20" xfId="0" applyFont="1" applyFill="1" applyBorder="1" applyAlignment="1">
      <alignment horizontal="center" vertical="center" wrapText="1"/>
    </xf>
    <xf numFmtId="0" fontId="13" fillId="12" borderId="21" xfId="0" applyFont="1" applyFill="1" applyBorder="1" applyAlignment="1">
      <alignment horizontal="center" vertical="center" wrapText="1"/>
    </xf>
    <xf numFmtId="0" fontId="13" fillId="12" borderId="11" xfId="0" applyFont="1" applyFill="1" applyBorder="1" applyAlignment="1">
      <alignment horizontal="center" vertical="center" wrapText="1"/>
    </xf>
    <xf numFmtId="0" fontId="13" fillId="12" borderId="8" xfId="0" applyFont="1" applyFill="1" applyBorder="1" applyAlignment="1">
      <alignment horizontal="center" vertical="center" wrapText="1"/>
    </xf>
    <xf numFmtId="0" fontId="11" fillId="0" borderId="22" xfId="5" applyFont="1" applyBorder="1" applyAlignment="1">
      <alignment horizontal="center" vertical="center" wrapText="1"/>
    </xf>
    <xf numFmtId="0" fontId="11" fillId="0" borderId="0" xfId="5" applyFont="1" applyAlignment="1">
      <alignment horizontal="center" vertical="center" wrapText="1"/>
    </xf>
    <xf numFmtId="0" fontId="8" fillId="0" borderId="13" xfId="0" applyFont="1" applyBorder="1" applyAlignment="1">
      <alignment horizontal="center" vertical="center"/>
    </xf>
    <xf numFmtId="0" fontId="8" fillId="0" borderId="47" xfId="0" applyFont="1" applyBorder="1" applyAlignment="1">
      <alignment horizontal="center" vertical="center"/>
    </xf>
    <xf numFmtId="0" fontId="8" fillId="0" borderId="15" xfId="0" applyFont="1" applyBorder="1" applyAlignment="1">
      <alignment horizontal="center" vertical="center"/>
    </xf>
    <xf numFmtId="0" fontId="8" fillId="0" borderId="10" xfId="0" applyFont="1" applyBorder="1" applyAlignment="1">
      <alignment horizontal="center" vertical="center"/>
    </xf>
    <xf numFmtId="0" fontId="8" fillId="0" borderId="17" xfId="0" applyFont="1" applyBorder="1" applyAlignment="1">
      <alignment horizontal="center" vertical="center"/>
    </xf>
    <xf numFmtId="0" fontId="8" fillId="0" borderId="78" xfId="0" applyFont="1" applyBorder="1" applyAlignment="1">
      <alignment horizontal="center" vertical="center"/>
    </xf>
    <xf numFmtId="0" fontId="10" fillId="0" borderId="109" xfId="5" applyFont="1" applyBorder="1" applyAlignment="1">
      <alignment horizontal="center" vertical="center" wrapText="1"/>
    </xf>
    <xf numFmtId="0" fontId="10" fillId="0" borderId="14" xfId="5" applyFont="1" applyBorder="1" applyAlignment="1">
      <alignment horizontal="center" vertical="center" wrapText="1"/>
    </xf>
    <xf numFmtId="0" fontId="10" fillId="0" borderId="47" xfId="5" applyFont="1" applyBorder="1" applyAlignment="1">
      <alignment horizontal="center" vertical="center" wrapText="1"/>
    </xf>
    <xf numFmtId="0" fontId="13" fillId="0" borderId="9" xfId="5" applyFont="1" applyBorder="1" applyAlignment="1">
      <alignment horizontal="center" vertical="center" wrapText="1"/>
    </xf>
    <xf numFmtId="0" fontId="13" fillId="0" borderId="0" xfId="5" applyFont="1" applyAlignment="1">
      <alignment horizontal="center" vertical="center" wrapText="1"/>
    </xf>
    <xf numFmtId="0" fontId="13" fillId="0" borderId="10" xfId="5" applyFont="1" applyBorder="1" applyAlignment="1">
      <alignment horizontal="center" vertical="center" wrapText="1"/>
    </xf>
    <xf numFmtId="0" fontId="11" fillId="0" borderId="23" xfId="5" applyFont="1" applyBorder="1" applyAlignment="1">
      <alignment horizontal="center" vertical="center" wrapText="1"/>
    </xf>
    <xf numFmtId="0" fontId="11" fillId="0" borderId="24" xfId="5" applyFont="1" applyBorder="1" applyAlignment="1">
      <alignment horizontal="center" vertical="center" wrapText="1"/>
    </xf>
    <xf numFmtId="0" fontId="11" fillId="0" borderId="26" xfId="5" applyFont="1" applyBorder="1" applyAlignment="1">
      <alignment horizontal="center" vertical="center" wrapText="1"/>
    </xf>
    <xf numFmtId="0" fontId="14" fillId="12" borderId="5" xfId="0" applyFont="1" applyFill="1" applyBorder="1" applyAlignment="1">
      <alignment horizontal="center" vertical="center" wrapText="1"/>
    </xf>
    <xf numFmtId="0" fontId="14" fillId="12" borderId="6" xfId="0" applyFont="1" applyFill="1" applyBorder="1" applyAlignment="1">
      <alignment horizontal="center" vertical="center" wrapText="1"/>
    </xf>
    <xf numFmtId="0" fontId="14" fillId="12" borderId="50"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20" xfId="0" applyFont="1" applyFill="1" applyBorder="1" applyAlignment="1">
      <alignment horizontal="center" vertical="center" wrapText="1"/>
    </xf>
    <xf numFmtId="0" fontId="10" fillId="12" borderId="21" xfId="0" applyFont="1" applyFill="1" applyBorder="1" applyAlignment="1">
      <alignment horizontal="center" vertical="center" wrapText="1"/>
    </xf>
    <xf numFmtId="0" fontId="10" fillId="12" borderId="11" xfId="0" applyFont="1" applyFill="1" applyBorder="1" applyAlignment="1">
      <alignment horizontal="center" vertical="center" wrapText="1"/>
    </xf>
    <xf numFmtId="0" fontId="10" fillId="12" borderId="8" xfId="0" applyFont="1" applyFill="1" applyBorder="1" applyAlignment="1">
      <alignment horizontal="center" vertical="center" wrapText="1"/>
    </xf>
    <xf numFmtId="0" fontId="14" fillId="0" borderId="29" xfId="0" applyFont="1" applyBorder="1" applyAlignment="1">
      <alignment horizontal="left" vertical="center"/>
    </xf>
    <xf numFmtId="0" fontId="14" fillId="0" borderId="21" xfId="0" applyFont="1" applyBorder="1" applyAlignment="1">
      <alignment horizontal="left" vertical="center"/>
    </xf>
    <xf numFmtId="0" fontId="14" fillId="0" borderId="15" xfId="0" applyFont="1" applyBorder="1" applyAlignment="1">
      <alignment horizontal="left" vertical="center"/>
    </xf>
    <xf numFmtId="0" fontId="14" fillId="0" borderId="10" xfId="0" applyFont="1" applyBorder="1" applyAlignment="1">
      <alignment horizontal="left" vertical="center"/>
    </xf>
    <xf numFmtId="0" fontId="14" fillId="0" borderId="49" xfId="0" applyFont="1" applyBorder="1" applyAlignment="1">
      <alignment horizontal="left" vertical="center"/>
    </xf>
    <xf numFmtId="0" fontId="14" fillId="0" borderId="8" xfId="0" applyFont="1" applyBorder="1" applyAlignment="1">
      <alignment horizontal="left" vertical="center"/>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57" fillId="12" borderId="2" xfId="0" applyFont="1" applyFill="1" applyBorder="1" applyAlignment="1">
      <alignment horizontal="center" vertical="center" wrapText="1"/>
    </xf>
    <xf numFmtId="0" fontId="57" fillId="12" borderId="4" xfId="0" applyFont="1" applyFill="1" applyBorder="1" applyAlignment="1">
      <alignment horizontal="center" vertical="center" wrapText="1"/>
    </xf>
    <xf numFmtId="0" fontId="8" fillId="0" borderId="14" xfId="0" applyFont="1" applyBorder="1" applyAlignment="1">
      <alignment horizontal="center" vertical="center"/>
    </xf>
    <xf numFmtId="0" fontId="8" fillId="0" borderId="0" xfId="0" applyFont="1" applyAlignment="1">
      <alignment horizontal="center" vertical="center"/>
    </xf>
    <xf numFmtId="0" fontId="32" fillId="12" borderId="25" xfId="0" applyFont="1" applyFill="1" applyBorder="1" applyAlignment="1">
      <alignment horizontal="center" vertical="center"/>
    </xf>
    <xf numFmtId="0" fontId="32" fillId="12" borderId="1" xfId="0" applyFont="1" applyFill="1" applyBorder="1" applyAlignment="1">
      <alignment horizontal="center" vertical="center"/>
    </xf>
    <xf numFmtId="0" fontId="32" fillId="12" borderId="2" xfId="0" applyFont="1" applyFill="1" applyBorder="1" applyAlignment="1">
      <alignment horizontal="center" vertical="center" wrapText="1"/>
    </xf>
    <xf numFmtId="0" fontId="32" fillId="12" borderId="4" xfId="0" applyFont="1" applyFill="1" applyBorder="1" applyAlignment="1">
      <alignment horizontal="center" vertical="center" wrapText="1"/>
    </xf>
    <xf numFmtId="0" fontId="32" fillId="12" borderId="20" xfId="0" applyFont="1" applyFill="1" applyBorder="1" applyAlignment="1">
      <alignment horizontal="center" vertical="center" wrapText="1"/>
    </xf>
    <xf numFmtId="0" fontId="32" fillId="12" borderId="21" xfId="0" applyFont="1" applyFill="1" applyBorder="1" applyAlignment="1">
      <alignment horizontal="center" vertical="center" wrapText="1"/>
    </xf>
    <xf numFmtId="0" fontId="32" fillId="12" borderId="11" xfId="0" applyFont="1" applyFill="1" applyBorder="1" applyAlignment="1">
      <alignment horizontal="center" vertical="center" wrapText="1"/>
    </xf>
    <xf numFmtId="0" fontId="32" fillId="12" borderId="8" xfId="0" applyFont="1" applyFill="1" applyBorder="1" applyAlignment="1">
      <alignment horizontal="center" vertical="center" wrapText="1"/>
    </xf>
    <xf numFmtId="0" fontId="46" fillId="12" borderId="26"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46" fillId="12" borderId="1" xfId="0" applyFont="1" applyFill="1" applyBorder="1" applyAlignment="1">
      <alignment horizontal="center" vertical="center" wrapText="1"/>
    </xf>
    <xf numFmtId="0" fontId="21" fillId="12" borderId="20" xfId="0" applyFont="1" applyFill="1" applyBorder="1" applyAlignment="1">
      <alignment horizontal="center" vertical="center" wrapText="1"/>
    </xf>
    <xf numFmtId="0" fontId="21" fillId="12" borderId="11" xfId="0" applyFont="1" applyFill="1" applyBorder="1" applyAlignment="1">
      <alignment horizontal="center" vertical="center" wrapText="1"/>
    </xf>
    <xf numFmtId="0" fontId="1" fillId="0" borderId="2" xfId="0" applyFont="1" applyBorder="1" applyAlignment="1">
      <alignment vertical="center" wrapText="1"/>
    </xf>
    <xf numFmtId="0" fontId="1" fillId="0" borderId="12" xfId="0" applyFont="1" applyBorder="1" applyAlignment="1">
      <alignment vertical="center" wrapText="1"/>
    </xf>
    <xf numFmtId="0" fontId="1" fillId="0" borderId="4" xfId="0" applyFont="1" applyBorder="1" applyAlignment="1">
      <alignment vertical="center" wrapText="1"/>
    </xf>
    <xf numFmtId="0" fontId="1" fillId="0" borderId="2" xfId="0" applyFont="1" applyBorder="1" applyAlignment="1">
      <alignment horizontal="left" vertical="center" wrapText="1"/>
    </xf>
    <xf numFmtId="0" fontId="1" fillId="0" borderId="12"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xf>
    <xf numFmtId="0" fontId="1" fillId="0" borderId="12" xfId="0" applyFont="1" applyBorder="1" applyAlignment="1">
      <alignment horizontal="left" vertical="center"/>
    </xf>
    <xf numFmtId="0" fontId="1" fillId="0" borderId="4" xfId="0" applyFont="1" applyBorder="1" applyAlignment="1">
      <alignment horizontal="left" vertical="center"/>
    </xf>
    <xf numFmtId="0" fontId="1" fillId="0" borderId="1" xfId="0" applyFont="1" applyBorder="1" applyAlignment="1">
      <alignment horizontal="left" vertical="center" wrapText="1"/>
    </xf>
    <xf numFmtId="0" fontId="36" fillId="0" borderId="109" xfId="0" applyFont="1" applyBorder="1" applyAlignment="1">
      <alignment horizontal="center" vertical="center" wrapText="1"/>
    </xf>
    <xf numFmtId="0" fontId="36" fillId="0" borderId="11" xfId="0" applyFont="1" applyBorder="1" applyAlignment="1">
      <alignment horizontal="center" vertical="center" wrapText="1"/>
    </xf>
    <xf numFmtId="0" fontId="37" fillId="7" borderId="1" xfId="0" applyFont="1" applyFill="1" applyBorder="1" applyAlignment="1">
      <alignment horizontal="center" vertical="center" wrapText="1"/>
    </xf>
    <xf numFmtId="0" fontId="36"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6" fillId="12" borderId="112" xfId="0" applyFont="1" applyFill="1" applyBorder="1" applyAlignment="1">
      <alignment horizontal="center" vertical="center" wrapText="1"/>
    </xf>
    <xf numFmtId="0" fontId="36" fillId="12" borderId="113" xfId="0" applyFont="1" applyFill="1" applyBorder="1" applyAlignment="1">
      <alignment horizontal="center"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14" fillId="0" borderId="41" xfId="0" applyFont="1" applyBorder="1" applyAlignment="1">
      <alignment horizontal="left" vertical="center" wrapText="1"/>
    </xf>
    <xf numFmtId="0" fontId="14" fillId="0" borderId="42" xfId="0" applyFont="1" applyBorder="1" applyAlignment="1">
      <alignment horizontal="left" vertical="center" wrapText="1"/>
    </xf>
    <xf numFmtId="0" fontId="14" fillId="0" borderId="76" xfId="0" applyFont="1" applyBorder="1" applyAlignment="1">
      <alignment horizontal="left" vertical="center" wrapText="1"/>
    </xf>
    <xf numFmtId="0" fontId="36" fillId="12" borderId="32" xfId="0" applyFont="1" applyFill="1" applyBorder="1" applyAlignment="1">
      <alignment horizontal="center" vertical="center" wrapText="1"/>
    </xf>
    <xf numFmtId="0" fontId="36" fillId="12" borderId="108" xfId="0" applyFont="1" applyFill="1" applyBorder="1" applyAlignment="1">
      <alignment horizontal="center" vertical="center" wrapText="1"/>
    </xf>
    <xf numFmtId="0" fontId="36" fillId="12" borderId="96" xfId="0" applyFont="1" applyFill="1" applyBorder="1" applyAlignment="1">
      <alignment horizontal="center" vertical="center" wrapText="1"/>
    </xf>
    <xf numFmtId="0" fontId="36" fillId="7" borderId="111" xfId="0" applyFont="1" applyFill="1" applyBorder="1" applyAlignment="1">
      <alignment horizontal="center" vertical="center" wrapText="1"/>
    </xf>
    <xf numFmtId="0" fontId="36" fillId="7" borderId="97" xfId="0" applyFont="1" applyFill="1" applyBorder="1" applyAlignment="1">
      <alignment horizontal="center" vertical="center" wrapText="1"/>
    </xf>
    <xf numFmtId="0" fontId="36" fillId="12" borderId="104" xfId="0" applyFont="1" applyFill="1" applyBorder="1" applyAlignment="1">
      <alignment horizontal="center" vertical="center" wrapText="1"/>
    </xf>
    <xf numFmtId="0" fontId="36" fillId="12" borderId="106" xfId="0" applyFont="1" applyFill="1" applyBorder="1" applyAlignment="1">
      <alignment horizontal="center" vertical="center" wrapText="1"/>
    </xf>
    <xf numFmtId="0" fontId="36" fillId="12" borderId="116" xfId="0" applyFont="1" applyFill="1" applyBorder="1" applyAlignment="1">
      <alignment horizontal="center" vertical="center" wrapText="1"/>
    </xf>
    <xf numFmtId="0" fontId="36" fillId="0" borderId="110" xfId="0" applyFont="1" applyBorder="1" applyAlignment="1">
      <alignment horizontal="center" vertical="center" wrapText="1"/>
    </xf>
    <xf numFmtId="0" fontId="36" fillId="0" borderId="88" xfId="0" applyFont="1" applyBorder="1" applyAlignment="1">
      <alignment horizontal="center" vertical="center" wrapText="1"/>
    </xf>
    <xf numFmtId="0" fontId="1" fillId="0" borderId="1" xfId="0" applyFont="1" applyBorder="1" applyAlignment="1">
      <alignment horizontal="center" vertical="center" wrapText="1"/>
    </xf>
    <xf numFmtId="0" fontId="10" fillId="12" borderId="73" xfId="0" applyFont="1" applyFill="1" applyBorder="1" applyAlignment="1">
      <alignment horizontal="center" vertical="center"/>
    </xf>
    <xf numFmtId="0" fontId="10" fillId="12" borderId="42" xfId="0" applyFont="1" applyFill="1" applyBorder="1" applyAlignment="1">
      <alignment horizontal="center" vertical="center"/>
    </xf>
    <xf numFmtId="0" fontId="10" fillId="12" borderId="83" xfId="0" applyFont="1" applyFill="1" applyBorder="1" applyAlignment="1">
      <alignment horizontal="center" vertical="center"/>
    </xf>
    <xf numFmtId="0" fontId="10" fillId="12" borderId="81" xfId="0" applyFont="1" applyFill="1" applyBorder="1" applyAlignment="1">
      <alignment horizontal="center" vertical="center" wrapText="1"/>
    </xf>
    <xf numFmtId="0" fontId="10" fillId="12" borderId="12" xfId="0" applyFont="1" applyFill="1" applyBorder="1" applyAlignment="1">
      <alignment horizontal="center" vertical="center" wrapText="1"/>
    </xf>
    <xf numFmtId="0" fontId="10" fillId="12" borderId="79" xfId="0" applyFont="1" applyFill="1" applyBorder="1" applyAlignment="1">
      <alignment horizontal="center" vertical="center" wrapText="1"/>
    </xf>
    <xf numFmtId="0" fontId="10" fillId="12" borderId="82" xfId="0" applyFont="1" applyFill="1" applyBorder="1" applyAlignment="1">
      <alignment horizontal="center" vertical="center" wrapText="1"/>
    </xf>
    <xf numFmtId="0" fontId="10" fillId="12" borderId="33" xfId="0" applyFont="1" applyFill="1" applyBorder="1" applyAlignment="1">
      <alignment horizontal="center" vertical="center" wrapText="1"/>
    </xf>
    <xf numFmtId="0" fontId="10" fillId="12" borderId="9" xfId="0" applyFont="1" applyFill="1" applyBorder="1" applyAlignment="1">
      <alignment horizontal="center" vertical="center" wrapText="1"/>
    </xf>
    <xf numFmtId="0" fontId="10" fillId="12" borderId="43" xfId="0" applyFont="1" applyFill="1" applyBorder="1" applyAlignment="1">
      <alignment horizontal="center" vertical="center" wrapText="1"/>
    </xf>
    <xf numFmtId="0" fontId="10" fillId="12" borderId="80" xfId="0" applyFont="1" applyFill="1" applyBorder="1" applyAlignment="1">
      <alignment horizontal="center" vertical="center" wrapText="1"/>
    </xf>
    <xf numFmtId="0" fontId="10" fillId="12" borderId="84" xfId="0" applyFont="1" applyFill="1" applyBorder="1" applyAlignment="1">
      <alignment horizontal="center" vertical="center" wrapText="1"/>
    </xf>
    <xf numFmtId="0" fontId="4" fillId="12" borderId="71" xfId="0" applyFont="1" applyFill="1" applyBorder="1" applyAlignment="1">
      <alignment horizontal="center" vertical="center" wrapText="1"/>
    </xf>
    <xf numFmtId="0" fontId="4" fillId="12" borderId="86" xfId="0" applyFont="1" applyFill="1" applyBorder="1" applyAlignment="1">
      <alignment horizontal="center" vertical="center" wrapText="1"/>
    </xf>
    <xf numFmtId="0" fontId="14" fillId="12" borderId="2" xfId="0" applyFont="1" applyFill="1" applyBorder="1" applyAlignment="1">
      <alignment horizontal="center" vertical="center" wrapText="1"/>
    </xf>
    <xf numFmtId="0" fontId="14" fillId="12" borderId="79" xfId="0" applyFont="1" applyFill="1" applyBorder="1" applyAlignment="1">
      <alignment horizontal="center" vertical="center" wrapText="1"/>
    </xf>
    <xf numFmtId="0" fontId="1" fillId="12" borderId="2" xfId="0" applyFont="1" applyFill="1" applyBorder="1" applyAlignment="1">
      <alignment horizontal="center" vertical="center" wrapText="1"/>
    </xf>
    <xf numFmtId="0" fontId="1" fillId="12" borderId="79" xfId="0" applyFont="1" applyFill="1" applyBorder="1" applyAlignment="1">
      <alignment horizontal="center" vertical="center" wrapText="1"/>
    </xf>
    <xf numFmtId="0" fontId="36" fillId="12" borderId="102" xfId="0" applyFont="1" applyFill="1" applyBorder="1" applyAlignment="1">
      <alignment horizontal="center" vertical="center" wrapText="1"/>
    </xf>
    <xf numFmtId="0" fontId="36" fillId="12" borderId="105" xfId="0" applyFont="1" applyFill="1" applyBorder="1" applyAlignment="1">
      <alignment horizontal="center" vertical="center" wrapText="1"/>
    </xf>
    <xf numFmtId="0" fontId="36" fillId="12" borderId="114" xfId="0" applyFont="1" applyFill="1" applyBorder="1" applyAlignment="1">
      <alignment horizontal="center" vertical="center" wrapText="1"/>
    </xf>
    <xf numFmtId="0" fontId="36" fillId="12" borderId="103" xfId="0" applyFont="1" applyFill="1" applyBorder="1" applyAlignment="1">
      <alignment horizontal="center" vertical="center" wrapText="1"/>
    </xf>
    <xf numFmtId="0" fontId="36" fillId="12" borderId="100" xfId="0" applyFont="1" applyFill="1" applyBorder="1" applyAlignment="1">
      <alignment horizontal="center" vertical="center" wrapText="1"/>
    </xf>
    <xf numFmtId="0" fontId="36" fillId="12" borderId="115" xfId="0" applyFont="1" applyFill="1" applyBorder="1" applyAlignment="1">
      <alignment horizontal="center" vertical="center" wrapText="1"/>
    </xf>
    <xf numFmtId="0" fontId="26" fillId="12" borderId="34" xfId="0" applyFont="1" applyFill="1" applyBorder="1" applyAlignment="1">
      <alignment horizontal="center" vertical="center" wrapText="1"/>
    </xf>
    <xf numFmtId="0" fontId="26" fillId="12" borderId="35" xfId="0" applyFont="1" applyFill="1" applyBorder="1" applyAlignment="1">
      <alignment horizontal="center" vertical="center" wrapText="1"/>
    </xf>
    <xf numFmtId="0" fontId="26" fillId="12" borderId="36" xfId="0" applyFont="1" applyFill="1" applyBorder="1" applyAlignment="1">
      <alignment horizontal="center" vertical="center" wrapText="1"/>
    </xf>
    <xf numFmtId="0" fontId="32" fillId="12" borderId="85" xfId="0" applyFont="1" applyFill="1" applyBorder="1" applyAlignment="1">
      <alignment horizontal="center" vertical="center" wrapText="1"/>
    </xf>
    <xf numFmtId="0" fontId="32" fillId="12" borderId="87" xfId="0" applyFont="1" applyFill="1" applyBorder="1" applyAlignment="1">
      <alignment horizontal="center" vertical="center" wrapText="1"/>
    </xf>
    <xf numFmtId="0" fontId="14" fillId="0" borderId="110" xfId="0" applyFont="1" applyBorder="1" applyAlignment="1">
      <alignment horizontal="left" vertical="center"/>
    </xf>
    <xf numFmtId="0" fontId="14" fillId="0" borderId="99" xfId="0" applyFont="1" applyBorder="1" applyAlignment="1">
      <alignment horizontal="left" vertical="center"/>
    </xf>
    <xf numFmtId="0" fontId="14" fillId="0" borderId="88" xfId="0" applyFont="1" applyBorder="1" applyAlignment="1">
      <alignment horizontal="left" vertical="center"/>
    </xf>
    <xf numFmtId="0" fontId="13" fillId="0" borderId="72" xfId="0" applyFont="1" applyBorder="1" applyAlignment="1">
      <alignment horizontal="left" vertical="center"/>
    </xf>
    <xf numFmtId="0" fontId="13" fillId="0" borderId="12" xfId="0" applyFont="1" applyBorder="1" applyAlignment="1">
      <alignment horizontal="left" vertical="center"/>
    </xf>
    <xf numFmtId="0" fontId="13" fillId="0" borderId="4" xfId="0" applyFont="1" applyBorder="1" applyAlignment="1">
      <alignment horizontal="left" vertical="center"/>
    </xf>
    <xf numFmtId="0" fontId="36" fillId="12" borderId="73" xfId="0" applyFont="1" applyFill="1" applyBorder="1" applyAlignment="1">
      <alignment horizontal="center" vertical="center" wrapText="1"/>
    </xf>
    <xf numFmtId="0" fontId="36" fillId="12" borderId="33" xfId="0" applyFont="1" applyFill="1" applyBorder="1" applyAlignment="1">
      <alignment horizontal="center" vertical="center" wrapText="1"/>
    </xf>
    <xf numFmtId="0" fontId="36" fillId="12" borderId="76" xfId="0" applyFont="1" applyFill="1" applyBorder="1" applyAlignment="1">
      <alignment horizontal="center" vertical="center" wrapText="1"/>
    </xf>
    <xf numFmtId="0" fontId="36" fillId="12" borderId="40" xfId="0" applyFont="1" applyFill="1" applyBorder="1" applyAlignment="1">
      <alignment horizontal="center" vertical="center" wrapText="1"/>
    </xf>
    <xf numFmtId="0" fontId="36" fillId="12" borderId="74" xfId="0" applyFont="1" applyFill="1" applyBorder="1" applyAlignment="1">
      <alignment horizontal="center" vertical="center" wrapText="1"/>
    </xf>
    <xf numFmtId="0" fontId="36" fillId="12" borderId="7" xfId="0" applyFont="1" applyFill="1" applyBorder="1" applyAlignment="1">
      <alignment horizontal="center" vertical="center" wrapText="1"/>
    </xf>
    <xf numFmtId="0" fontId="28" fillId="2" borderId="42" xfId="0" applyFont="1" applyFill="1" applyBorder="1" applyAlignment="1">
      <alignment horizontal="center" vertical="center" wrapText="1"/>
    </xf>
    <xf numFmtId="0" fontId="28" fillId="2" borderId="43" xfId="0" applyFont="1" applyFill="1" applyBorder="1" applyAlignment="1">
      <alignment horizontal="center" vertical="center" wrapText="1"/>
    </xf>
    <xf numFmtId="0" fontId="8" fillId="0" borderId="73" xfId="0" applyFont="1" applyBorder="1" applyAlignment="1">
      <alignment horizontal="center" vertical="center"/>
    </xf>
    <xf numFmtId="0" fontId="8" fillId="0" borderId="75" xfId="0" applyFont="1" applyBorder="1" applyAlignment="1">
      <alignment horizontal="center" vertical="center"/>
    </xf>
    <xf numFmtId="0" fontId="8" fillId="0" borderId="42" xfId="0" applyFont="1" applyBorder="1" applyAlignment="1">
      <alignment horizontal="center" vertical="center"/>
    </xf>
    <xf numFmtId="0" fontId="32" fillId="12" borderId="90" xfId="0" applyFont="1" applyFill="1" applyBorder="1" applyAlignment="1">
      <alignment horizontal="center" vertical="center" wrapText="1"/>
    </xf>
    <xf numFmtId="0" fontId="32" fillId="12" borderId="91" xfId="0" applyFont="1" applyFill="1" applyBorder="1" applyAlignment="1">
      <alignment horizontal="center" vertical="center" wrapText="1"/>
    </xf>
    <xf numFmtId="0" fontId="32" fillId="12" borderId="92" xfId="0" applyFont="1" applyFill="1" applyBorder="1" applyAlignment="1">
      <alignment horizontal="center" vertical="center" wrapText="1"/>
    </xf>
    <xf numFmtId="0" fontId="38" fillId="12" borderId="95" xfId="0" applyFont="1" applyFill="1" applyBorder="1" applyAlignment="1">
      <alignment horizontal="center" vertical="center" wrapText="1"/>
    </xf>
    <xf numFmtId="0" fontId="1" fillId="12" borderId="96" xfId="0" applyFont="1" applyFill="1" applyBorder="1" applyAlignment="1">
      <alignment horizontal="center" vertical="center" wrapText="1"/>
    </xf>
    <xf numFmtId="0" fontId="45" fillId="5" borderId="117" xfId="0" applyFont="1" applyFill="1" applyBorder="1" applyAlignment="1">
      <alignment horizontal="center" vertical="center"/>
    </xf>
    <xf numFmtId="0" fontId="45" fillId="5" borderId="118" xfId="0" applyFont="1" applyFill="1" applyBorder="1" applyAlignment="1">
      <alignment horizontal="center" vertical="center"/>
    </xf>
    <xf numFmtId="0" fontId="45" fillId="5" borderId="119" xfId="0" applyFont="1" applyFill="1" applyBorder="1" applyAlignment="1">
      <alignment horizontal="center" vertical="center"/>
    </xf>
    <xf numFmtId="0" fontId="45" fillId="5" borderId="120" xfId="0" applyFont="1" applyFill="1" applyBorder="1" applyAlignment="1">
      <alignment horizontal="center" vertical="center"/>
    </xf>
    <xf numFmtId="0" fontId="45" fillId="5" borderId="121" xfId="0" applyFont="1" applyFill="1" applyBorder="1" applyAlignment="1">
      <alignment horizontal="center" vertical="center"/>
    </xf>
    <xf numFmtId="0" fontId="1" fillId="12" borderId="77" xfId="0" applyFont="1" applyFill="1" applyBorder="1" applyAlignment="1">
      <alignment horizontal="center" vertical="center" wrapText="1"/>
    </xf>
    <xf numFmtId="0" fontId="1" fillId="12" borderId="3" xfId="0" applyFont="1" applyFill="1" applyBorder="1" applyAlignment="1">
      <alignment horizontal="center" vertical="center" wrapText="1"/>
    </xf>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14" fillId="0" borderId="71" xfId="0" applyFont="1" applyBorder="1" applyAlignment="1">
      <alignment horizontal="left" vertical="center" wrapText="1"/>
    </xf>
    <xf numFmtId="0" fontId="14" fillId="0" borderId="99" xfId="0" applyFont="1" applyBorder="1" applyAlignment="1">
      <alignment horizontal="left" vertical="center" wrapText="1"/>
    </xf>
    <xf numFmtId="0" fontId="14" fillId="0" borderId="88" xfId="0" applyFont="1" applyBorder="1" applyAlignment="1">
      <alignment horizontal="left" vertical="center" wrapText="1"/>
    </xf>
    <xf numFmtId="0" fontId="14" fillId="12" borderId="87" xfId="0" applyFont="1" applyFill="1" applyBorder="1" applyAlignment="1">
      <alignment horizontal="center" vertical="center" wrapText="1"/>
    </xf>
    <xf numFmtId="0" fontId="13" fillId="0" borderId="2" xfId="0" applyFont="1" applyBorder="1" applyAlignment="1">
      <alignment vertical="center" wrapText="1"/>
    </xf>
    <xf numFmtId="0" fontId="13" fillId="0" borderId="12" xfId="0" applyFont="1" applyBorder="1" applyAlignment="1">
      <alignment vertical="center" wrapText="1"/>
    </xf>
    <xf numFmtId="0" fontId="13" fillId="0" borderId="4" xfId="0" applyFont="1" applyBorder="1" applyAlignment="1">
      <alignment vertical="center" wrapText="1"/>
    </xf>
    <xf numFmtId="0" fontId="1" fillId="0" borderId="20" xfId="0" applyFont="1" applyBorder="1" applyAlignment="1">
      <alignment horizontal="left" vertical="top" wrapText="1"/>
    </xf>
    <xf numFmtId="0" fontId="1" fillId="0" borderId="11" xfId="0" applyFont="1" applyBorder="1" applyAlignment="1">
      <alignment horizontal="left"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justify" vertical="top" wrapText="1"/>
    </xf>
    <xf numFmtId="0" fontId="1" fillId="0" borderId="4" xfId="0" applyFont="1" applyBorder="1" applyAlignment="1">
      <alignment horizontal="justify" vertical="top"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0" xfId="0" applyFont="1" applyBorder="1" applyAlignment="1">
      <alignment horizontal="justify" vertical="top" wrapText="1"/>
    </xf>
    <xf numFmtId="0" fontId="1" fillId="0" borderId="11" xfId="0" applyFont="1" applyBorder="1" applyAlignment="1">
      <alignment horizontal="justify" vertical="top" wrapText="1"/>
    </xf>
    <xf numFmtId="0" fontId="0" fillId="0" borderId="4" xfId="0" applyBorder="1" applyAlignment="1">
      <alignment horizontal="center" vertical="top" wrapText="1"/>
    </xf>
    <xf numFmtId="0" fontId="1" fillId="0" borderId="2" xfId="0" applyFont="1" applyBorder="1" applyAlignment="1">
      <alignment horizontal="center" vertical="top" wrapText="1"/>
    </xf>
    <xf numFmtId="0" fontId="1" fillId="0" borderId="4" xfId="0" applyFont="1" applyBorder="1" applyAlignment="1">
      <alignment horizontal="center" vertical="top" wrapText="1"/>
    </xf>
    <xf numFmtId="9" fontId="1" fillId="0" borderId="20" xfId="0" applyNumberFormat="1" applyFont="1" applyBorder="1" applyAlignment="1">
      <alignment horizontal="justify" vertical="top" wrapText="1"/>
    </xf>
    <xf numFmtId="9" fontId="1" fillId="0" borderId="11" xfId="0" applyNumberFormat="1" applyFont="1" applyBorder="1" applyAlignment="1">
      <alignment horizontal="justify" vertical="top" wrapText="1"/>
    </xf>
    <xf numFmtId="1" fontId="1" fillId="0" borderId="20" xfId="7" applyNumberFormat="1" applyFont="1" applyFill="1" applyBorder="1" applyAlignment="1" applyProtection="1">
      <alignment horizontal="justify" vertical="top" wrapText="1"/>
    </xf>
    <xf numFmtId="1" fontId="1" fillId="0" borderId="11" xfId="7" applyNumberFormat="1" applyFont="1" applyFill="1" applyBorder="1" applyAlignment="1" applyProtection="1">
      <alignment horizontal="justify" vertical="top" wrapText="1"/>
    </xf>
    <xf numFmtId="1" fontId="1" fillId="0" borderId="20" xfId="0" applyNumberFormat="1" applyFont="1" applyBorder="1" applyAlignment="1">
      <alignment horizontal="justify" vertical="top" wrapText="1"/>
    </xf>
    <xf numFmtId="1" fontId="1" fillId="0" borderId="11" xfId="0" applyNumberFormat="1" applyFont="1" applyBorder="1" applyAlignment="1">
      <alignment horizontal="justify" vertical="top" wrapText="1"/>
    </xf>
    <xf numFmtId="0" fontId="1" fillId="2" borderId="2" xfId="0" applyFont="1" applyFill="1" applyBorder="1" applyAlignment="1">
      <alignment horizontal="justify" vertical="top" wrapText="1"/>
    </xf>
    <xf numFmtId="0" fontId="1" fillId="7" borderId="4" xfId="0" applyFont="1" applyFill="1" applyBorder="1" applyAlignment="1">
      <alignment horizontal="justify" vertical="top" wrapText="1"/>
    </xf>
    <xf numFmtId="0" fontId="1" fillId="2" borderId="4" xfId="0" applyFont="1" applyFill="1" applyBorder="1" applyAlignment="1">
      <alignment horizontal="justify" vertical="top" wrapText="1"/>
    </xf>
    <xf numFmtId="0" fontId="1" fillId="2" borderId="1" xfId="0" applyFont="1" applyFill="1" applyBorder="1" applyAlignment="1">
      <alignment horizontal="justify" vertical="top" wrapText="1"/>
    </xf>
    <xf numFmtId="0" fontId="11" fillId="0" borderId="2" xfId="0" applyFont="1" applyBorder="1" applyAlignment="1">
      <alignment horizontal="justify" vertical="top" wrapText="1"/>
    </xf>
    <xf numFmtId="0" fontId="11" fillId="0" borderId="4" xfId="0" applyFont="1" applyBorder="1" applyAlignment="1">
      <alignment horizontal="justify" vertical="top" wrapText="1"/>
    </xf>
    <xf numFmtId="14" fontId="1" fillId="0" borderId="2" xfId="0" applyNumberFormat="1" applyFont="1" applyBorder="1" applyAlignment="1">
      <alignment horizontal="justify" vertical="top" wrapText="1"/>
    </xf>
    <xf numFmtId="14" fontId="1" fillId="0" borderId="4" xfId="0" applyNumberFormat="1" applyFont="1" applyBorder="1" applyAlignment="1">
      <alignment horizontal="justify" vertical="top" wrapText="1"/>
    </xf>
    <xf numFmtId="0" fontId="1" fillId="0" borderId="4" xfId="0" applyFont="1" applyBorder="1" applyAlignment="1">
      <alignment horizontal="center" vertical="center" textRotation="90" wrapText="1"/>
    </xf>
    <xf numFmtId="0" fontId="7" fillId="0" borderId="1" xfId="0" applyFont="1" applyBorder="1" applyAlignment="1">
      <alignment horizontal="left" vertical="top" wrapText="1"/>
    </xf>
    <xf numFmtId="0" fontId="7" fillId="0" borderId="4" xfId="0" applyFont="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2" xfId="0" applyFont="1" applyBorder="1" applyAlignment="1">
      <alignment horizontal="center" vertical="center" textRotation="90" wrapText="1"/>
    </xf>
    <xf numFmtId="0" fontId="1" fillId="0" borderId="12" xfId="0" applyFont="1" applyBorder="1" applyAlignment="1">
      <alignment horizontal="center" vertical="center" textRotation="90" wrapText="1"/>
    </xf>
    <xf numFmtId="0" fontId="1" fillId="0" borderId="12" xfId="0" applyFont="1" applyBorder="1" applyAlignment="1">
      <alignment horizontal="center" vertical="center" wrapText="1"/>
    </xf>
    <xf numFmtId="0" fontId="1" fillId="0" borderId="12" xfId="0" applyFont="1" applyBorder="1" applyAlignment="1">
      <alignment horizontal="center" vertical="top" wrapText="1"/>
    </xf>
    <xf numFmtId="0" fontId="1" fillId="0" borderId="1" xfId="0" applyFont="1" applyBorder="1" applyAlignment="1">
      <alignment horizontal="center" vertical="center" textRotation="90" wrapText="1"/>
    </xf>
    <xf numFmtId="0" fontId="7" fillId="0" borderId="2" xfId="0" applyFont="1" applyBorder="1" applyAlignment="1">
      <alignment horizontal="left" vertical="center" wrapText="1"/>
    </xf>
    <xf numFmtId="0" fontId="7" fillId="0" borderId="2" xfId="0" applyFont="1" applyBorder="1" applyAlignment="1">
      <alignment horizontal="left" vertical="top" wrapText="1"/>
    </xf>
    <xf numFmtId="0" fontId="1" fillId="0" borderId="12" xfId="0" applyFont="1" applyBorder="1" applyAlignment="1">
      <alignment horizontal="left" vertical="top" wrapText="1"/>
    </xf>
    <xf numFmtId="0" fontId="2" fillId="5" borderId="1" xfId="0" applyFont="1" applyFill="1" applyBorder="1" applyAlignment="1">
      <alignment horizontal="left" vertical="center" wrapText="1"/>
    </xf>
    <xf numFmtId="0" fontId="7" fillId="0" borderId="12" xfId="0" applyFont="1" applyBorder="1" applyAlignment="1">
      <alignment horizontal="left" vertical="center" wrapText="1"/>
    </xf>
    <xf numFmtId="0" fontId="2" fillId="5" borderId="25" xfId="0" applyFont="1" applyFill="1" applyBorder="1" applyAlignment="1">
      <alignment horizontal="left" vertical="center" wrapText="1"/>
    </xf>
    <xf numFmtId="0" fontId="7" fillId="0" borderId="12" xfId="0" applyFont="1" applyBorder="1" applyAlignment="1">
      <alignment horizontal="left" vertical="top" wrapText="1"/>
    </xf>
    <xf numFmtId="0" fontId="7" fillId="0" borderId="4" xfId="0" applyFont="1" applyBorder="1" applyAlignment="1">
      <alignment horizontal="left" vertical="top"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61" xfId="0" applyFont="1" applyFill="1" applyBorder="1" applyAlignment="1">
      <alignment horizontal="center" vertical="center" wrapText="1"/>
    </xf>
    <xf numFmtId="0" fontId="2" fillId="5" borderId="1" xfId="0" applyFont="1" applyFill="1" applyBorder="1" applyAlignment="1">
      <alignment vertical="top" wrapText="1"/>
    </xf>
    <xf numFmtId="0" fontId="2" fillId="5" borderId="57" xfId="0" applyFont="1" applyFill="1" applyBorder="1" applyAlignment="1">
      <alignment vertical="center" wrapText="1"/>
    </xf>
    <xf numFmtId="0" fontId="2" fillId="5" borderId="54" xfId="0" applyFont="1" applyFill="1" applyBorder="1" applyAlignment="1">
      <alignment horizontal="center" vertical="center" wrapText="1"/>
    </xf>
    <xf numFmtId="0" fontId="2" fillId="5" borderId="55" xfId="0" applyFont="1" applyFill="1" applyBorder="1" applyAlignment="1">
      <alignment horizontal="center" vertical="center" wrapText="1"/>
    </xf>
    <xf numFmtId="0" fontId="2" fillId="5" borderId="56" xfId="0" applyFont="1" applyFill="1" applyBorder="1" applyAlignment="1">
      <alignment horizontal="left" vertical="center" wrapText="1"/>
    </xf>
    <xf numFmtId="0" fontId="2" fillId="5" borderId="57" xfId="0" applyFont="1" applyFill="1" applyBorder="1" applyAlignment="1">
      <alignment horizontal="left" vertical="center" wrapText="1"/>
    </xf>
    <xf numFmtId="0" fontId="2" fillId="5" borderId="107" xfId="0" applyFont="1" applyFill="1" applyBorder="1" applyAlignment="1">
      <alignment horizontal="center" vertical="center" wrapText="1"/>
    </xf>
    <xf numFmtId="0" fontId="2" fillId="5" borderId="1" xfId="0" applyFont="1" applyFill="1" applyBorder="1" applyAlignment="1">
      <alignment horizontal="left" vertical="top" wrapText="1"/>
    </xf>
    <xf numFmtId="0" fontId="2" fillId="5" borderId="2" xfId="0" applyFont="1" applyFill="1" applyBorder="1" applyAlignment="1">
      <alignment horizontal="left" vertical="center" wrapText="1"/>
    </xf>
    <xf numFmtId="0" fontId="9" fillId="0" borderId="54" xfId="5" applyFont="1" applyBorder="1" applyAlignment="1">
      <alignment horizontal="center" vertical="center" wrapText="1"/>
    </xf>
    <xf numFmtId="0" fontId="9" fillId="0" borderId="55" xfId="5" applyFont="1" applyBorder="1" applyAlignment="1">
      <alignment horizontal="center" vertical="center" wrapText="1"/>
    </xf>
    <xf numFmtId="0" fontId="9" fillId="0" borderId="6" xfId="5" applyFont="1" applyBorder="1" applyAlignment="1">
      <alignment horizontal="center" vertical="center" wrapText="1"/>
    </xf>
    <xf numFmtId="0" fontId="9" fillId="0" borderId="50" xfId="5" applyFont="1" applyBorder="1" applyAlignment="1">
      <alignment horizontal="center" vertical="center" wrapText="1"/>
    </xf>
    <xf numFmtId="0" fontId="9" fillId="0" borderId="22" xfId="5" applyFont="1" applyBorder="1" applyAlignment="1">
      <alignment horizontal="center" vertical="center" wrapText="1"/>
    </xf>
    <xf numFmtId="0" fontId="9" fillId="0" borderId="27" xfId="5" applyFont="1" applyBorder="1" applyAlignment="1">
      <alignment horizontal="center" vertical="center" wrapText="1"/>
    </xf>
    <xf numFmtId="0" fontId="9" fillId="0" borderId="0" xfId="5" applyFont="1" applyAlignment="1">
      <alignment horizontal="center" vertical="center" wrapText="1"/>
    </xf>
    <xf numFmtId="0" fontId="9" fillId="0" borderId="16" xfId="5" applyFont="1" applyBorder="1" applyAlignment="1">
      <alignment horizontal="center" vertical="center" wrapText="1"/>
    </xf>
    <xf numFmtId="0" fontId="36" fillId="10" borderId="60" xfId="0" applyFont="1" applyFill="1" applyBorder="1" applyAlignment="1">
      <alignment horizontal="center" vertical="center" wrapText="1"/>
    </xf>
    <xf numFmtId="0" fontId="36" fillId="10" borderId="62" xfId="0" applyFont="1" applyFill="1" applyBorder="1" applyAlignment="1">
      <alignment horizontal="center" vertical="center"/>
    </xf>
    <xf numFmtId="0" fontId="36" fillId="10" borderId="59" xfId="0" applyFont="1" applyFill="1" applyBorder="1" applyAlignment="1">
      <alignment horizontal="center" vertical="center"/>
    </xf>
    <xf numFmtId="0" fontId="9" fillId="11" borderId="54" xfId="5" applyFont="1" applyFill="1" applyBorder="1" applyAlignment="1">
      <alignment horizontal="center" vertical="center" wrapText="1"/>
    </xf>
    <xf numFmtId="0" fontId="9" fillId="11" borderId="6" xfId="5" applyFont="1" applyFill="1" applyBorder="1" applyAlignment="1">
      <alignment horizontal="center" vertical="center" wrapText="1"/>
    </xf>
    <xf numFmtId="0" fontId="9" fillId="11" borderId="0" xfId="5" applyFont="1" applyFill="1" applyAlignment="1">
      <alignment horizontal="center" vertical="center" wrapText="1"/>
    </xf>
    <xf numFmtId="0" fontId="2" fillId="5" borderId="4" xfId="0" applyFont="1" applyFill="1" applyBorder="1" applyAlignment="1">
      <alignment horizontal="left" vertical="center" wrapText="1"/>
    </xf>
    <xf numFmtId="0" fontId="2" fillId="5" borderId="56" xfId="0" applyFont="1" applyFill="1" applyBorder="1" applyAlignment="1">
      <alignment vertical="center" wrapText="1"/>
    </xf>
    <xf numFmtId="0" fontId="1" fillId="7" borderId="4" xfId="0" applyFont="1" applyFill="1" applyBorder="1" applyAlignment="1">
      <alignment horizontal="left" vertical="center" wrapText="1"/>
    </xf>
    <xf numFmtId="0" fontId="1" fillId="0" borderId="1" xfId="0" applyFont="1" applyBorder="1" applyAlignment="1">
      <alignment vertical="top" wrapText="1"/>
    </xf>
    <xf numFmtId="0" fontId="4" fillId="0" borderId="1" xfId="0" applyFont="1" applyBorder="1" applyAlignment="1">
      <alignment horizontal="center" vertical="top" wrapText="1"/>
    </xf>
    <xf numFmtId="0" fontId="1" fillId="7" borderId="1" xfId="0" applyFont="1" applyFill="1" applyBorder="1" applyAlignment="1">
      <alignment horizontal="center" vertical="top" wrapText="1"/>
    </xf>
    <xf numFmtId="0" fontId="1" fillId="0" borderId="2" xfId="0" applyFont="1" applyBorder="1" applyAlignment="1">
      <alignment horizontal="justify" vertical="center" wrapText="1"/>
    </xf>
    <xf numFmtId="0" fontId="1" fillId="0" borderId="4" xfId="0" applyFont="1" applyBorder="1" applyAlignment="1">
      <alignment horizontal="justify" vertical="center" wrapText="1"/>
    </xf>
    <xf numFmtId="0" fontId="1" fillId="2" borderId="2" xfId="0" applyFont="1" applyFill="1" applyBorder="1" applyAlignment="1">
      <alignment horizontal="left" vertical="center" wrapText="1"/>
    </xf>
    <xf numFmtId="0" fontId="1" fillId="7" borderId="12" xfId="0" applyFont="1" applyFill="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top" wrapText="1"/>
    </xf>
    <xf numFmtId="0" fontId="1" fillId="0" borderId="2" xfId="0" applyFont="1" applyBorder="1" applyAlignment="1">
      <alignment vertical="top" wrapText="1"/>
    </xf>
    <xf numFmtId="0" fontId="0" fillId="0" borderId="4" xfId="0" applyBorder="1" applyAlignment="1">
      <alignment vertical="top" wrapText="1"/>
    </xf>
    <xf numFmtId="0" fontId="0" fillId="0" borderId="12" xfId="0" applyBorder="1" applyAlignment="1">
      <alignment horizontal="justify" vertical="top" wrapText="1"/>
    </xf>
    <xf numFmtId="0" fontId="0" fillId="0" borderId="4" xfId="0" applyBorder="1" applyAlignment="1">
      <alignment horizontal="justify" vertical="top" wrapText="1"/>
    </xf>
    <xf numFmtId="0" fontId="0" fillId="0" borderId="12" xfId="0" applyBorder="1" applyAlignment="1">
      <alignment horizontal="left" vertical="top" wrapText="1"/>
    </xf>
    <xf numFmtId="0" fontId="1" fillId="7" borderId="4" xfId="0" applyFont="1" applyFill="1" applyBorder="1" applyAlignment="1">
      <alignment horizontal="left" vertical="top" wrapText="1"/>
    </xf>
    <xf numFmtId="0" fontId="55" fillId="0" borderId="1" xfId="0" applyFont="1" applyBorder="1" applyAlignment="1">
      <alignment horizontal="left" vertical="top" wrapText="1"/>
    </xf>
    <xf numFmtId="0" fontId="55" fillId="0" borderId="12" xfId="0" applyFont="1" applyBorder="1" applyAlignment="1">
      <alignment horizontal="left" vertical="center" wrapText="1"/>
    </xf>
    <xf numFmtId="0" fontId="1" fillId="0" borderId="1" xfId="0" applyFont="1" applyBorder="1" applyAlignment="1">
      <alignment horizontal="justify" vertical="top" wrapText="1"/>
    </xf>
    <xf numFmtId="0" fontId="1" fillId="0" borderId="12" xfId="0" applyFont="1" applyBorder="1" applyAlignment="1">
      <alignment horizontal="justify" vertical="center" wrapText="1"/>
    </xf>
    <xf numFmtId="0" fontId="11" fillId="0" borderId="1" xfId="0" applyFont="1" applyBorder="1" applyAlignment="1">
      <alignment horizontal="left" vertical="top" wrapText="1"/>
    </xf>
    <xf numFmtId="0" fontId="11" fillId="7" borderId="12" xfId="0" applyFont="1" applyFill="1" applyBorder="1" applyAlignment="1">
      <alignment horizontal="left" vertical="center" wrapText="1"/>
    </xf>
    <xf numFmtId="0" fontId="55" fillId="0" borderId="2" xfId="0" applyFont="1" applyBorder="1" applyAlignment="1">
      <alignment horizontal="left" vertical="center" wrapText="1"/>
    </xf>
    <xf numFmtId="0" fontId="55" fillId="0" borderId="4" xfId="0" applyFont="1" applyBorder="1" applyAlignment="1">
      <alignment horizontal="left" vertical="center" wrapText="1"/>
    </xf>
    <xf numFmtId="0" fontId="11" fillId="0" borderId="2" xfId="0" applyFont="1" applyBorder="1" applyAlignment="1">
      <alignment horizontal="left" vertical="top" wrapText="1"/>
    </xf>
    <xf numFmtId="0" fontId="11" fillId="7" borderId="4" xfId="0" applyFont="1" applyFill="1" applyBorder="1" applyAlignment="1">
      <alignment horizontal="left" vertical="top" wrapText="1"/>
    </xf>
    <xf numFmtId="0" fontId="55" fillId="0" borderId="2" xfId="0" applyFont="1" applyBorder="1" applyAlignment="1">
      <alignment horizontal="left" vertical="top" wrapText="1"/>
    </xf>
    <xf numFmtId="9" fontId="1" fillId="0" borderId="1" xfId="0" applyNumberFormat="1" applyFont="1" applyBorder="1" applyAlignment="1">
      <alignment horizontal="center" vertical="top" wrapText="1"/>
    </xf>
    <xf numFmtId="0" fontId="1" fillId="7" borderId="4" xfId="0" applyFont="1" applyFill="1" applyBorder="1" applyAlignment="1">
      <alignment vertical="top" wrapText="1"/>
    </xf>
    <xf numFmtId="0" fontId="1" fillId="2" borderId="4" xfId="0" applyFont="1" applyFill="1" applyBorder="1" applyAlignment="1">
      <alignment horizontal="left" vertical="center" wrapText="1"/>
    </xf>
    <xf numFmtId="0" fontId="1" fillId="0" borderId="12" xfId="0" applyFont="1" applyBorder="1" applyAlignment="1">
      <alignment horizontal="justify" vertical="top" wrapText="1"/>
    </xf>
    <xf numFmtId="0" fontId="1" fillId="2" borderId="1" xfId="0" applyFont="1" applyFill="1" applyBorder="1" applyAlignment="1">
      <alignment vertical="top" wrapText="1"/>
    </xf>
    <xf numFmtId="0" fontId="11" fillId="2" borderId="1" xfId="0" applyFont="1" applyFill="1" applyBorder="1" applyAlignment="1">
      <alignment horizontal="left" vertical="top" wrapText="1"/>
    </xf>
    <xf numFmtId="0" fontId="11" fillId="2" borderId="2"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2" xfId="0" applyFont="1" applyFill="1" applyBorder="1" applyAlignment="1">
      <alignment vertical="top" wrapText="1"/>
    </xf>
    <xf numFmtId="0" fontId="1" fillId="2" borderId="4" xfId="0" applyFont="1" applyFill="1" applyBorder="1" applyAlignment="1">
      <alignment vertical="top" wrapText="1"/>
    </xf>
    <xf numFmtId="0" fontId="4" fillId="5" borderId="56"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51" xfId="0" applyFont="1" applyFill="1" applyBorder="1" applyAlignment="1">
      <alignment horizontal="center" vertical="center" wrapText="1"/>
    </xf>
    <xf numFmtId="0" fontId="4" fillId="6" borderId="56" xfId="0" applyFont="1" applyFill="1" applyBorder="1" applyAlignment="1">
      <alignment horizontal="center" vertical="center" textRotation="90" wrapText="1"/>
    </xf>
    <xf numFmtId="0" fontId="4" fillId="6" borderId="2" xfId="0" applyFont="1" applyFill="1" applyBorder="1" applyAlignment="1">
      <alignment horizontal="center" vertical="center" textRotation="90" wrapText="1"/>
    </xf>
    <xf numFmtId="0" fontId="4" fillId="6" borderId="51" xfId="0" applyFont="1" applyFill="1" applyBorder="1" applyAlignment="1">
      <alignment vertical="center" textRotation="90" wrapText="1"/>
    </xf>
    <xf numFmtId="0" fontId="4" fillId="7" borderId="56" xfId="0" applyFont="1" applyFill="1" applyBorder="1" applyAlignment="1">
      <alignment horizontal="center" vertical="center" wrapText="1"/>
    </xf>
    <xf numFmtId="0" fontId="4" fillId="16" borderId="0" xfId="0" applyFont="1" applyFill="1" applyAlignment="1">
      <alignment horizontal="center" vertical="center" wrapText="1"/>
    </xf>
    <xf numFmtId="0" fontId="4" fillId="7" borderId="51" xfId="0" applyFont="1" applyFill="1" applyBorder="1" applyAlignment="1">
      <alignment horizontal="center" vertical="center" wrapText="1"/>
    </xf>
    <xf numFmtId="0" fontId="4" fillId="7" borderId="56" xfId="0" applyFont="1" applyFill="1" applyBorder="1" applyAlignment="1">
      <alignment horizontal="center" vertical="center" textRotation="90" wrapText="1"/>
    </xf>
    <xf numFmtId="0" fontId="4" fillId="7" borderId="2" xfId="0" applyFont="1" applyFill="1" applyBorder="1" applyAlignment="1">
      <alignment horizontal="center" vertical="center" textRotation="90" wrapText="1"/>
    </xf>
    <xf numFmtId="0" fontId="4" fillId="7" borderId="51" xfId="0" applyFont="1" applyFill="1" applyBorder="1" applyAlignment="1">
      <alignment vertical="center" textRotation="90" wrapText="1"/>
    </xf>
    <xf numFmtId="0" fontId="4" fillId="6" borderId="56" xfId="0" applyFont="1" applyFill="1" applyBorder="1" applyAlignment="1">
      <alignment horizontal="center" vertical="center" wrapText="1"/>
    </xf>
    <xf numFmtId="0" fontId="4" fillId="6" borderId="21" xfId="0" applyFont="1" applyFill="1" applyBorder="1" applyAlignment="1">
      <alignment horizontal="center" vertical="center" textRotation="90" wrapText="1"/>
    </xf>
    <xf numFmtId="0" fontId="4" fillId="16" borderId="2" xfId="0" applyFont="1" applyFill="1" applyBorder="1" applyAlignment="1">
      <alignment horizontal="center" vertical="center" textRotation="90" wrapText="1"/>
    </xf>
    <xf numFmtId="0" fontId="4" fillId="6" borderId="51" xfId="0" applyFont="1" applyFill="1" applyBorder="1" applyAlignment="1">
      <alignment horizontal="center" vertical="center" textRotation="90" wrapText="1"/>
    </xf>
    <xf numFmtId="0" fontId="1" fillId="0" borderId="12" xfId="0" applyFont="1" applyBorder="1" applyAlignment="1">
      <alignment vertical="top" wrapText="1"/>
    </xf>
    <xf numFmtId="0" fontId="1" fillId="0" borderId="4" xfId="0" applyFont="1" applyBorder="1" applyAlignment="1">
      <alignment vertical="top" wrapText="1"/>
    </xf>
    <xf numFmtId="0" fontId="0" fillId="0" borderId="12" xfId="0" applyBorder="1" applyAlignment="1">
      <alignment horizontal="left" vertical="center" wrapText="1"/>
    </xf>
    <xf numFmtId="0" fontId="4" fillId="7" borderId="4" xfId="0" applyFont="1" applyFill="1" applyBorder="1" applyAlignment="1">
      <alignment horizontal="center" vertical="top" wrapText="1"/>
    </xf>
    <xf numFmtId="0" fontId="1" fillId="7" borderId="4" xfId="0" applyFont="1" applyFill="1" applyBorder="1" applyAlignment="1">
      <alignment horizontal="center" vertical="top" wrapText="1"/>
    </xf>
    <xf numFmtId="0" fontId="4" fillId="2" borderId="2" xfId="0" applyFont="1" applyFill="1" applyBorder="1" applyAlignment="1">
      <alignment horizontal="center" vertical="top" wrapText="1"/>
    </xf>
    <xf numFmtId="9" fontId="1" fillId="2" borderId="2" xfId="0" applyNumberFormat="1" applyFont="1" applyFill="1" applyBorder="1" applyAlignment="1">
      <alignment horizontal="center" vertical="top" wrapText="1"/>
    </xf>
    <xf numFmtId="0" fontId="1" fillId="7" borderId="2" xfId="0" applyFont="1" applyFill="1" applyBorder="1" applyAlignment="1">
      <alignment horizontal="center" vertical="top" wrapText="1"/>
    </xf>
    <xf numFmtId="0" fontId="1" fillId="2" borderId="2" xfId="0" applyFont="1" applyFill="1" applyBorder="1" applyAlignment="1">
      <alignment horizontal="center" vertical="top" wrapText="1"/>
    </xf>
    <xf numFmtId="9" fontId="1" fillId="7" borderId="4" xfId="0" applyNumberFormat="1" applyFont="1" applyFill="1" applyBorder="1" applyAlignment="1">
      <alignment horizontal="center" vertical="top" wrapText="1"/>
    </xf>
    <xf numFmtId="0" fontId="1" fillId="2" borderId="12" xfId="0" applyFont="1" applyFill="1" applyBorder="1" applyAlignment="1">
      <alignment horizontal="left" vertical="top" wrapText="1"/>
    </xf>
    <xf numFmtId="0" fontId="1" fillId="2" borderId="12" xfId="0" applyFont="1" applyFill="1" applyBorder="1" applyAlignment="1">
      <alignment vertical="top" wrapText="1"/>
    </xf>
    <xf numFmtId="0" fontId="4" fillId="2" borderId="12" xfId="0" applyFont="1" applyFill="1" applyBorder="1" applyAlignment="1">
      <alignment horizontal="center" vertical="top" wrapText="1"/>
    </xf>
    <xf numFmtId="9" fontId="1" fillId="2" borderId="12" xfId="0" applyNumberFormat="1" applyFont="1" applyFill="1" applyBorder="1" applyAlignment="1">
      <alignment horizontal="center" vertical="top" wrapText="1"/>
    </xf>
    <xf numFmtId="0" fontId="1" fillId="2" borderId="12" xfId="0" applyFont="1" applyFill="1" applyBorder="1" applyAlignment="1">
      <alignment horizontal="center" vertical="top" wrapText="1"/>
    </xf>
    <xf numFmtId="0" fontId="1" fillId="7" borderId="12" xfId="0" applyFont="1" applyFill="1" applyBorder="1" applyAlignment="1">
      <alignment horizontal="left" vertical="top" wrapText="1"/>
    </xf>
    <xf numFmtId="0" fontId="1" fillId="7" borderId="12" xfId="0" applyFont="1" applyFill="1" applyBorder="1" applyAlignment="1">
      <alignment vertical="top" wrapText="1"/>
    </xf>
    <xf numFmtId="0" fontId="4" fillId="7" borderId="12" xfId="0" applyFont="1" applyFill="1" applyBorder="1" applyAlignment="1">
      <alignment horizontal="center" vertical="top" wrapText="1"/>
    </xf>
    <xf numFmtId="0" fontId="1" fillId="7" borderId="12" xfId="0" applyFont="1" applyFill="1" applyBorder="1" applyAlignment="1">
      <alignment horizontal="center" vertical="top" wrapText="1"/>
    </xf>
    <xf numFmtId="0" fontId="11" fillId="2" borderId="1" xfId="0" applyFont="1" applyFill="1" applyBorder="1" applyAlignment="1">
      <alignment vertical="top" wrapText="1"/>
    </xf>
    <xf numFmtId="9" fontId="3" fillId="2" borderId="1" xfId="0" applyNumberFormat="1" applyFont="1" applyFill="1" applyBorder="1" applyAlignment="1">
      <alignment horizontal="center" vertical="top" wrapText="1"/>
    </xf>
    <xf numFmtId="0" fontId="11" fillId="2" borderId="1" xfId="0" applyFont="1" applyFill="1" applyBorder="1" applyAlignment="1">
      <alignment horizontal="center" vertical="top" wrapText="1"/>
    </xf>
    <xf numFmtId="9" fontId="11" fillId="7" borderId="1" xfId="0" applyNumberFormat="1" applyFont="1" applyFill="1" applyBorder="1" applyAlignment="1">
      <alignment horizontal="center" vertical="top" wrapText="1"/>
    </xf>
    <xf numFmtId="9" fontId="11" fillId="2" borderId="1" xfId="0" applyNumberFormat="1" applyFont="1" applyFill="1" applyBorder="1" applyAlignment="1">
      <alignment horizontal="center" vertical="top" wrapText="1"/>
    </xf>
    <xf numFmtId="1" fontId="11" fillId="2" borderId="1" xfId="7" applyNumberFormat="1" applyFont="1" applyFill="1" applyBorder="1" applyAlignment="1" applyProtection="1">
      <alignment horizontal="center" vertical="top" wrapText="1"/>
    </xf>
    <xf numFmtId="0" fontId="11" fillId="2" borderId="2" xfId="0" applyFont="1" applyFill="1" applyBorder="1" applyAlignment="1">
      <alignment vertical="top" wrapText="1"/>
    </xf>
    <xf numFmtId="9" fontId="3" fillId="2" borderId="2" xfId="0" applyNumberFormat="1" applyFont="1" applyFill="1" applyBorder="1" applyAlignment="1">
      <alignment horizontal="center" vertical="top" wrapText="1"/>
    </xf>
    <xf numFmtId="1" fontId="11" fillId="2" borderId="2" xfId="7" applyNumberFormat="1" applyFont="1" applyFill="1" applyBorder="1" applyAlignment="1" applyProtection="1">
      <alignment horizontal="center" vertical="top" wrapText="1"/>
    </xf>
    <xf numFmtId="9" fontId="11" fillId="7" borderId="2" xfId="0" applyNumberFormat="1" applyFont="1" applyFill="1" applyBorder="1" applyAlignment="1">
      <alignment horizontal="center" vertical="top" wrapText="1"/>
    </xf>
    <xf numFmtId="9" fontId="11" fillId="2" borderId="2" xfId="0" applyNumberFormat="1" applyFont="1" applyFill="1" applyBorder="1" applyAlignment="1">
      <alignment horizontal="center" vertical="top" wrapText="1"/>
    </xf>
    <xf numFmtId="1" fontId="10" fillId="0" borderId="1" xfId="7" applyNumberFormat="1" applyFont="1" applyFill="1" applyBorder="1" applyAlignment="1" applyProtection="1">
      <alignment horizontal="center" vertical="top" wrapText="1"/>
    </xf>
    <xf numFmtId="9" fontId="13" fillId="0" borderId="1" xfId="0" applyNumberFormat="1" applyFont="1" applyBorder="1" applyAlignment="1">
      <alignment horizontal="center" vertical="top" wrapText="1"/>
    </xf>
    <xf numFmtId="1" fontId="13" fillId="7" borderId="1" xfId="7" applyNumberFormat="1" applyFont="1" applyFill="1" applyBorder="1" applyAlignment="1" applyProtection="1">
      <alignment horizontal="center" vertical="top" wrapText="1"/>
    </xf>
    <xf numFmtId="1" fontId="13" fillId="0" borderId="1" xfId="7" applyNumberFormat="1" applyFont="1" applyFill="1" applyBorder="1" applyAlignment="1" applyProtection="1">
      <alignment horizontal="center" vertical="top" wrapText="1"/>
    </xf>
    <xf numFmtId="1" fontId="10" fillId="7" borderId="12" xfId="7" applyNumberFormat="1" applyFont="1" applyFill="1" applyBorder="1" applyAlignment="1" applyProtection="1">
      <alignment horizontal="center" vertical="top" wrapText="1"/>
    </xf>
    <xf numFmtId="9" fontId="13" fillId="7" borderId="12" xfId="0" applyNumberFormat="1" applyFont="1" applyFill="1" applyBorder="1" applyAlignment="1">
      <alignment horizontal="center" vertical="top" wrapText="1"/>
    </xf>
    <xf numFmtId="1" fontId="13" fillId="7" borderId="12" xfId="7" applyNumberFormat="1" applyFont="1" applyFill="1" applyBorder="1" applyAlignment="1" applyProtection="1">
      <alignment horizontal="center" vertical="top" wrapText="1"/>
    </xf>
    <xf numFmtId="1" fontId="4" fillId="0" borderId="1" xfId="7" applyNumberFormat="1" applyFont="1" applyFill="1" applyBorder="1" applyAlignment="1" applyProtection="1">
      <alignment horizontal="center" vertical="top" wrapText="1"/>
    </xf>
    <xf numFmtId="1" fontId="1" fillId="0" borderId="1" xfId="7" applyNumberFormat="1" applyFont="1" applyFill="1" applyBorder="1" applyAlignment="1" applyProtection="1">
      <alignment horizontal="center" vertical="top" wrapText="1"/>
    </xf>
    <xf numFmtId="1" fontId="1" fillId="7" borderId="1" xfId="7" applyNumberFormat="1" applyFont="1" applyFill="1" applyBorder="1" applyAlignment="1" applyProtection="1">
      <alignment horizontal="center" vertical="top" wrapText="1"/>
    </xf>
    <xf numFmtId="1" fontId="4" fillId="7" borderId="12" xfId="7" applyNumberFormat="1" applyFont="1" applyFill="1" applyBorder="1" applyAlignment="1" applyProtection="1">
      <alignment horizontal="center" vertical="top" wrapText="1"/>
    </xf>
    <xf numFmtId="1" fontId="1" fillId="7" borderId="12" xfId="7" applyNumberFormat="1" applyFont="1" applyFill="1" applyBorder="1" applyAlignment="1" applyProtection="1">
      <alignment horizontal="center" vertical="top" wrapText="1"/>
    </xf>
    <xf numFmtId="1" fontId="4" fillId="0" borderId="1" xfId="0" applyNumberFormat="1" applyFont="1" applyBorder="1" applyAlignment="1">
      <alignment horizontal="center" vertical="top" wrapText="1"/>
    </xf>
    <xf numFmtId="1" fontId="1" fillId="0" borderId="1" xfId="0" applyNumberFormat="1" applyFont="1" applyBorder="1" applyAlignment="1">
      <alignment horizontal="center" vertical="top" wrapText="1"/>
    </xf>
    <xf numFmtId="1" fontId="4" fillId="7" borderId="4" xfId="0" applyNumberFormat="1" applyFont="1" applyFill="1" applyBorder="1" applyAlignment="1">
      <alignment horizontal="center" vertical="top" wrapText="1"/>
    </xf>
    <xf numFmtId="1" fontId="1" fillId="7" borderId="4" xfId="0" applyNumberFormat="1" applyFont="1" applyFill="1" applyBorder="1" applyAlignment="1">
      <alignment horizontal="center" vertical="top" wrapText="1"/>
    </xf>
    <xf numFmtId="0" fontId="55" fillId="0" borderId="4" xfId="0" applyFont="1" applyBorder="1" applyAlignment="1">
      <alignment horizontal="left" vertical="top" wrapText="1"/>
    </xf>
    <xf numFmtId="0" fontId="7" fillId="0" borderId="4" xfId="0" applyFont="1" applyBorder="1" applyAlignment="1">
      <alignment horizontal="center" vertical="top" wrapText="1"/>
    </xf>
    <xf numFmtId="9" fontId="4" fillId="2" borderId="2" xfId="7" applyFont="1" applyFill="1" applyBorder="1" applyAlignment="1" applyProtection="1">
      <alignment horizontal="left" vertical="top" wrapText="1"/>
    </xf>
    <xf numFmtId="9" fontId="1" fillId="2" borderId="2" xfId="7" applyFont="1" applyFill="1" applyBorder="1" applyAlignment="1" applyProtection="1">
      <alignment horizontal="left" vertical="top" wrapText="1"/>
    </xf>
    <xf numFmtId="0" fontId="0" fillId="2" borderId="4" xfId="0" applyFill="1" applyBorder="1" applyAlignment="1">
      <alignment horizontal="left" vertical="top" wrapText="1"/>
    </xf>
    <xf numFmtId="0" fontId="0" fillId="2" borderId="4" xfId="0" applyFill="1" applyBorder="1" applyAlignment="1">
      <alignment vertical="top" wrapText="1"/>
    </xf>
    <xf numFmtId="0" fontId="7" fillId="2" borderId="4" xfId="0" applyFont="1" applyFill="1" applyBorder="1" applyAlignment="1">
      <alignment horizontal="left" vertical="top" wrapText="1"/>
    </xf>
    <xf numFmtId="9" fontId="4" fillId="2" borderId="2" xfId="7" applyFont="1" applyFill="1" applyBorder="1" applyAlignment="1" applyProtection="1">
      <alignment horizontal="center" vertical="top" wrapText="1"/>
    </xf>
    <xf numFmtId="9" fontId="1" fillId="2" borderId="2" xfId="7" applyFont="1" applyFill="1" applyBorder="1" applyAlignment="1" applyProtection="1">
      <alignment horizontal="center" vertical="top" wrapText="1"/>
    </xf>
    <xf numFmtId="0" fontId="1" fillId="2" borderId="4" xfId="0" applyFont="1" applyFill="1" applyBorder="1" applyAlignment="1">
      <alignment horizontal="left" vertical="top" wrapText="1"/>
    </xf>
    <xf numFmtId="9" fontId="4" fillId="2" borderId="4" xfId="7" applyFont="1" applyFill="1" applyBorder="1" applyAlignment="1" applyProtection="1">
      <alignment horizontal="center" vertical="top" wrapText="1"/>
    </xf>
    <xf numFmtId="0" fontId="1" fillId="2" borderId="4" xfId="0" applyFont="1" applyFill="1" applyBorder="1" applyAlignment="1">
      <alignment horizontal="center" vertical="top" wrapText="1"/>
    </xf>
    <xf numFmtId="9" fontId="1" fillId="2" borderId="4" xfId="7" applyFont="1" applyFill="1" applyBorder="1" applyAlignment="1" applyProtection="1">
      <alignment horizontal="center" vertical="top" wrapText="1"/>
    </xf>
    <xf numFmtId="0" fontId="4" fillId="0" borderId="2" xfId="0" applyFont="1" applyBorder="1" applyAlignment="1">
      <alignment horizontal="center" vertical="top" wrapText="1"/>
    </xf>
    <xf numFmtId="0" fontId="4" fillId="2" borderId="1" xfId="0" applyFont="1" applyFill="1" applyBorder="1" applyAlignment="1">
      <alignment horizontal="center" vertical="top" wrapText="1"/>
    </xf>
    <xf numFmtId="0" fontId="1" fillId="2" borderId="1" xfId="0" applyFont="1" applyFill="1" applyBorder="1" applyAlignment="1">
      <alignment horizontal="center" vertical="top" wrapText="1"/>
    </xf>
    <xf numFmtId="1" fontId="4" fillId="2" borderId="1" xfId="0" applyNumberFormat="1" applyFont="1" applyFill="1" applyBorder="1" applyAlignment="1">
      <alignment horizontal="center" vertical="top" wrapText="1"/>
    </xf>
    <xf numFmtId="1" fontId="1" fillId="2" borderId="1" xfId="0" applyNumberFormat="1" applyFont="1" applyFill="1" applyBorder="1" applyAlignment="1">
      <alignment horizontal="center" vertical="top" wrapText="1"/>
    </xf>
    <xf numFmtId="1" fontId="1" fillId="7" borderId="1" xfId="0" applyNumberFormat="1" applyFont="1" applyFill="1" applyBorder="1" applyAlignment="1">
      <alignment horizontal="center" vertical="top" wrapText="1"/>
    </xf>
    <xf numFmtId="0" fontId="4" fillId="2" borderId="4" xfId="0" applyFont="1" applyFill="1" applyBorder="1" applyAlignment="1">
      <alignment horizontal="center" vertical="top" wrapText="1"/>
    </xf>
    <xf numFmtId="0" fontId="1" fillId="2" borderId="2" xfId="0" applyFont="1" applyFill="1" applyBorder="1" applyAlignment="1">
      <alignment horizontal="left" vertical="top" wrapText="1"/>
    </xf>
    <xf numFmtId="0" fontId="1" fillId="2" borderId="2" xfId="0" applyFont="1" applyFill="1" applyBorder="1" applyAlignment="1">
      <alignment vertical="top" wrapText="1"/>
    </xf>
    <xf numFmtId="0" fontId="4" fillId="2" borderId="2" xfId="0" applyFont="1" applyFill="1" applyBorder="1" applyAlignment="1">
      <alignment horizontal="center" vertical="top" wrapText="1"/>
    </xf>
    <xf numFmtId="0" fontId="1" fillId="2" borderId="2" xfId="0" applyFont="1" applyFill="1" applyBorder="1" applyAlignment="1">
      <alignment horizontal="center" vertical="top" wrapText="1"/>
    </xf>
  </cellXfs>
  <cellStyles count="8">
    <cellStyle name="Hipervínculo" xfId="1" builtinId="8" hidden="1"/>
    <cellStyle name="Hipervínculo" xfId="3" builtinId="8" hidden="1"/>
    <cellStyle name="Hipervínculo" xfId="6" builtinId="8"/>
    <cellStyle name="Hipervínculo visitado" xfId="2" builtinId="9" hidden="1"/>
    <cellStyle name="Hipervínculo visitado" xfId="4" builtinId="9" hidden="1"/>
    <cellStyle name="Normal" xfId="0" builtinId="0"/>
    <cellStyle name="Normal 2" xfId="5" xr:uid="{00000000-0005-0000-0000-000006000000}"/>
    <cellStyle name="Porcentaje" xfId="7" builtinId="5"/>
  </cellStyles>
  <dxfs count="21">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s>
  <tableStyles count="0" defaultTableStyle="TableStyleMedium2" defaultPivotStyle="PivotStyleLight16"/>
  <colors>
    <mruColors>
      <color rgb="FFCFF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276225</xdr:colOff>
      <xdr:row>2</xdr:row>
      <xdr:rowOff>442094</xdr:rowOff>
    </xdr:from>
    <xdr:to>
      <xdr:col>2</xdr:col>
      <xdr:colOff>783970</xdr:colOff>
      <xdr:row>5</xdr:row>
      <xdr:rowOff>152399</xdr:rowOff>
    </xdr:to>
    <xdr:pic>
      <xdr:nvPicPr>
        <xdr:cNvPr id="2" name="Imagen 4" descr="Descripción: KAREN:ANT:Documentos:Word:PNG:Word-01.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8225" y="832619"/>
          <a:ext cx="1450720" cy="910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66675</xdr:colOff>
      <xdr:row>9</xdr:row>
      <xdr:rowOff>152400</xdr:rowOff>
    </xdr:from>
    <xdr:to>
      <xdr:col>5</xdr:col>
      <xdr:colOff>876300</xdr:colOff>
      <xdr:row>13</xdr:row>
      <xdr:rowOff>476250</xdr:rowOff>
    </xdr:to>
    <xdr:sp macro="" textlink="">
      <xdr:nvSpPr>
        <xdr:cNvPr id="3" name="Rectángulo 2">
          <a:extLst>
            <a:ext uri="{FF2B5EF4-FFF2-40B4-BE49-F238E27FC236}">
              <a16:creationId xmlns:a16="http://schemas.microsoft.com/office/drawing/2014/main" id="{00000000-0008-0000-0000-000003000000}"/>
            </a:ext>
          </a:extLst>
        </xdr:cNvPr>
        <xdr:cNvSpPr/>
      </xdr:nvSpPr>
      <xdr:spPr>
        <a:xfrm>
          <a:off x="3114675" y="3476625"/>
          <a:ext cx="1676400" cy="2762250"/>
        </a:xfrm>
        <a:prstGeom prst="rect">
          <a:avLst/>
        </a:prstGeom>
        <a:noFill/>
        <a:ln w="762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314325</xdr:colOff>
      <xdr:row>11</xdr:row>
      <xdr:rowOff>552450</xdr:rowOff>
    </xdr:from>
    <xdr:to>
      <xdr:col>5</xdr:col>
      <xdr:colOff>685800</xdr:colOff>
      <xdr:row>13</xdr:row>
      <xdr:rowOff>361950</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3362325" y="5095875"/>
          <a:ext cx="1238250"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latin typeface="Times New Roman" panose="02020603050405020304" pitchFamily="18" charset="0"/>
              <a:cs typeface="Times New Roman" panose="02020603050405020304" pitchFamily="18" charset="0"/>
            </a:rPr>
            <a:t>No aplica para los riesgos de corrupción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207169</xdr:colOff>
      <xdr:row>1</xdr:row>
      <xdr:rowOff>442095</xdr:rowOff>
    </xdr:from>
    <xdr:to>
      <xdr:col>2</xdr:col>
      <xdr:colOff>752475</xdr:colOff>
      <xdr:row>4</xdr:row>
      <xdr:rowOff>152401</xdr:rowOff>
    </xdr:to>
    <xdr:pic>
      <xdr:nvPicPr>
        <xdr:cNvPr id="2" name="Imagen 4" descr="Descripción: KAREN:ANT:Documentos:Word:PNG:Word-01.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9169" y="832620"/>
          <a:ext cx="1488281" cy="910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197644</xdr:colOff>
      <xdr:row>2</xdr:row>
      <xdr:rowOff>3945</xdr:rowOff>
    </xdr:from>
    <xdr:to>
      <xdr:col>2</xdr:col>
      <xdr:colOff>742950</xdr:colOff>
      <xdr:row>4</xdr:row>
      <xdr:rowOff>123825</xdr:rowOff>
    </xdr:to>
    <xdr:pic>
      <xdr:nvPicPr>
        <xdr:cNvPr id="2" name="Imagen 4" descr="Descripción: KAREN:ANT:Documentos:Word:PNG:Word-01.pn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9644" y="889770"/>
          <a:ext cx="1488281" cy="82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958144</xdr:colOff>
      <xdr:row>2</xdr:row>
      <xdr:rowOff>328614</xdr:rowOff>
    </xdr:from>
    <xdr:to>
      <xdr:col>2</xdr:col>
      <xdr:colOff>1857375</xdr:colOff>
      <xdr:row>5</xdr:row>
      <xdr:rowOff>130968</xdr:rowOff>
    </xdr:to>
    <xdr:pic>
      <xdr:nvPicPr>
        <xdr:cNvPr id="2" name="Imagen 4" descr="Descripción: KAREN:ANT:Documentos:Word:PNG:Word-01.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4394" y="721520"/>
          <a:ext cx="2077950" cy="10167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64292</xdr:colOff>
      <xdr:row>1</xdr:row>
      <xdr:rowOff>269320</xdr:rowOff>
    </xdr:from>
    <xdr:to>
      <xdr:col>3</xdr:col>
      <xdr:colOff>1143000</xdr:colOff>
      <xdr:row>4</xdr:row>
      <xdr:rowOff>271840</xdr:rowOff>
    </xdr:to>
    <xdr:pic>
      <xdr:nvPicPr>
        <xdr:cNvPr id="2" name="Imagen 4" descr="Descripción: KAREN:ANT:Documentos:Word:PNG:Word-01.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3980" y="412195"/>
          <a:ext cx="2066926" cy="12169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904875</xdr:colOff>
      <xdr:row>1</xdr:row>
      <xdr:rowOff>269320</xdr:rowOff>
    </xdr:from>
    <xdr:to>
      <xdr:col>2</xdr:col>
      <xdr:colOff>738187</xdr:colOff>
      <xdr:row>4</xdr:row>
      <xdr:rowOff>280511</xdr:rowOff>
    </xdr:to>
    <xdr:pic>
      <xdr:nvPicPr>
        <xdr:cNvPr id="2" name="Imagen 4" descr="Descripción: KAREN:ANT:Documentos:Word:PNG:Word-01.pn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0" y="340758"/>
          <a:ext cx="2047875" cy="122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108857</xdr:colOff>
      <xdr:row>1</xdr:row>
      <xdr:rowOff>269320</xdr:rowOff>
    </xdr:from>
    <xdr:to>
      <xdr:col>3</xdr:col>
      <xdr:colOff>1905000</xdr:colOff>
      <xdr:row>4</xdr:row>
      <xdr:rowOff>252651</xdr:rowOff>
    </xdr:to>
    <xdr:pic>
      <xdr:nvPicPr>
        <xdr:cNvPr id="10" name="Imagen 4" descr="Descripción: KAREN:ANT:Documentos:Word:PNG:Word-01.png">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8732" y="443945"/>
          <a:ext cx="3050268" cy="1364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197644</xdr:colOff>
      <xdr:row>2</xdr:row>
      <xdr:rowOff>3945</xdr:rowOff>
    </xdr:from>
    <xdr:to>
      <xdr:col>2</xdr:col>
      <xdr:colOff>742950</xdr:colOff>
      <xdr:row>4</xdr:row>
      <xdr:rowOff>123825</xdr:rowOff>
    </xdr:to>
    <xdr:pic>
      <xdr:nvPicPr>
        <xdr:cNvPr id="2" name="Imagen 4" descr="Descripción: KAREN:ANT:Documentos:Word:PNG:Word-01.pn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0994" y="623070"/>
          <a:ext cx="1488281" cy="82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intranet.agenciadetierras.gov.co/wp-content/uploads/2019/09/DEST-Politica-003-POL%C3%8DTICA-DE-TRANSPARENCIA-Y-ANTICORRUPCI%C3%93N.pdf" TargetMode="External"/><Relationship Id="rId1" Type="http://schemas.openxmlformats.org/officeDocument/2006/relationships/hyperlink" Target="http://www.agenciadetierras.gov.co/wp-content/uploads/2018/04/DEST-PoliItica-001-Riesgos-y-Oportunidades.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128"/>
  <sheetViews>
    <sheetView zoomScale="60" zoomScaleNormal="60" workbookViewId="0">
      <selection activeCell="B7" sqref="B7:Q7"/>
    </sheetView>
  </sheetViews>
  <sheetFormatPr baseColWidth="10" defaultRowHeight="15" x14ac:dyDescent="0.25"/>
  <cols>
    <col min="1" max="1" width="11.42578125" style="4"/>
    <col min="2" max="2" width="14.140625" style="4" customWidth="1"/>
    <col min="3" max="3" width="14.85546875" style="4" customWidth="1"/>
    <col min="4" max="4" width="15" style="4" customWidth="1"/>
    <col min="5" max="5" width="13" style="4" customWidth="1"/>
    <col min="6" max="6" width="14" style="4" customWidth="1"/>
    <col min="7" max="7" width="13.5703125" style="4" customWidth="1"/>
    <col min="8" max="8" width="14.5703125" style="4" customWidth="1"/>
    <col min="9" max="9" width="14.28515625" style="4" customWidth="1"/>
    <col min="10" max="10" width="11.42578125" style="4"/>
    <col min="11" max="11" width="13" style="4" customWidth="1"/>
    <col min="12" max="12" width="11.42578125" style="4" customWidth="1"/>
    <col min="13" max="13" width="11.42578125" style="4"/>
    <col min="14" max="15" width="11.42578125" style="4" customWidth="1"/>
    <col min="16" max="16" width="11.42578125" style="4"/>
    <col min="17" max="17" width="11.42578125" style="4" customWidth="1"/>
    <col min="18" max="16384" width="11.42578125" style="4"/>
  </cols>
  <sheetData>
    <row r="2" spans="2:17" ht="15.75" thickBot="1" x14ac:dyDescent="0.3"/>
    <row r="3" spans="2:17" s="5" customFormat="1" ht="39" customHeight="1" x14ac:dyDescent="0.25">
      <c r="B3" s="348"/>
      <c r="C3" s="349"/>
      <c r="D3" s="323" t="s">
        <v>71</v>
      </c>
      <c r="E3" s="323"/>
      <c r="F3" s="368" t="s">
        <v>78</v>
      </c>
      <c r="G3" s="369"/>
      <c r="H3" s="369"/>
      <c r="I3" s="369"/>
      <c r="J3" s="369"/>
      <c r="K3" s="369"/>
      <c r="L3" s="369"/>
      <c r="M3" s="370"/>
      <c r="N3" s="323" t="s">
        <v>72</v>
      </c>
      <c r="O3" s="323"/>
      <c r="P3" s="363"/>
      <c r="Q3" s="364"/>
    </row>
    <row r="4" spans="2:17" s="5" customFormat="1" ht="27.75" customHeight="1" x14ac:dyDescent="0.25">
      <c r="B4" s="350"/>
      <c r="C4" s="351"/>
      <c r="D4" s="324" t="s">
        <v>73</v>
      </c>
      <c r="E4" s="324"/>
      <c r="F4" s="371" t="s">
        <v>74</v>
      </c>
      <c r="G4" s="372"/>
      <c r="H4" s="372"/>
      <c r="I4" s="372"/>
      <c r="J4" s="372"/>
      <c r="K4" s="372"/>
      <c r="L4" s="372"/>
      <c r="M4" s="373"/>
      <c r="N4" s="324" t="s">
        <v>75</v>
      </c>
      <c r="O4" s="324"/>
      <c r="P4" s="361"/>
      <c r="Q4" s="362"/>
    </row>
    <row r="5" spans="2:17" s="5" customFormat="1" ht="27.75" customHeight="1" x14ac:dyDescent="0.25">
      <c r="B5" s="350"/>
      <c r="C5" s="351"/>
      <c r="D5" s="324" t="s">
        <v>76</v>
      </c>
      <c r="E5" s="324"/>
      <c r="F5" s="328" t="s">
        <v>79</v>
      </c>
      <c r="G5" s="328"/>
      <c r="H5" s="328"/>
      <c r="I5" s="328"/>
      <c r="J5" s="328"/>
      <c r="K5" s="328"/>
      <c r="L5" s="328"/>
      <c r="M5" s="328"/>
      <c r="N5" s="340" t="s">
        <v>77</v>
      </c>
      <c r="O5" s="341"/>
      <c r="P5" s="344"/>
      <c r="Q5" s="345"/>
    </row>
    <row r="6" spans="2:17" s="5" customFormat="1" ht="42" customHeight="1" thickBot="1" x14ac:dyDescent="0.3">
      <c r="B6" s="352"/>
      <c r="C6" s="353"/>
      <c r="D6" s="325" t="s">
        <v>80</v>
      </c>
      <c r="E6" s="325"/>
      <c r="F6" s="329" t="s">
        <v>81</v>
      </c>
      <c r="G6" s="329"/>
      <c r="H6" s="329"/>
      <c r="I6" s="329"/>
      <c r="J6" s="329"/>
      <c r="K6" s="329"/>
      <c r="L6" s="329"/>
      <c r="M6" s="329"/>
      <c r="N6" s="342"/>
      <c r="O6" s="343"/>
      <c r="P6" s="346"/>
      <c r="Q6" s="347"/>
    </row>
    <row r="7" spans="2:17" ht="23.25" customHeight="1" thickBot="1" x14ac:dyDescent="0.3">
      <c r="B7" s="320" t="s">
        <v>95</v>
      </c>
      <c r="C7" s="321"/>
      <c r="D7" s="321"/>
      <c r="E7" s="321"/>
      <c r="F7" s="321"/>
      <c r="G7" s="321"/>
      <c r="H7" s="321"/>
      <c r="I7" s="321"/>
      <c r="J7" s="321"/>
      <c r="K7" s="321"/>
      <c r="L7" s="321"/>
      <c r="M7" s="321"/>
      <c r="N7" s="321"/>
      <c r="O7" s="321"/>
      <c r="P7" s="321"/>
      <c r="Q7" s="322"/>
    </row>
    <row r="8" spans="2:17" ht="35.25" customHeight="1" x14ac:dyDescent="0.25">
      <c r="B8" s="332" t="s">
        <v>86</v>
      </c>
      <c r="C8" s="333"/>
      <c r="D8" s="333"/>
      <c r="E8" s="333"/>
      <c r="F8" s="333"/>
      <c r="G8" s="333"/>
      <c r="H8" s="333"/>
      <c r="I8" s="333"/>
      <c r="J8" s="333"/>
      <c r="K8" s="333"/>
      <c r="L8" s="333"/>
      <c r="M8" s="333"/>
      <c r="N8" s="333"/>
      <c r="O8" s="333"/>
      <c r="P8" s="333"/>
      <c r="Q8" s="334"/>
    </row>
    <row r="9" spans="2:17" ht="27.75" customHeight="1" thickBot="1" x14ac:dyDescent="0.3">
      <c r="B9" s="6"/>
      <c r="C9" s="7"/>
      <c r="D9" s="7"/>
      <c r="E9" s="7"/>
      <c r="F9" s="7"/>
      <c r="G9" s="7"/>
      <c r="H9" s="7"/>
      <c r="I9" s="7"/>
      <c r="J9" s="7"/>
      <c r="K9" s="7"/>
      <c r="L9" s="7"/>
      <c r="M9" s="7"/>
      <c r="N9" s="7"/>
      <c r="O9" s="7"/>
      <c r="P9" s="7"/>
      <c r="Q9" s="8"/>
    </row>
    <row r="10" spans="2:17" ht="48" customHeight="1" thickTop="1" thickBot="1" x14ac:dyDescent="0.3">
      <c r="B10" s="6"/>
      <c r="C10" s="335" t="s">
        <v>82</v>
      </c>
      <c r="D10" s="9" t="s">
        <v>83</v>
      </c>
      <c r="E10" s="10"/>
      <c r="F10" s="11"/>
      <c r="G10" s="12"/>
      <c r="H10" s="12"/>
      <c r="I10" s="12"/>
      <c r="J10" s="7"/>
      <c r="K10" s="365" t="s">
        <v>113</v>
      </c>
      <c r="L10" s="366"/>
      <c r="M10" s="365" t="s">
        <v>112</v>
      </c>
      <c r="N10" s="366"/>
      <c r="O10" s="367" t="s">
        <v>114</v>
      </c>
      <c r="P10" s="367"/>
      <c r="Q10" s="8"/>
    </row>
    <row r="11" spans="2:17" ht="48" customHeight="1" thickTop="1" thickBot="1" x14ac:dyDescent="0.3">
      <c r="B11" s="6"/>
      <c r="C11" s="335"/>
      <c r="D11" s="9" t="s">
        <v>24</v>
      </c>
      <c r="E11" s="13"/>
      <c r="F11" s="11"/>
      <c r="G11" s="11"/>
      <c r="H11" s="12"/>
      <c r="I11" s="12"/>
      <c r="J11" s="7"/>
      <c r="K11" s="354" t="s">
        <v>25</v>
      </c>
      <c r="L11" s="355"/>
      <c r="M11" s="354" t="s">
        <v>33</v>
      </c>
      <c r="N11" s="355"/>
      <c r="O11" s="356" t="s">
        <v>115</v>
      </c>
      <c r="P11" s="356"/>
      <c r="Q11" s="8"/>
    </row>
    <row r="12" spans="2:17" ht="48" customHeight="1" thickTop="1" thickBot="1" x14ac:dyDescent="0.3">
      <c r="B12" s="6"/>
      <c r="C12" s="335"/>
      <c r="D12" s="9" t="s">
        <v>26</v>
      </c>
      <c r="E12" s="14"/>
      <c r="F12" s="15"/>
      <c r="G12" s="11"/>
      <c r="H12" s="12"/>
      <c r="I12" s="12"/>
      <c r="J12" s="7"/>
      <c r="K12" s="354" t="s">
        <v>25</v>
      </c>
      <c r="L12" s="355"/>
      <c r="M12" s="354" t="s">
        <v>24</v>
      </c>
      <c r="N12" s="355"/>
      <c r="O12" s="356" t="s">
        <v>115</v>
      </c>
      <c r="P12" s="356"/>
      <c r="Q12" s="8"/>
    </row>
    <row r="13" spans="2:17" ht="48" customHeight="1" thickTop="1" thickBot="1" x14ac:dyDescent="0.3">
      <c r="B13" s="6"/>
      <c r="C13" s="335"/>
      <c r="D13" s="9" t="s">
        <v>28</v>
      </c>
      <c r="E13" s="14"/>
      <c r="F13" s="16"/>
      <c r="G13" s="15"/>
      <c r="H13" s="11"/>
      <c r="I13" s="12"/>
      <c r="J13" s="7"/>
      <c r="K13" s="354" t="s">
        <v>25</v>
      </c>
      <c r="L13" s="355"/>
      <c r="M13" s="354" t="s">
        <v>26</v>
      </c>
      <c r="N13" s="355"/>
      <c r="O13" s="356" t="s">
        <v>115</v>
      </c>
      <c r="P13" s="356"/>
      <c r="Q13" s="8"/>
    </row>
    <row r="14" spans="2:17" ht="48" customHeight="1" thickTop="1" thickBot="1" x14ac:dyDescent="0.3">
      <c r="B14" s="6"/>
      <c r="C14" s="335"/>
      <c r="D14" s="9" t="s">
        <v>67</v>
      </c>
      <c r="E14" s="17"/>
      <c r="F14" s="18"/>
      <c r="G14" s="19"/>
      <c r="H14" s="20"/>
      <c r="I14" s="21"/>
      <c r="J14" s="7"/>
      <c r="K14" s="354" t="s">
        <v>25</v>
      </c>
      <c r="L14" s="355"/>
      <c r="M14" s="354" t="s">
        <v>28</v>
      </c>
      <c r="N14" s="355"/>
      <c r="O14" s="356" t="s">
        <v>115</v>
      </c>
      <c r="P14" s="356"/>
      <c r="Q14" s="8"/>
    </row>
    <row r="15" spans="2:17" ht="32.25" customHeight="1" thickTop="1" thickBot="1" x14ac:dyDescent="0.3">
      <c r="B15" s="6"/>
      <c r="C15" s="7"/>
      <c r="D15" s="7"/>
      <c r="E15" s="9" t="s">
        <v>84</v>
      </c>
      <c r="F15" s="9" t="s">
        <v>85</v>
      </c>
      <c r="G15" s="9" t="s">
        <v>58</v>
      </c>
      <c r="H15" s="9" t="s">
        <v>29</v>
      </c>
      <c r="I15" s="9" t="s">
        <v>25</v>
      </c>
      <c r="J15" s="7"/>
      <c r="K15" s="354" t="s">
        <v>25</v>
      </c>
      <c r="L15" s="355"/>
      <c r="M15" s="354" t="s">
        <v>67</v>
      </c>
      <c r="N15" s="355"/>
      <c r="O15" s="356" t="s">
        <v>115</v>
      </c>
      <c r="P15" s="356"/>
      <c r="Q15" s="8"/>
    </row>
    <row r="16" spans="2:17" ht="33.75" customHeight="1" thickTop="1" thickBot="1" x14ac:dyDescent="0.3">
      <c r="B16" s="6"/>
      <c r="C16" s="7"/>
      <c r="D16" s="7"/>
      <c r="E16" s="336" t="s">
        <v>6</v>
      </c>
      <c r="F16" s="336"/>
      <c r="G16" s="336"/>
      <c r="H16" s="336"/>
      <c r="I16" s="336"/>
      <c r="J16" s="7"/>
      <c r="K16" s="354" t="s">
        <v>29</v>
      </c>
      <c r="L16" s="355"/>
      <c r="M16" s="354" t="s">
        <v>33</v>
      </c>
      <c r="N16" s="355"/>
      <c r="O16" s="356" t="s">
        <v>115</v>
      </c>
      <c r="P16" s="356"/>
      <c r="Q16" s="8"/>
    </row>
    <row r="17" spans="2:17" ht="33.75" customHeight="1" thickTop="1" x14ac:dyDescent="0.25">
      <c r="B17" s="6"/>
      <c r="C17" s="7"/>
      <c r="D17" s="7"/>
      <c r="E17" s="22"/>
      <c r="F17" s="22"/>
      <c r="G17" s="22"/>
      <c r="H17" s="22"/>
      <c r="I17" s="22"/>
      <c r="J17" s="7"/>
      <c r="K17" s="354" t="s">
        <v>29</v>
      </c>
      <c r="L17" s="355"/>
      <c r="M17" s="354" t="s">
        <v>24</v>
      </c>
      <c r="N17" s="355"/>
      <c r="O17" s="356" t="s">
        <v>115</v>
      </c>
      <c r="P17" s="356"/>
      <c r="Q17" s="8"/>
    </row>
    <row r="18" spans="2:17" ht="33.75" customHeight="1" x14ac:dyDescent="0.25">
      <c r="B18" s="6"/>
      <c r="C18" s="7"/>
      <c r="D18" s="7"/>
      <c r="E18" s="22"/>
      <c r="F18" s="22"/>
      <c r="G18" s="22"/>
      <c r="H18" s="22"/>
      <c r="I18" s="22"/>
      <c r="J18" s="7"/>
      <c r="K18" s="354" t="s">
        <v>29</v>
      </c>
      <c r="L18" s="355"/>
      <c r="M18" s="354" t="s">
        <v>26</v>
      </c>
      <c r="N18" s="355"/>
      <c r="O18" s="356" t="s">
        <v>115</v>
      </c>
      <c r="P18" s="356"/>
      <c r="Q18" s="8"/>
    </row>
    <row r="19" spans="2:17" ht="33.75" customHeight="1" x14ac:dyDescent="0.25">
      <c r="B19" s="6"/>
      <c r="C19" s="7"/>
      <c r="D19" s="7"/>
      <c r="E19" s="22"/>
      <c r="F19" s="22"/>
      <c r="G19" s="22"/>
      <c r="H19" s="22"/>
      <c r="I19" s="22"/>
      <c r="J19" s="7"/>
      <c r="K19" s="354" t="s">
        <v>29</v>
      </c>
      <c r="L19" s="355"/>
      <c r="M19" s="354" t="s">
        <v>28</v>
      </c>
      <c r="N19" s="355"/>
      <c r="O19" s="357" t="s">
        <v>116</v>
      </c>
      <c r="P19" s="357"/>
      <c r="Q19" s="8"/>
    </row>
    <row r="20" spans="2:17" ht="33.75" customHeight="1" x14ac:dyDescent="0.25">
      <c r="B20" s="6"/>
      <c r="C20" s="7"/>
      <c r="D20" s="7"/>
      <c r="E20" s="22"/>
      <c r="F20" s="22"/>
      <c r="G20" s="22"/>
      <c r="H20" s="22"/>
      <c r="I20" s="22"/>
      <c r="J20" s="7"/>
      <c r="K20" s="354" t="s">
        <v>29</v>
      </c>
      <c r="L20" s="355"/>
      <c r="M20" s="354" t="s">
        <v>67</v>
      </c>
      <c r="N20" s="355"/>
      <c r="O20" s="357" t="s">
        <v>116</v>
      </c>
      <c r="P20" s="357"/>
      <c r="Q20" s="8"/>
    </row>
    <row r="21" spans="2:17" ht="33.75" customHeight="1" x14ac:dyDescent="0.25">
      <c r="B21" s="6"/>
      <c r="C21" s="7"/>
      <c r="D21" s="7"/>
      <c r="E21" s="22"/>
      <c r="F21" s="22"/>
      <c r="G21" s="22"/>
      <c r="H21" s="22"/>
      <c r="I21" s="22"/>
      <c r="J21" s="7"/>
      <c r="K21" s="354" t="s">
        <v>58</v>
      </c>
      <c r="L21" s="355"/>
      <c r="M21" s="354" t="s">
        <v>33</v>
      </c>
      <c r="N21" s="355"/>
      <c r="O21" s="356" t="s">
        <v>115</v>
      </c>
      <c r="P21" s="356"/>
      <c r="Q21" s="8"/>
    </row>
    <row r="22" spans="2:17" ht="33.75" customHeight="1" x14ac:dyDescent="0.25">
      <c r="B22" s="6"/>
      <c r="C22" s="7"/>
      <c r="D22" s="7"/>
      <c r="E22" s="22"/>
      <c r="F22" s="22"/>
      <c r="G22" s="22"/>
      <c r="H22" s="22"/>
      <c r="I22" s="22"/>
      <c r="J22" s="7"/>
      <c r="K22" s="354" t="s">
        <v>58</v>
      </c>
      <c r="L22" s="355"/>
      <c r="M22" s="354" t="s">
        <v>24</v>
      </c>
      <c r="N22" s="355"/>
      <c r="O22" s="357" t="s">
        <v>116</v>
      </c>
      <c r="P22" s="357"/>
      <c r="Q22" s="8"/>
    </row>
    <row r="23" spans="2:17" ht="33.75" customHeight="1" x14ac:dyDescent="0.25">
      <c r="B23" s="6"/>
      <c r="C23" s="7"/>
      <c r="D23" s="7"/>
      <c r="E23" s="22"/>
      <c r="F23" s="22"/>
      <c r="G23" s="22"/>
      <c r="H23" s="22"/>
      <c r="I23" s="22"/>
      <c r="J23" s="7"/>
      <c r="K23" s="354" t="s">
        <v>58</v>
      </c>
      <c r="L23" s="355"/>
      <c r="M23" s="354" t="s">
        <v>26</v>
      </c>
      <c r="N23" s="355"/>
      <c r="O23" s="357" t="s">
        <v>116</v>
      </c>
      <c r="P23" s="357"/>
      <c r="Q23" s="8"/>
    </row>
    <row r="24" spans="2:17" ht="33.75" customHeight="1" x14ac:dyDescent="0.25">
      <c r="B24" s="6"/>
      <c r="C24" s="7"/>
      <c r="D24" s="7"/>
      <c r="E24" s="22"/>
      <c r="F24" s="22"/>
      <c r="G24" s="22"/>
      <c r="H24" s="22"/>
      <c r="I24" s="22"/>
      <c r="J24" s="7"/>
      <c r="K24" s="354" t="s">
        <v>58</v>
      </c>
      <c r="L24" s="355"/>
      <c r="M24" s="354" t="s">
        <v>28</v>
      </c>
      <c r="N24" s="355"/>
      <c r="O24" s="358" t="s">
        <v>117</v>
      </c>
      <c r="P24" s="359"/>
      <c r="Q24" s="8"/>
    </row>
    <row r="25" spans="2:17" ht="33.75" customHeight="1" x14ac:dyDescent="0.25">
      <c r="B25" s="6"/>
      <c r="C25" s="7"/>
      <c r="D25" s="7"/>
      <c r="E25" s="22"/>
      <c r="F25" s="22"/>
      <c r="G25" s="22"/>
      <c r="H25" s="22"/>
      <c r="I25" s="22"/>
      <c r="J25" s="7"/>
      <c r="K25" s="354" t="s">
        <v>58</v>
      </c>
      <c r="L25" s="355"/>
      <c r="M25" s="354" t="s">
        <v>67</v>
      </c>
      <c r="N25" s="355"/>
      <c r="O25" s="358" t="s">
        <v>117</v>
      </c>
      <c r="P25" s="359"/>
      <c r="Q25" s="8"/>
    </row>
    <row r="26" spans="2:17" ht="33.75" customHeight="1" x14ac:dyDescent="0.25">
      <c r="B26" s="6"/>
      <c r="C26" s="7"/>
      <c r="D26" s="7"/>
      <c r="E26" s="22"/>
      <c r="F26" s="22"/>
      <c r="G26" s="22"/>
      <c r="H26" s="22"/>
      <c r="I26" s="22"/>
      <c r="J26" s="7"/>
      <c r="K26" s="354" t="s">
        <v>85</v>
      </c>
      <c r="L26" s="355"/>
      <c r="M26" s="354" t="s">
        <v>33</v>
      </c>
      <c r="N26" s="355"/>
      <c r="O26" s="357" t="s">
        <v>116</v>
      </c>
      <c r="P26" s="357"/>
      <c r="Q26" s="8"/>
    </row>
    <row r="27" spans="2:17" ht="33.75" customHeight="1" x14ac:dyDescent="0.25">
      <c r="B27" s="6"/>
      <c r="C27" s="7"/>
      <c r="D27" s="7"/>
      <c r="E27" s="22"/>
      <c r="F27" s="22"/>
      <c r="G27" s="22"/>
      <c r="H27" s="22"/>
      <c r="I27" s="22"/>
      <c r="J27" s="7"/>
      <c r="K27" s="354" t="s">
        <v>85</v>
      </c>
      <c r="L27" s="355"/>
      <c r="M27" s="354" t="s">
        <v>24</v>
      </c>
      <c r="N27" s="355"/>
      <c r="O27" s="357" t="s">
        <v>116</v>
      </c>
      <c r="P27" s="357"/>
      <c r="Q27" s="8"/>
    </row>
    <row r="28" spans="2:17" ht="33.75" customHeight="1" x14ac:dyDescent="0.25">
      <c r="B28" s="6"/>
      <c r="C28" s="7"/>
      <c r="D28" s="7"/>
      <c r="E28" s="22"/>
      <c r="F28" s="22"/>
      <c r="G28" s="22"/>
      <c r="H28" s="22"/>
      <c r="I28" s="22"/>
      <c r="J28" s="7"/>
      <c r="K28" s="354" t="s">
        <v>85</v>
      </c>
      <c r="L28" s="355"/>
      <c r="M28" s="354" t="s">
        <v>26</v>
      </c>
      <c r="N28" s="355"/>
      <c r="O28" s="358" t="s">
        <v>117</v>
      </c>
      <c r="P28" s="359"/>
      <c r="Q28" s="8"/>
    </row>
    <row r="29" spans="2:17" ht="33.75" customHeight="1" x14ac:dyDescent="0.25">
      <c r="B29" s="6"/>
      <c r="C29" s="7"/>
      <c r="D29" s="7"/>
      <c r="E29" s="22"/>
      <c r="F29" s="22"/>
      <c r="G29" s="22"/>
      <c r="H29" s="22"/>
      <c r="I29" s="22"/>
      <c r="J29" s="7"/>
      <c r="K29" s="354" t="s">
        <v>85</v>
      </c>
      <c r="L29" s="355"/>
      <c r="M29" s="354" t="s">
        <v>28</v>
      </c>
      <c r="N29" s="355"/>
      <c r="O29" s="360" t="s">
        <v>118</v>
      </c>
      <c r="P29" s="360"/>
      <c r="Q29" s="8"/>
    </row>
    <row r="30" spans="2:17" ht="33.75" customHeight="1" x14ac:dyDescent="0.25">
      <c r="B30" s="6"/>
      <c r="C30" s="7"/>
      <c r="D30" s="7"/>
      <c r="E30" s="22"/>
      <c r="F30" s="22"/>
      <c r="G30" s="22"/>
      <c r="H30" s="22"/>
      <c r="I30" s="22"/>
      <c r="J30" s="7"/>
      <c r="K30" s="354" t="s">
        <v>85</v>
      </c>
      <c r="L30" s="355"/>
      <c r="M30" s="354" t="s">
        <v>67</v>
      </c>
      <c r="N30" s="355"/>
      <c r="O30" s="360" t="s">
        <v>118</v>
      </c>
      <c r="P30" s="360"/>
      <c r="Q30" s="8"/>
    </row>
    <row r="31" spans="2:17" ht="33.75" customHeight="1" x14ac:dyDescent="0.25">
      <c r="B31" s="6"/>
      <c r="C31" s="7"/>
      <c r="D31" s="7"/>
      <c r="E31" s="22"/>
      <c r="F31" s="22"/>
      <c r="G31" s="22"/>
      <c r="H31" s="22"/>
      <c r="I31" s="22"/>
      <c r="J31" s="7"/>
      <c r="K31" s="354" t="s">
        <v>84</v>
      </c>
      <c r="L31" s="355"/>
      <c r="M31" s="354" t="s">
        <v>33</v>
      </c>
      <c r="N31" s="355"/>
      <c r="O31" s="357" t="s">
        <v>116</v>
      </c>
      <c r="P31" s="357"/>
      <c r="Q31" s="8"/>
    </row>
    <row r="32" spans="2:17" ht="33.75" customHeight="1" x14ac:dyDescent="0.25">
      <c r="B32" s="6"/>
      <c r="C32" s="7"/>
      <c r="D32" s="7"/>
      <c r="E32" s="22"/>
      <c r="F32" s="22"/>
      <c r="G32" s="22"/>
      <c r="H32" s="22"/>
      <c r="I32" s="22"/>
      <c r="J32" s="7"/>
      <c r="K32" s="354" t="s">
        <v>84</v>
      </c>
      <c r="L32" s="355"/>
      <c r="M32" s="354" t="s">
        <v>24</v>
      </c>
      <c r="N32" s="355"/>
      <c r="O32" s="358" t="s">
        <v>117</v>
      </c>
      <c r="P32" s="359"/>
      <c r="Q32" s="8"/>
    </row>
    <row r="33" spans="2:17" ht="33.75" customHeight="1" x14ac:dyDescent="0.25">
      <c r="B33" s="6"/>
      <c r="C33" s="7"/>
      <c r="D33" s="7"/>
      <c r="E33" s="22"/>
      <c r="F33" s="22"/>
      <c r="G33" s="22"/>
      <c r="H33" s="22"/>
      <c r="I33" s="22"/>
      <c r="J33" s="7"/>
      <c r="K33" s="354" t="s">
        <v>84</v>
      </c>
      <c r="L33" s="355"/>
      <c r="M33" s="354" t="s">
        <v>26</v>
      </c>
      <c r="N33" s="355"/>
      <c r="O33" s="360" t="s">
        <v>118</v>
      </c>
      <c r="P33" s="360"/>
      <c r="Q33" s="8"/>
    </row>
    <row r="34" spans="2:17" ht="33.75" customHeight="1" x14ac:dyDescent="0.25">
      <c r="B34" s="6"/>
      <c r="C34" s="7"/>
      <c r="D34" s="7"/>
      <c r="E34" s="22"/>
      <c r="F34" s="22"/>
      <c r="G34" s="22"/>
      <c r="H34" s="22"/>
      <c r="I34" s="22"/>
      <c r="J34" s="7"/>
      <c r="K34" s="354" t="s">
        <v>84</v>
      </c>
      <c r="L34" s="355"/>
      <c r="M34" s="354" t="s">
        <v>28</v>
      </c>
      <c r="N34" s="355"/>
      <c r="O34" s="360" t="s">
        <v>118</v>
      </c>
      <c r="P34" s="360"/>
      <c r="Q34" s="8"/>
    </row>
    <row r="35" spans="2:17" ht="33.75" customHeight="1" x14ac:dyDescent="0.25">
      <c r="B35" s="6"/>
      <c r="C35" s="7"/>
      <c r="D35" s="7"/>
      <c r="E35" s="22"/>
      <c r="F35" s="22"/>
      <c r="G35" s="22"/>
      <c r="H35" s="22"/>
      <c r="I35" s="22"/>
      <c r="J35" s="7"/>
      <c r="K35" s="354" t="s">
        <v>84</v>
      </c>
      <c r="L35" s="355"/>
      <c r="M35" s="354" t="s">
        <v>67</v>
      </c>
      <c r="N35" s="355"/>
      <c r="O35" s="360" t="s">
        <v>118</v>
      </c>
      <c r="P35" s="360"/>
      <c r="Q35" s="8"/>
    </row>
    <row r="36" spans="2:17" ht="33.75" customHeight="1" x14ac:dyDescent="0.25">
      <c r="B36" s="6"/>
      <c r="C36" s="7"/>
      <c r="D36" s="7"/>
      <c r="E36" s="22"/>
      <c r="F36" s="22"/>
      <c r="G36" s="22"/>
      <c r="H36" s="22"/>
      <c r="I36" s="22"/>
      <c r="J36" s="7"/>
      <c r="K36" s="23"/>
      <c r="L36" s="23"/>
      <c r="M36" s="23"/>
      <c r="N36" s="23"/>
      <c r="O36" s="24"/>
      <c r="P36" s="24"/>
      <c r="Q36" s="8"/>
    </row>
    <row r="37" spans="2:17" ht="33.75" customHeight="1" thickBot="1" x14ac:dyDescent="0.3">
      <c r="B37" s="6"/>
      <c r="C37" s="7"/>
      <c r="D37" s="7"/>
      <c r="E37" s="22"/>
      <c r="F37" s="22"/>
      <c r="G37" s="22"/>
      <c r="H37" s="22"/>
      <c r="I37" s="22"/>
      <c r="J37" s="7"/>
      <c r="K37" s="23"/>
      <c r="L37" s="23"/>
      <c r="M37" s="23"/>
      <c r="N37" s="23"/>
      <c r="O37" s="24"/>
      <c r="P37" s="24"/>
      <c r="Q37" s="8"/>
    </row>
    <row r="38" spans="2:17" ht="23.25" customHeight="1" thickBot="1" x14ac:dyDescent="0.3">
      <c r="B38" s="320" t="s">
        <v>220</v>
      </c>
      <c r="C38" s="321"/>
      <c r="D38" s="321"/>
      <c r="E38" s="321"/>
      <c r="F38" s="321"/>
      <c r="G38" s="321"/>
      <c r="H38" s="321"/>
      <c r="I38" s="321"/>
      <c r="J38" s="321"/>
      <c r="K38" s="321"/>
      <c r="L38" s="321"/>
      <c r="M38" s="321"/>
      <c r="N38" s="321"/>
      <c r="O38" s="321"/>
      <c r="P38" s="321"/>
      <c r="Q38" s="322"/>
    </row>
    <row r="39" spans="2:17" ht="15.75" thickBot="1" x14ac:dyDescent="0.3">
      <c r="B39" s="6"/>
      <c r="C39" s="7"/>
      <c r="D39" s="7"/>
      <c r="E39" s="7"/>
      <c r="F39" s="7"/>
      <c r="G39" s="7"/>
      <c r="H39" s="7"/>
      <c r="I39" s="7"/>
      <c r="J39" s="7"/>
      <c r="K39" s="7"/>
      <c r="L39" s="7"/>
      <c r="M39" s="7"/>
      <c r="N39" s="7"/>
      <c r="O39" s="7"/>
      <c r="P39" s="7"/>
      <c r="Q39" s="8"/>
    </row>
    <row r="40" spans="2:17" ht="18.75" customHeight="1" x14ac:dyDescent="0.25">
      <c r="B40" s="6"/>
      <c r="C40" s="302" t="s">
        <v>211</v>
      </c>
      <c r="D40" s="303"/>
      <c r="E40" s="303"/>
      <c r="F40" s="303"/>
      <c r="G40" s="304"/>
      <c r="H40" s="7"/>
      <c r="I40" s="298" t="s">
        <v>217</v>
      </c>
      <c r="J40" s="299"/>
      <c r="K40" s="299"/>
      <c r="L40" s="299"/>
      <c r="M40" s="299"/>
      <c r="N40" s="299"/>
      <c r="O40" s="299"/>
      <c r="P40" s="300"/>
      <c r="Q40" s="8"/>
    </row>
    <row r="41" spans="2:17" ht="17.25" customHeight="1" thickBot="1" x14ac:dyDescent="0.3">
      <c r="B41" s="6"/>
      <c r="C41" s="25" t="s">
        <v>197</v>
      </c>
      <c r="D41" s="26" t="s">
        <v>198</v>
      </c>
      <c r="E41" s="314" t="s">
        <v>199</v>
      </c>
      <c r="F41" s="314"/>
      <c r="G41" s="27" t="s">
        <v>200</v>
      </c>
      <c r="H41" s="7"/>
      <c r="I41" s="297" t="s">
        <v>62</v>
      </c>
      <c r="J41" s="292" t="s">
        <v>216</v>
      </c>
      <c r="K41" s="292"/>
      <c r="L41" s="292"/>
      <c r="M41" s="292"/>
      <c r="N41" s="292"/>
      <c r="O41" s="278" t="s">
        <v>212</v>
      </c>
      <c r="P41" s="279"/>
      <c r="Q41" s="8"/>
    </row>
    <row r="42" spans="2:17" ht="33" customHeight="1" thickBot="1" x14ac:dyDescent="0.3">
      <c r="B42" s="6"/>
      <c r="C42" s="28">
        <v>5</v>
      </c>
      <c r="D42" s="29" t="s">
        <v>33</v>
      </c>
      <c r="E42" s="315" t="s">
        <v>201</v>
      </c>
      <c r="F42" s="315"/>
      <c r="G42" s="30" t="s">
        <v>202</v>
      </c>
      <c r="H42" s="7"/>
      <c r="I42" s="241"/>
      <c r="J42" s="242"/>
      <c r="K42" s="242"/>
      <c r="L42" s="242"/>
      <c r="M42" s="242"/>
      <c r="N42" s="242"/>
      <c r="O42" s="31" t="s">
        <v>128</v>
      </c>
      <c r="P42" s="32" t="s">
        <v>184</v>
      </c>
      <c r="Q42" s="8"/>
    </row>
    <row r="43" spans="2:17" ht="14.25" customHeight="1" x14ac:dyDescent="0.3">
      <c r="B43" s="6"/>
      <c r="C43" s="245">
        <v>4</v>
      </c>
      <c r="D43" s="318" t="s">
        <v>24</v>
      </c>
      <c r="E43" s="316" t="s">
        <v>203</v>
      </c>
      <c r="F43" s="316"/>
      <c r="G43" s="301" t="s">
        <v>204</v>
      </c>
      <c r="H43" s="7"/>
      <c r="I43" s="33">
        <v>1</v>
      </c>
      <c r="J43" s="280" t="s">
        <v>133</v>
      </c>
      <c r="K43" s="280"/>
      <c r="L43" s="280"/>
      <c r="M43" s="280"/>
      <c r="N43" s="280"/>
      <c r="O43" s="34"/>
      <c r="P43" s="35"/>
      <c r="Q43" s="8"/>
    </row>
    <row r="44" spans="2:17" ht="17.25" customHeight="1" x14ac:dyDescent="0.3">
      <c r="B44" s="6"/>
      <c r="C44" s="245"/>
      <c r="D44" s="318"/>
      <c r="E44" s="316"/>
      <c r="F44" s="316"/>
      <c r="G44" s="301"/>
      <c r="H44" s="7"/>
      <c r="I44" s="36">
        <v>2</v>
      </c>
      <c r="J44" s="281" t="s">
        <v>134</v>
      </c>
      <c r="K44" s="281"/>
      <c r="L44" s="281"/>
      <c r="M44" s="281"/>
      <c r="N44" s="281"/>
      <c r="O44" s="37"/>
      <c r="P44" s="38"/>
      <c r="Q44" s="8"/>
    </row>
    <row r="45" spans="2:17" ht="30" customHeight="1" x14ac:dyDescent="0.3">
      <c r="B45" s="6"/>
      <c r="C45" s="39">
        <v>3</v>
      </c>
      <c r="D45" s="40" t="s">
        <v>26</v>
      </c>
      <c r="E45" s="316" t="s">
        <v>205</v>
      </c>
      <c r="F45" s="316"/>
      <c r="G45" s="41" t="s">
        <v>206</v>
      </c>
      <c r="H45" s="7"/>
      <c r="I45" s="36">
        <v>3</v>
      </c>
      <c r="J45" s="281" t="s">
        <v>135</v>
      </c>
      <c r="K45" s="281"/>
      <c r="L45" s="281"/>
      <c r="M45" s="281"/>
      <c r="N45" s="281"/>
      <c r="O45" s="37"/>
      <c r="P45" s="38"/>
      <c r="Q45" s="8"/>
    </row>
    <row r="46" spans="2:17" ht="26.25" customHeight="1" x14ac:dyDescent="0.3">
      <c r="B46" s="6"/>
      <c r="C46" s="39">
        <v>2</v>
      </c>
      <c r="D46" s="40" t="s">
        <v>28</v>
      </c>
      <c r="E46" s="316" t="s">
        <v>207</v>
      </c>
      <c r="F46" s="316"/>
      <c r="G46" s="41" t="s">
        <v>208</v>
      </c>
      <c r="H46" s="7"/>
      <c r="I46" s="36">
        <v>4</v>
      </c>
      <c r="J46" s="281" t="s">
        <v>136</v>
      </c>
      <c r="K46" s="281"/>
      <c r="L46" s="281"/>
      <c r="M46" s="281"/>
      <c r="N46" s="281"/>
      <c r="O46" s="37"/>
      <c r="P46" s="38"/>
      <c r="Q46" s="8"/>
    </row>
    <row r="47" spans="2:17" ht="40.5" customHeight="1" thickBot="1" x14ac:dyDescent="0.35">
      <c r="B47" s="6"/>
      <c r="C47" s="42">
        <v>1</v>
      </c>
      <c r="D47" s="43" t="s">
        <v>67</v>
      </c>
      <c r="E47" s="317" t="s">
        <v>209</v>
      </c>
      <c r="F47" s="317"/>
      <c r="G47" s="44" t="s">
        <v>210</v>
      </c>
      <c r="H47" s="7"/>
      <c r="I47" s="36">
        <v>5</v>
      </c>
      <c r="J47" s="281" t="s">
        <v>137</v>
      </c>
      <c r="K47" s="281"/>
      <c r="L47" s="281"/>
      <c r="M47" s="281"/>
      <c r="N47" s="281"/>
      <c r="O47" s="37"/>
      <c r="P47" s="38"/>
      <c r="Q47" s="8"/>
    </row>
    <row r="48" spans="2:17" ht="17.25" customHeight="1" x14ac:dyDescent="0.3">
      <c r="B48" s="6"/>
      <c r="C48" s="7"/>
      <c r="D48" s="7"/>
      <c r="E48" s="7"/>
      <c r="F48" s="7"/>
      <c r="G48" s="7"/>
      <c r="H48" s="7"/>
      <c r="I48" s="36">
        <v>6</v>
      </c>
      <c r="J48" s="281" t="s">
        <v>138</v>
      </c>
      <c r="K48" s="281"/>
      <c r="L48" s="281"/>
      <c r="M48" s="281"/>
      <c r="N48" s="281"/>
      <c r="O48" s="37"/>
      <c r="P48" s="38"/>
      <c r="Q48" s="8"/>
    </row>
    <row r="49" spans="2:17" ht="16.5" customHeight="1" thickBot="1" x14ac:dyDescent="0.35">
      <c r="B49" s="6"/>
      <c r="C49" s="7"/>
      <c r="D49" s="7"/>
      <c r="E49" s="7"/>
      <c r="F49" s="7"/>
      <c r="G49" s="7"/>
      <c r="H49" s="7"/>
      <c r="I49" s="36">
        <v>7</v>
      </c>
      <c r="J49" s="281" t="s">
        <v>139</v>
      </c>
      <c r="K49" s="281"/>
      <c r="L49" s="281"/>
      <c r="M49" s="281"/>
      <c r="N49" s="281"/>
      <c r="O49" s="37"/>
      <c r="P49" s="38"/>
      <c r="Q49" s="8"/>
    </row>
    <row r="50" spans="2:17" ht="28.5" customHeight="1" x14ac:dyDescent="0.3">
      <c r="B50" s="6"/>
      <c r="C50" s="302" t="s">
        <v>356</v>
      </c>
      <c r="D50" s="303"/>
      <c r="E50" s="303"/>
      <c r="F50" s="303"/>
      <c r="G50" s="304"/>
      <c r="H50" s="7"/>
      <c r="I50" s="36">
        <v>8</v>
      </c>
      <c r="J50" s="281" t="s">
        <v>140</v>
      </c>
      <c r="K50" s="281"/>
      <c r="L50" s="281"/>
      <c r="M50" s="281"/>
      <c r="N50" s="281"/>
      <c r="O50" s="37"/>
      <c r="P50" s="38"/>
      <c r="Q50" s="8"/>
    </row>
    <row r="51" spans="2:17" ht="17.25" customHeight="1" thickBot="1" x14ac:dyDescent="0.35">
      <c r="B51" s="6"/>
      <c r="C51" s="25" t="s">
        <v>357</v>
      </c>
      <c r="D51" s="305" t="s">
        <v>199</v>
      </c>
      <c r="E51" s="306"/>
      <c r="F51" s="306"/>
      <c r="G51" s="307"/>
      <c r="H51" s="7"/>
      <c r="I51" s="36">
        <v>9</v>
      </c>
      <c r="J51" s="281" t="s">
        <v>141</v>
      </c>
      <c r="K51" s="281"/>
      <c r="L51" s="281"/>
      <c r="M51" s="281"/>
      <c r="N51" s="281"/>
      <c r="O51" s="37"/>
      <c r="P51" s="38"/>
      <c r="Q51" s="8"/>
    </row>
    <row r="52" spans="2:17" ht="29.25" customHeight="1" x14ac:dyDescent="0.3">
      <c r="B52" s="6"/>
      <c r="C52" s="45" t="s">
        <v>358</v>
      </c>
      <c r="D52" s="308" t="s">
        <v>361</v>
      </c>
      <c r="E52" s="309"/>
      <c r="F52" s="309"/>
      <c r="G52" s="310"/>
      <c r="H52" s="7"/>
      <c r="I52" s="36">
        <v>10</v>
      </c>
      <c r="J52" s="281" t="s">
        <v>142</v>
      </c>
      <c r="K52" s="281"/>
      <c r="L52" s="281"/>
      <c r="M52" s="281"/>
      <c r="N52" s="281"/>
      <c r="O52" s="37"/>
      <c r="P52" s="38"/>
      <c r="Q52" s="8"/>
    </row>
    <row r="53" spans="2:17" ht="24.75" customHeight="1" x14ac:dyDescent="0.3">
      <c r="B53" s="6"/>
      <c r="C53" s="46" t="s">
        <v>9</v>
      </c>
      <c r="D53" s="311" t="s">
        <v>362</v>
      </c>
      <c r="E53" s="312"/>
      <c r="F53" s="312"/>
      <c r="G53" s="313"/>
      <c r="H53" s="7"/>
      <c r="I53" s="36">
        <v>11</v>
      </c>
      <c r="J53" s="281" t="s">
        <v>143</v>
      </c>
      <c r="K53" s="281"/>
      <c r="L53" s="281"/>
      <c r="M53" s="281"/>
      <c r="N53" s="281"/>
      <c r="O53" s="37"/>
      <c r="P53" s="38"/>
      <c r="Q53" s="8"/>
    </row>
    <row r="54" spans="2:17" ht="27" customHeight="1" x14ac:dyDescent="0.3">
      <c r="B54" s="6"/>
      <c r="C54" s="46" t="s">
        <v>359</v>
      </c>
      <c r="D54" s="311" t="s">
        <v>363</v>
      </c>
      <c r="E54" s="312"/>
      <c r="F54" s="312"/>
      <c r="G54" s="313"/>
      <c r="H54" s="7"/>
      <c r="I54" s="36">
        <v>12</v>
      </c>
      <c r="J54" s="281" t="s">
        <v>144</v>
      </c>
      <c r="K54" s="281"/>
      <c r="L54" s="281"/>
      <c r="M54" s="281"/>
      <c r="N54" s="281"/>
      <c r="O54" s="37"/>
      <c r="P54" s="38"/>
      <c r="Q54" s="8"/>
    </row>
    <row r="55" spans="2:17" ht="35.25" customHeight="1" x14ac:dyDescent="0.3">
      <c r="B55" s="6"/>
      <c r="C55" s="46" t="s">
        <v>360</v>
      </c>
      <c r="D55" s="311" t="s">
        <v>364</v>
      </c>
      <c r="E55" s="312"/>
      <c r="F55" s="312"/>
      <c r="G55" s="319"/>
      <c r="H55" s="7"/>
      <c r="I55" s="36">
        <v>13</v>
      </c>
      <c r="J55" s="281" t="s">
        <v>145</v>
      </c>
      <c r="K55" s="281"/>
      <c r="L55" s="281"/>
      <c r="M55" s="281"/>
      <c r="N55" s="281"/>
      <c r="O55" s="37"/>
      <c r="P55" s="38"/>
      <c r="Q55" s="8"/>
    </row>
    <row r="56" spans="2:17" ht="17.25" customHeight="1" x14ac:dyDescent="0.3">
      <c r="B56" s="6"/>
      <c r="C56" s="7"/>
      <c r="D56" s="7"/>
      <c r="E56" s="7"/>
      <c r="F56" s="7"/>
      <c r="G56" s="7"/>
      <c r="H56" s="7"/>
      <c r="I56" s="36">
        <v>14</v>
      </c>
      <c r="J56" s="281" t="s">
        <v>146</v>
      </c>
      <c r="K56" s="281"/>
      <c r="L56" s="281"/>
      <c r="M56" s="281"/>
      <c r="N56" s="281"/>
      <c r="O56" s="37"/>
      <c r="P56" s="38"/>
      <c r="Q56" s="8"/>
    </row>
    <row r="57" spans="2:17" ht="17.25" customHeight="1" x14ac:dyDescent="0.3">
      <c r="B57" s="6"/>
      <c r="C57" s="7"/>
      <c r="D57" s="7"/>
      <c r="E57" s="7"/>
      <c r="F57" s="7"/>
      <c r="G57" s="7"/>
      <c r="H57" s="7"/>
      <c r="I57" s="36">
        <v>15</v>
      </c>
      <c r="J57" s="281" t="s">
        <v>147</v>
      </c>
      <c r="K57" s="281"/>
      <c r="L57" s="281"/>
      <c r="M57" s="281"/>
      <c r="N57" s="281"/>
      <c r="O57" s="37"/>
      <c r="P57" s="38"/>
      <c r="Q57" s="8"/>
    </row>
    <row r="58" spans="2:17" ht="17.25" customHeight="1" x14ac:dyDescent="0.3">
      <c r="B58" s="6"/>
      <c r="C58" s="7"/>
      <c r="D58" s="7"/>
      <c r="E58" s="7"/>
      <c r="F58" s="7"/>
      <c r="G58" s="7"/>
      <c r="H58" s="7"/>
      <c r="I58" s="36">
        <v>16</v>
      </c>
      <c r="J58" s="281" t="s">
        <v>148</v>
      </c>
      <c r="K58" s="281"/>
      <c r="L58" s="281"/>
      <c r="M58" s="281"/>
      <c r="N58" s="281"/>
      <c r="O58" s="37"/>
      <c r="P58" s="38"/>
      <c r="Q58" s="8"/>
    </row>
    <row r="59" spans="2:17" ht="17.25" customHeight="1" x14ac:dyDescent="0.3">
      <c r="B59" s="6"/>
      <c r="C59" s="7"/>
      <c r="D59" s="7"/>
      <c r="E59" s="7"/>
      <c r="F59" s="7"/>
      <c r="G59" s="7"/>
      <c r="H59" s="7"/>
      <c r="I59" s="36">
        <v>17</v>
      </c>
      <c r="J59" s="281" t="s">
        <v>149</v>
      </c>
      <c r="K59" s="281"/>
      <c r="L59" s="281"/>
      <c r="M59" s="281"/>
      <c r="N59" s="281"/>
      <c r="O59" s="37"/>
      <c r="P59" s="38"/>
      <c r="Q59" s="8"/>
    </row>
    <row r="60" spans="2:17" ht="17.25" customHeight="1" x14ac:dyDescent="0.3">
      <c r="B60" s="6"/>
      <c r="C60" s="7"/>
      <c r="D60" s="7"/>
      <c r="E60" s="7"/>
      <c r="F60" s="7"/>
      <c r="G60" s="7"/>
      <c r="H60" s="7"/>
      <c r="I60" s="36">
        <v>18</v>
      </c>
      <c r="J60" s="281" t="s">
        <v>150</v>
      </c>
      <c r="K60" s="281"/>
      <c r="L60" s="281"/>
      <c r="M60" s="281"/>
      <c r="N60" s="281"/>
      <c r="O60" s="37"/>
      <c r="P60" s="38"/>
      <c r="Q60" s="8"/>
    </row>
    <row r="61" spans="2:17" ht="17.25" customHeight="1" x14ac:dyDescent="0.3">
      <c r="B61" s="6"/>
      <c r="C61" s="7"/>
      <c r="D61" s="7"/>
      <c r="E61" s="7"/>
      <c r="F61" s="7"/>
      <c r="G61" s="7"/>
      <c r="H61" s="7"/>
      <c r="I61" s="36">
        <v>19</v>
      </c>
      <c r="J61" s="281" t="s">
        <v>151</v>
      </c>
      <c r="K61" s="281"/>
      <c r="L61" s="281"/>
      <c r="M61" s="281"/>
      <c r="N61" s="281"/>
      <c r="O61" s="37"/>
      <c r="P61" s="38"/>
      <c r="Q61" s="8"/>
    </row>
    <row r="62" spans="2:17" ht="15" customHeight="1" x14ac:dyDescent="0.3">
      <c r="B62" s="6"/>
      <c r="C62" s="7"/>
      <c r="D62" s="7"/>
      <c r="E62" s="7"/>
      <c r="F62" s="7"/>
      <c r="G62" s="7"/>
      <c r="H62" s="7"/>
      <c r="I62" s="293" t="s">
        <v>218</v>
      </c>
      <c r="J62" s="294"/>
      <c r="K62" s="294"/>
      <c r="L62" s="294"/>
      <c r="M62" s="294"/>
      <c r="N62" s="294"/>
      <c r="O62" s="47"/>
      <c r="P62" s="48"/>
      <c r="Q62" s="8"/>
    </row>
    <row r="63" spans="2:17" ht="57.75" customHeight="1" x14ac:dyDescent="0.3">
      <c r="B63" s="6"/>
      <c r="C63" s="7"/>
      <c r="D63" s="7"/>
      <c r="E63" s="7"/>
      <c r="F63" s="7"/>
      <c r="G63" s="7"/>
      <c r="H63" s="7"/>
      <c r="I63" s="295" t="s">
        <v>219</v>
      </c>
      <c r="J63" s="296"/>
      <c r="K63" s="296"/>
      <c r="L63" s="296"/>
      <c r="M63" s="296"/>
      <c r="N63" s="296"/>
      <c r="O63" s="37"/>
      <c r="P63" s="38"/>
      <c r="Q63" s="8"/>
    </row>
    <row r="64" spans="2:17" ht="15.75" customHeight="1" x14ac:dyDescent="0.25">
      <c r="B64" s="6"/>
      <c r="C64" s="7"/>
      <c r="D64" s="7"/>
      <c r="E64" s="7"/>
      <c r="F64" s="7"/>
      <c r="G64" s="7"/>
      <c r="H64" s="7"/>
      <c r="I64" s="49" t="s">
        <v>58</v>
      </c>
      <c r="J64" s="284" t="s">
        <v>213</v>
      </c>
      <c r="K64" s="285"/>
      <c r="L64" s="285"/>
      <c r="M64" s="285"/>
      <c r="N64" s="286"/>
      <c r="O64" s="282"/>
      <c r="P64" s="283"/>
      <c r="Q64" s="8"/>
    </row>
    <row r="65" spans="2:17" ht="18" x14ac:dyDescent="0.25">
      <c r="B65" s="6"/>
      <c r="C65" s="7"/>
      <c r="D65" s="7"/>
      <c r="E65" s="7"/>
      <c r="F65" s="7"/>
      <c r="G65" s="7"/>
      <c r="H65" s="7"/>
      <c r="I65" s="49" t="s">
        <v>29</v>
      </c>
      <c r="J65" s="284" t="s">
        <v>214</v>
      </c>
      <c r="K65" s="285"/>
      <c r="L65" s="285"/>
      <c r="M65" s="285"/>
      <c r="N65" s="286"/>
      <c r="O65" s="282"/>
      <c r="P65" s="283"/>
      <c r="Q65" s="8"/>
    </row>
    <row r="66" spans="2:17" ht="18.75" thickBot="1" x14ac:dyDescent="0.3">
      <c r="B66" s="6"/>
      <c r="C66" s="7"/>
      <c r="D66" s="7"/>
      <c r="E66" s="7"/>
      <c r="F66" s="7"/>
      <c r="G66" s="7"/>
      <c r="H66" s="7"/>
      <c r="I66" s="50" t="s">
        <v>25</v>
      </c>
      <c r="J66" s="287" t="s">
        <v>215</v>
      </c>
      <c r="K66" s="288"/>
      <c r="L66" s="288"/>
      <c r="M66" s="288"/>
      <c r="N66" s="289"/>
      <c r="O66" s="290"/>
      <c r="P66" s="291"/>
      <c r="Q66" s="8"/>
    </row>
    <row r="67" spans="2:17" ht="16.5" thickBot="1" x14ac:dyDescent="0.3">
      <c r="B67" s="6"/>
      <c r="C67" s="51"/>
      <c r="D67" s="51"/>
      <c r="E67" s="51"/>
      <c r="F67" s="51"/>
      <c r="G67" s="51"/>
      <c r="H67" s="51"/>
      <c r="I67" s="51"/>
      <c r="J67" s="51"/>
      <c r="K67" s="51"/>
      <c r="L67" s="51"/>
      <c r="M67" s="52"/>
      <c r="N67" s="7"/>
      <c r="O67" s="7"/>
      <c r="P67" s="7"/>
      <c r="Q67" s="8"/>
    </row>
    <row r="68" spans="2:17" ht="23.25" customHeight="1" thickBot="1" x14ac:dyDescent="0.3">
      <c r="B68" s="320" t="s">
        <v>221</v>
      </c>
      <c r="C68" s="321"/>
      <c r="D68" s="321"/>
      <c r="E68" s="321"/>
      <c r="F68" s="321"/>
      <c r="G68" s="321"/>
      <c r="H68" s="321"/>
      <c r="I68" s="321"/>
      <c r="J68" s="321"/>
      <c r="K68" s="321"/>
      <c r="L68" s="321"/>
      <c r="M68" s="321"/>
      <c r="N68" s="321"/>
      <c r="O68" s="321"/>
      <c r="P68" s="321"/>
      <c r="Q68" s="322"/>
    </row>
    <row r="69" spans="2:17" ht="15.75" thickBot="1" x14ac:dyDescent="0.3">
      <c r="B69" s="6"/>
      <c r="C69" s="7"/>
      <c r="D69" s="7"/>
      <c r="E69" s="7"/>
      <c r="F69" s="7"/>
      <c r="G69" s="7"/>
      <c r="H69" s="7"/>
      <c r="I69" s="7"/>
      <c r="J69" s="7"/>
      <c r="K69" s="7"/>
      <c r="L69" s="7"/>
      <c r="M69" s="7"/>
      <c r="N69" s="7"/>
      <c r="O69" s="7"/>
      <c r="P69" s="7"/>
      <c r="Q69" s="8"/>
    </row>
    <row r="70" spans="2:17" ht="15.75" x14ac:dyDescent="0.25">
      <c r="B70" s="6"/>
      <c r="C70" s="236" t="s">
        <v>246</v>
      </c>
      <c r="D70" s="237"/>
      <c r="E70" s="237"/>
      <c r="F70" s="237"/>
      <c r="G70" s="238"/>
      <c r="H70" s="7"/>
      <c r="I70" s="236" t="s">
        <v>237</v>
      </c>
      <c r="J70" s="237"/>
      <c r="K70" s="237"/>
      <c r="L70" s="238"/>
      <c r="M70" s="7"/>
      <c r="N70" s="7"/>
      <c r="O70" s="7"/>
      <c r="P70" s="7"/>
      <c r="Q70" s="8"/>
    </row>
    <row r="71" spans="2:17" ht="66.75" thickBot="1" x14ac:dyDescent="0.3">
      <c r="B71" s="6"/>
      <c r="C71" s="53" t="s">
        <v>241</v>
      </c>
      <c r="D71" s="242" t="s">
        <v>242</v>
      </c>
      <c r="E71" s="242"/>
      <c r="F71" s="242"/>
      <c r="G71" s="247"/>
      <c r="H71" s="7"/>
      <c r="I71" s="241" t="s">
        <v>222</v>
      </c>
      <c r="J71" s="242"/>
      <c r="K71" s="54" t="s">
        <v>223</v>
      </c>
      <c r="L71" s="55" t="s">
        <v>224</v>
      </c>
      <c r="M71" s="7"/>
      <c r="N71" s="7"/>
      <c r="O71" s="7"/>
      <c r="P71" s="7"/>
      <c r="Q71" s="8"/>
    </row>
    <row r="72" spans="2:17" ht="32.25" customHeight="1" x14ac:dyDescent="0.3">
      <c r="B72" s="6"/>
      <c r="C72" s="56" t="s">
        <v>64</v>
      </c>
      <c r="D72" s="239" t="s">
        <v>243</v>
      </c>
      <c r="E72" s="239"/>
      <c r="F72" s="239"/>
      <c r="G72" s="240"/>
      <c r="H72" s="7"/>
      <c r="I72" s="243" t="s">
        <v>225</v>
      </c>
      <c r="J72" s="244"/>
      <c r="K72" s="57" t="s">
        <v>185</v>
      </c>
      <c r="L72" s="58">
        <v>15</v>
      </c>
      <c r="M72" s="7"/>
      <c r="N72" s="7"/>
      <c r="O72" s="7"/>
      <c r="P72" s="7"/>
      <c r="Q72" s="8"/>
    </row>
    <row r="73" spans="2:17" ht="18" x14ac:dyDescent="0.3">
      <c r="B73" s="6"/>
      <c r="C73" s="59" t="s">
        <v>58</v>
      </c>
      <c r="D73" s="248" t="s">
        <v>244</v>
      </c>
      <c r="E73" s="248"/>
      <c r="F73" s="248"/>
      <c r="G73" s="249"/>
      <c r="H73" s="7"/>
      <c r="I73" s="245"/>
      <c r="J73" s="246"/>
      <c r="K73" s="60" t="s">
        <v>226</v>
      </c>
      <c r="L73" s="61">
        <v>0</v>
      </c>
      <c r="M73" s="7"/>
      <c r="N73" s="7"/>
      <c r="O73" s="7"/>
      <c r="P73" s="7"/>
      <c r="Q73" s="8"/>
    </row>
    <row r="74" spans="2:17" ht="18.75" thickBot="1" x14ac:dyDescent="0.35">
      <c r="B74" s="6"/>
      <c r="C74" s="62" t="s">
        <v>65</v>
      </c>
      <c r="D74" s="250" t="s">
        <v>245</v>
      </c>
      <c r="E74" s="250"/>
      <c r="F74" s="250"/>
      <c r="G74" s="251"/>
      <c r="H74" s="7"/>
      <c r="I74" s="245" t="s">
        <v>227</v>
      </c>
      <c r="J74" s="246"/>
      <c r="K74" s="60" t="s">
        <v>186</v>
      </c>
      <c r="L74" s="61">
        <v>15</v>
      </c>
      <c r="M74" s="7"/>
      <c r="N74" s="7"/>
      <c r="O74" s="7"/>
      <c r="P74" s="7"/>
      <c r="Q74" s="8"/>
    </row>
    <row r="75" spans="2:17" ht="16.5" x14ac:dyDescent="0.25">
      <c r="B75" s="6"/>
      <c r="C75" s="7"/>
      <c r="D75" s="7"/>
      <c r="E75" s="7"/>
      <c r="F75" s="7"/>
      <c r="G75" s="7"/>
      <c r="H75" s="7"/>
      <c r="I75" s="245"/>
      <c r="J75" s="246"/>
      <c r="K75" s="60" t="s">
        <v>196</v>
      </c>
      <c r="L75" s="61">
        <v>0</v>
      </c>
      <c r="M75" s="7"/>
      <c r="N75" s="7"/>
      <c r="O75" s="7"/>
      <c r="P75" s="7"/>
      <c r="Q75" s="8"/>
    </row>
    <row r="76" spans="2:17" ht="16.5" x14ac:dyDescent="0.25">
      <c r="B76" s="6"/>
      <c r="C76" s="7"/>
      <c r="D76" s="7"/>
      <c r="E76" s="7"/>
      <c r="F76" s="7"/>
      <c r="G76" s="7"/>
      <c r="H76" s="7"/>
      <c r="I76" s="245" t="s">
        <v>228</v>
      </c>
      <c r="J76" s="246"/>
      <c r="K76" s="60" t="s">
        <v>187</v>
      </c>
      <c r="L76" s="61">
        <v>15</v>
      </c>
      <c r="M76" s="7"/>
      <c r="N76" s="7"/>
      <c r="O76" s="7"/>
      <c r="P76" s="7"/>
      <c r="Q76" s="8"/>
    </row>
    <row r="77" spans="2:17" ht="16.5" x14ac:dyDescent="0.25">
      <c r="B77" s="6"/>
      <c r="C77" s="7"/>
      <c r="D77" s="7"/>
      <c r="E77" s="7"/>
      <c r="F77" s="7"/>
      <c r="G77" s="7"/>
      <c r="H77" s="7"/>
      <c r="I77" s="245"/>
      <c r="J77" s="246"/>
      <c r="K77" s="60" t="s">
        <v>229</v>
      </c>
      <c r="L77" s="61">
        <v>0</v>
      </c>
      <c r="M77" s="7"/>
      <c r="N77" s="7"/>
      <c r="O77" s="7"/>
      <c r="P77" s="7"/>
      <c r="Q77" s="8"/>
    </row>
    <row r="78" spans="2:17" ht="16.5" x14ac:dyDescent="0.25">
      <c r="B78" s="6"/>
      <c r="C78" s="7"/>
      <c r="D78" s="7"/>
      <c r="E78" s="7"/>
      <c r="F78" s="7"/>
      <c r="G78" s="7"/>
      <c r="H78" s="7"/>
      <c r="I78" s="245" t="s">
        <v>230</v>
      </c>
      <c r="J78" s="246"/>
      <c r="K78" s="60" t="s">
        <v>61</v>
      </c>
      <c r="L78" s="61">
        <v>15</v>
      </c>
      <c r="M78" s="7"/>
      <c r="N78" s="7"/>
      <c r="O78" s="7"/>
      <c r="P78" s="7"/>
      <c r="Q78" s="8"/>
    </row>
    <row r="79" spans="2:17" ht="16.5" x14ac:dyDescent="0.25">
      <c r="B79" s="6"/>
      <c r="C79" s="7"/>
      <c r="D79" s="7"/>
      <c r="E79" s="7"/>
      <c r="F79" s="7"/>
      <c r="G79" s="7"/>
      <c r="H79" s="7"/>
      <c r="I79" s="245"/>
      <c r="J79" s="246"/>
      <c r="K79" s="60" t="s">
        <v>191</v>
      </c>
      <c r="L79" s="61">
        <v>10</v>
      </c>
      <c r="M79" s="7"/>
      <c r="N79" s="7"/>
      <c r="O79" s="7"/>
      <c r="P79" s="7"/>
      <c r="Q79" s="8"/>
    </row>
    <row r="80" spans="2:17" ht="33" x14ac:dyDescent="0.25">
      <c r="B80" s="6"/>
      <c r="C80" s="7"/>
      <c r="D80" s="7"/>
      <c r="E80" s="7"/>
      <c r="F80" s="7"/>
      <c r="G80" s="7"/>
      <c r="H80" s="7"/>
      <c r="I80" s="245"/>
      <c r="J80" s="246"/>
      <c r="K80" s="60" t="s">
        <v>231</v>
      </c>
      <c r="L80" s="61">
        <v>0</v>
      </c>
      <c r="M80" s="7"/>
      <c r="N80" s="7"/>
      <c r="O80" s="7"/>
      <c r="P80" s="7"/>
      <c r="Q80" s="8"/>
    </row>
    <row r="81" spans="2:17" ht="16.5" x14ac:dyDescent="0.25">
      <c r="B81" s="6"/>
      <c r="C81" s="7"/>
      <c r="D81" s="7"/>
      <c r="E81" s="7"/>
      <c r="F81" s="7"/>
      <c r="G81" s="7"/>
      <c r="H81" s="7"/>
      <c r="I81" s="245" t="s">
        <v>232</v>
      </c>
      <c r="J81" s="246"/>
      <c r="K81" s="60" t="s">
        <v>188</v>
      </c>
      <c r="L81" s="61">
        <v>15</v>
      </c>
      <c r="M81" s="7"/>
      <c r="N81" s="7"/>
      <c r="O81" s="7"/>
      <c r="P81" s="7"/>
      <c r="Q81" s="8"/>
    </row>
    <row r="82" spans="2:17" ht="16.5" x14ac:dyDescent="0.25">
      <c r="B82" s="6"/>
      <c r="C82" s="7"/>
      <c r="D82" s="7"/>
      <c r="E82" s="7"/>
      <c r="F82" s="7"/>
      <c r="G82" s="7"/>
      <c r="H82" s="7"/>
      <c r="I82" s="245"/>
      <c r="J82" s="246"/>
      <c r="K82" s="60" t="s">
        <v>233</v>
      </c>
      <c r="L82" s="61">
        <v>0</v>
      </c>
      <c r="M82" s="7"/>
      <c r="N82" s="7"/>
      <c r="O82" s="7"/>
      <c r="P82" s="7"/>
      <c r="Q82" s="8"/>
    </row>
    <row r="83" spans="2:17" ht="33" x14ac:dyDescent="0.25">
      <c r="B83" s="6"/>
      <c r="C83" s="7"/>
      <c r="D83" s="7"/>
      <c r="E83" s="7"/>
      <c r="F83" s="7"/>
      <c r="G83" s="7"/>
      <c r="H83" s="7"/>
      <c r="I83" s="245" t="s">
        <v>234</v>
      </c>
      <c r="J83" s="246"/>
      <c r="K83" s="60" t="s">
        <v>189</v>
      </c>
      <c r="L83" s="61">
        <v>15</v>
      </c>
      <c r="M83" s="7"/>
      <c r="N83" s="7"/>
      <c r="O83" s="7"/>
      <c r="P83" s="7"/>
      <c r="Q83" s="8"/>
    </row>
    <row r="84" spans="2:17" ht="49.5" x14ac:dyDescent="0.25">
      <c r="B84" s="6"/>
      <c r="C84" s="7"/>
      <c r="D84" s="7"/>
      <c r="E84" s="7"/>
      <c r="F84" s="7"/>
      <c r="G84" s="7"/>
      <c r="H84" s="7"/>
      <c r="I84" s="245"/>
      <c r="J84" s="246"/>
      <c r="K84" s="60" t="s">
        <v>193</v>
      </c>
      <c r="L84" s="61">
        <v>0</v>
      </c>
      <c r="M84" s="7"/>
      <c r="N84" s="7"/>
      <c r="O84" s="7"/>
      <c r="P84" s="7"/>
      <c r="Q84" s="8"/>
    </row>
    <row r="85" spans="2:17" ht="16.5" x14ac:dyDescent="0.25">
      <c r="B85" s="6"/>
      <c r="C85" s="7"/>
      <c r="D85" s="7"/>
      <c r="E85" s="7"/>
      <c r="F85" s="7"/>
      <c r="G85" s="7"/>
      <c r="H85" s="7"/>
      <c r="I85" s="245" t="s">
        <v>235</v>
      </c>
      <c r="J85" s="246"/>
      <c r="K85" s="60" t="s">
        <v>190</v>
      </c>
      <c r="L85" s="61">
        <v>10</v>
      </c>
      <c r="M85" s="7"/>
      <c r="N85" s="7"/>
      <c r="O85" s="7"/>
      <c r="P85" s="7"/>
      <c r="Q85" s="8"/>
    </row>
    <row r="86" spans="2:17" ht="16.5" x14ac:dyDescent="0.25">
      <c r="B86" s="6"/>
      <c r="C86" s="7"/>
      <c r="D86" s="7"/>
      <c r="E86" s="7"/>
      <c r="F86" s="7"/>
      <c r="G86" s="7"/>
      <c r="H86" s="7"/>
      <c r="I86" s="245"/>
      <c r="J86" s="246"/>
      <c r="K86" s="60" t="s">
        <v>192</v>
      </c>
      <c r="L86" s="61">
        <v>5</v>
      </c>
      <c r="M86" s="7"/>
      <c r="N86" s="7"/>
      <c r="O86" s="7"/>
      <c r="P86" s="7"/>
      <c r="Q86" s="8"/>
    </row>
    <row r="87" spans="2:17" ht="17.25" thickBot="1" x14ac:dyDescent="0.3">
      <c r="B87" s="6"/>
      <c r="C87" s="7"/>
      <c r="D87" s="7"/>
      <c r="E87" s="7"/>
      <c r="F87" s="7"/>
      <c r="G87" s="7"/>
      <c r="H87" s="7"/>
      <c r="I87" s="276"/>
      <c r="J87" s="277"/>
      <c r="K87" s="63" t="s">
        <v>236</v>
      </c>
      <c r="L87" s="64">
        <v>0</v>
      </c>
      <c r="M87" s="7"/>
      <c r="N87" s="7"/>
      <c r="O87" s="7"/>
      <c r="P87" s="7"/>
      <c r="Q87" s="8"/>
    </row>
    <row r="88" spans="2:17" ht="18" x14ac:dyDescent="0.25">
      <c r="B88" s="6"/>
      <c r="C88" s="7"/>
      <c r="D88" s="7"/>
      <c r="E88" s="7"/>
      <c r="F88" s="7"/>
      <c r="G88" s="7"/>
      <c r="H88" s="7"/>
      <c r="I88" s="65" t="s">
        <v>64</v>
      </c>
      <c r="J88" s="270" t="s">
        <v>238</v>
      </c>
      <c r="K88" s="270"/>
      <c r="L88" s="271"/>
      <c r="M88" s="7"/>
      <c r="N88" s="7"/>
      <c r="O88" s="7"/>
      <c r="P88" s="7"/>
      <c r="Q88" s="8"/>
    </row>
    <row r="89" spans="2:17" ht="18" x14ac:dyDescent="0.25">
      <c r="B89" s="6"/>
      <c r="C89" s="7"/>
      <c r="D89" s="7"/>
      <c r="E89" s="7"/>
      <c r="F89" s="7"/>
      <c r="G89" s="7"/>
      <c r="H89" s="7"/>
      <c r="I89" s="59" t="s">
        <v>58</v>
      </c>
      <c r="J89" s="272" t="s">
        <v>239</v>
      </c>
      <c r="K89" s="272"/>
      <c r="L89" s="273"/>
      <c r="M89" s="7"/>
      <c r="N89" s="7"/>
      <c r="O89" s="7"/>
      <c r="P89" s="7"/>
      <c r="Q89" s="8"/>
    </row>
    <row r="90" spans="2:17" ht="18.75" thickBot="1" x14ac:dyDescent="0.3">
      <c r="B90" s="6"/>
      <c r="C90" s="7"/>
      <c r="D90" s="7"/>
      <c r="E90" s="7"/>
      <c r="F90" s="7"/>
      <c r="G90" s="7"/>
      <c r="H90" s="7"/>
      <c r="I90" s="62" t="s">
        <v>65</v>
      </c>
      <c r="J90" s="274" t="s">
        <v>240</v>
      </c>
      <c r="K90" s="274"/>
      <c r="L90" s="275"/>
      <c r="M90" s="7"/>
      <c r="N90" s="7"/>
      <c r="O90" s="7"/>
      <c r="P90" s="7"/>
      <c r="Q90" s="8"/>
    </row>
    <row r="91" spans="2:17" ht="15.75" thickBot="1" x14ac:dyDescent="0.3">
      <c r="B91" s="6"/>
      <c r="C91" s="7"/>
      <c r="D91" s="7"/>
      <c r="E91" s="7"/>
      <c r="F91" s="7"/>
      <c r="G91" s="7"/>
      <c r="H91" s="7"/>
      <c r="I91" s="7"/>
      <c r="J91" s="7"/>
      <c r="K91" s="7"/>
      <c r="L91" s="7"/>
      <c r="M91" s="7"/>
      <c r="N91" s="7"/>
      <c r="O91" s="7"/>
      <c r="P91" s="7"/>
      <c r="Q91" s="8"/>
    </row>
    <row r="92" spans="2:17" ht="23.25" customHeight="1" thickBot="1" x14ac:dyDescent="0.3">
      <c r="B92" s="320" t="s">
        <v>247</v>
      </c>
      <c r="C92" s="321"/>
      <c r="D92" s="321"/>
      <c r="E92" s="321"/>
      <c r="F92" s="321"/>
      <c r="G92" s="321"/>
      <c r="H92" s="321"/>
      <c r="I92" s="321"/>
      <c r="J92" s="321"/>
      <c r="K92" s="321"/>
      <c r="L92" s="321"/>
      <c r="M92" s="321"/>
      <c r="N92" s="321"/>
      <c r="O92" s="321"/>
      <c r="P92" s="321"/>
      <c r="Q92" s="322"/>
    </row>
    <row r="93" spans="2:17" ht="15.75" thickBot="1" x14ac:dyDescent="0.3">
      <c r="B93" s="6"/>
      <c r="C93" s="7"/>
      <c r="D93" s="7"/>
      <c r="E93" s="7"/>
      <c r="F93" s="7"/>
      <c r="G93" s="7"/>
      <c r="H93" s="7"/>
      <c r="I93" s="7"/>
      <c r="J93" s="7"/>
      <c r="K93" s="7"/>
      <c r="L93" s="7"/>
      <c r="M93" s="7"/>
      <c r="N93" s="7"/>
      <c r="O93" s="7"/>
      <c r="P93" s="7"/>
      <c r="Q93" s="8"/>
    </row>
    <row r="94" spans="2:17" ht="45" customHeight="1" x14ac:dyDescent="0.25">
      <c r="B94" s="6"/>
      <c r="C94" s="252" t="s">
        <v>248</v>
      </c>
      <c r="D94" s="253"/>
      <c r="E94" s="254"/>
      <c r="F94" s="7"/>
      <c r="G94" s="7"/>
      <c r="H94" s="7"/>
      <c r="I94" s="255" t="s">
        <v>252</v>
      </c>
      <c r="J94" s="256"/>
      <c r="K94" s="256"/>
      <c r="L94" s="256"/>
      <c r="M94" s="256"/>
      <c r="N94" s="256"/>
      <c r="O94" s="256"/>
      <c r="P94" s="257"/>
      <c r="Q94" s="8"/>
    </row>
    <row r="95" spans="2:17" ht="33" customHeight="1" thickBot="1" x14ac:dyDescent="0.3">
      <c r="B95" s="6"/>
      <c r="C95" s="66" t="s">
        <v>249</v>
      </c>
      <c r="D95" s="67" t="s">
        <v>250</v>
      </c>
      <c r="E95" s="68" t="s">
        <v>251</v>
      </c>
      <c r="F95" s="7"/>
      <c r="G95" s="7"/>
      <c r="H95" s="7"/>
      <c r="I95" s="258"/>
      <c r="J95" s="259"/>
      <c r="K95" s="259"/>
      <c r="L95" s="259"/>
      <c r="M95" s="259"/>
      <c r="N95" s="259"/>
      <c r="O95" s="259"/>
      <c r="P95" s="260"/>
      <c r="Q95" s="8"/>
    </row>
    <row r="96" spans="2:17" ht="18" x14ac:dyDescent="0.3">
      <c r="B96" s="6"/>
      <c r="C96" s="69" t="s">
        <v>64</v>
      </c>
      <c r="D96" s="70" t="s">
        <v>64</v>
      </c>
      <c r="E96" s="71" t="s">
        <v>64</v>
      </c>
      <c r="F96" s="7"/>
      <c r="G96" s="7"/>
      <c r="H96" s="7"/>
      <c r="I96" s="56" t="s">
        <v>64</v>
      </c>
      <c r="J96" s="267" t="s">
        <v>253</v>
      </c>
      <c r="K96" s="268"/>
      <c r="L96" s="268"/>
      <c r="M96" s="268"/>
      <c r="N96" s="268"/>
      <c r="O96" s="268"/>
      <c r="P96" s="269"/>
      <c r="Q96" s="8"/>
    </row>
    <row r="97" spans="2:17" ht="18" x14ac:dyDescent="0.3">
      <c r="B97" s="6"/>
      <c r="C97" s="69" t="s">
        <v>64</v>
      </c>
      <c r="D97" s="70" t="s">
        <v>58</v>
      </c>
      <c r="E97" s="71" t="s">
        <v>58</v>
      </c>
      <c r="F97" s="7"/>
      <c r="G97" s="7"/>
      <c r="H97" s="7"/>
      <c r="I97" s="59" t="s">
        <v>58</v>
      </c>
      <c r="J97" s="261" t="s">
        <v>254</v>
      </c>
      <c r="K97" s="262"/>
      <c r="L97" s="262"/>
      <c r="M97" s="262"/>
      <c r="N97" s="262"/>
      <c r="O97" s="262"/>
      <c r="P97" s="263"/>
      <c r="Q97" s="8"/>
    </row>
    <row r="98" spans="2:17" ht="18.75" thickBot="1" x14ac:dyDescent="0.35">
      <c r="B98" s="6"/>
      <c r="C98" s="69" t="s">
        <v>64</v>
      </c>
      <c r="D98" s="70" t="s">
        <v>65</v>
      </c>
      <c r="E98" s="71" t="s">
        <v>65</v>
      </c>
      <c r="F98" s="7"/>
      <c r="G98" s="7"/>
      <c r="H98" s="7"/>
      <c r="I98" s="62" t="s">
        <v>65</v>
      </c>
      <c r="J98" s="264" t="s">
        <v>255</v>
      </c>
      <c r="K98" s="265"/>
      <c r="L98" s="265"/>
      <c r="M98" s="265"/>
      <c r="N98" s="265"/>
      <c r="O98" s="265"/>
      <c r="P98" s="266"/>
      <c r="Q98" s="8"/>
    </row>
    <row r="99" spans="2:17" ht="18" x14ac:dyDescent="0.25">
      <c r="B99" s="6"/>
      <c r="C99" s="69" t="s">
        <v>58</v>
      </c>
      <c r="D99" s="70" t="s">
        <v>64</v>
      </c>
      <c r="E99" s="71" t="s">
        <v>58</v>
      </c>
      <c r="F99" s="7"/>
      <c r="G99" s="7"/>
      <c r="H99" s="7"/>
      <c r="I99" s="7"/>
      <c r="J99" s="7"/>
      <c r="K99" s="7"/>
      <c r="L99" s="7"/>
      <c r="M99" s="7"/>
      <c r="N99" s="7"/>
      <c r="O99" s="7"/>
      <c r="P99" s="7"/>
      <c r="Q99" s="8"/>
    </row>
    <row r="100" spans="2:17" ht="18" x14ac:dyDescent="0.25">
      <c r="B100" s="6"/>
      <c r="C100" s="69" t="s">
        <v>58</v>
      </c>
      <c r="D100" s="70" t="s">
        <v>58</v>
      </c>
      <c r="E100" s="71" t="s">
        <v>58</v>
      </c>
      <c r="F100" s="7"/>
      <c r="G100" s="7"/>
      <c r="H100" s="7"/>
      <c r="I100" s="7" t="s">
        <v>365</v>
      </c>
      <c r="J100" s="7"/>
      <c r="K100" s="7"/>
      <c r="L100" s="7"/>
      <c r="M100" s="7"/>
      <c r="N100" s="7"/>
      <c r="O100" s="7"/>
      <c r="P100" s="7"/>
      <c r="Q100" s="8"/>
    </row>
    <row r="101" spans="2:17" ht="18" x14ac:dyDescent="0.25">
      <c r="B101" s="6"/>
      <c r="C101" s="69" t="s">
        <v>58</v>
      </c>
      <c r="D101" s="70" t="s">
        <v>65</v>
      </c>
      <c r="E101" s="71" t="s">
        <v>65</v>
      </c>
      <c r="F101" s="7"/>
      <c r="G101" s="7"/>
      <c r="H101" s="7"/>
      <c r="I101" s="7">
        <v>0</v>
      </c>
      <c r="J101" s="7"/>
      <c r="K101" s="7"/>
      <c r="L101" s="7"/>
      <c r="M101" s="7"/>
      <c r="N101" s="7"/>
      <c r="O101" s="7"/>
      <c r="P101" s="7"/>
      <c r="Q101" s="8"/>
    </row>
    <row r="102" spans="2:17" ht="18" x14ac:dyDescent="0.25">
      <c r="B102" s="6"/>
      <c r="C102" s="72" t="s">
        <v>65</v>
      </c>
      <c r="D102" s="73" t="s">
        <v>64</v>
      </c>
      <c r="E102" s="74" t="s">
        <v>65</v>
      </c>
      <c r="F102" s="51"/>
      <c r="G102" s="51"/>
      <c r="H102" s="51"/>
      <c r="I102" s="75">
        <v>1</v>
      </c>
      <c r="J102" s="51"/>
      <c r="K102" s="51"/>
      <c r="L102" s="51"/>
      <c r="M102" s="52"/>
      <c r="N102" s="7"/>
      <c r="O102" s="7"/>
      <c r="P102" s="7"/>
      <c r="Q102" s="8"/>
    </row>
    <row r="103" spans="2:17" ht="18.75" x14ac:dyDescent="0.25">
      <c r="B103" s="6"/>
      <c r="C103" s="72" t="s">
        <v>65</v>
      </c>
      <c r="D103" s="70" t="s">
        <v>58</v>
      </c>
      <c r="E103" s="71" t="s">
        <v>65</v>
      </c>
      <c r="F103" s="76"/>
      <c r="G103" s="76"/>
      <c r="H103" s="76"/>
      <c r="I103" s="76">
        <v>2</v>
      </c>
      <c r="J103" s="76"/>
      <c r="K103" s="76"/>
      <c r="L103" s="76"/>
      <c r="M103" s="77"/>
      <c r="N103" s="7"/>
      <c r="O103" s="7"/>
      <c r="P103" s="7"/>
      <c r="Q103" s="8"/>
    </row>
    <row r="104" spans="2:17" ht="19.5" thickBot="1" x14ac:dyDescent="0.3">
      <c r="B104" s="6"/>
      <c r="C104" s="78" t="s">
        <v>65</v>
      </c>
      <c r="D104" s="79" t="s">
        <v>65</v>
      </c>
      <c r="E104" s="80" t="s">
        <v>65</v>
      </c>
      <c r="F104" s="76"/>
      <c r="G104" s="76"/>
      <c r="H104" s="76"/>
      <c r="I104" s="76"/>
      <c r="J104" s="76"/>
      <c r="K104" s="76"/>
      <c r="L104" s="76"/>
      <c r="M104" s="77"/>
      <c r="N104" s="7"/>
      <c r="O104" s="7"/>
      <c r="P104" s="7"/>
      <c r="Q104" s="8"/>
    </row>
    <row r="105" spans="2:17" ht="19.5" thickBot="1" x14ac:dyDescent="0.35">
      <c r="B105" s="6"/>
      <c r="C105" s="81"/>
      <c r="D105" s="81"/>
      <c r="E105" s="76"/>
      <c r="F105" s="76"/>
      <c r="G105" s="76"/>
      <c r="H105" s="76"/>
      <c r="I105" s="76"/>
      <c r="J105" s="76"/>
      <c r="K105" s="76"/>
      <c r="L105" s="76"/>
      <c r="M105" s="77"/>
      <c r="N105" s="7"/>
      <c r="O105" s="7"/>
      <c r="P105" s="7"/>
      <c r="Q105" s="8"/>
    </row>
    <row r="106" spans="2:17" ht="23.25" customHeight="1" thickBot="1" x14ac:dyDescent="0.3">
      <c r="B106" s="320" t="s">
        <v>96</v>
      </c>
      <c r="C106" s="321"/>
      <c r="D106" s="321"/>
      <c r="E106" s="321"/>
      <c r="F106" s="321"/>
      <c r="G106" s="321"/>
      <c r="H106" s="321"/>
      <c r="I106" s="321"/>
      <c r="J106" s="321"/>
      <c r="K106" s="321"/>
      <c r="L106" s="321"/>
      <c r="M106" s="321"/>
      <c r="N106" s="321"/>
      <c r="O106" s="321"/>
      <c r="P106" s="321"/>
      <c r="Q106" s="322"/>
    </row>
    <row r="107" spans="2:17" x14ac:dyDescent="0.25">
      <c r="B107" s="6"/>
      <c r="C107" s="7"/>
      <c r="D107" s="7"/>
      <c r="E107" s="7"/>
      <c r="F107" s="7"/>
      <c r="G107" s="7"/>
      <c r="H107" s="7"/>
      <c r="I107" s="7"/>
      <c r="J107" s="7"/>
      <c r="K107" s="7"/>
      <c r="L107" s="7"/>
      <c r="M107" s="7"/>
      <c r="N107" s="7"/>
      <c r="O107" s="7"/>
      <c r="P107" s="7"/>
      <c r="Q107" s="8"/>
    </row>
    <row r="108" spans="2:17" ht="72.75" customHeight="1" x14ac:dyDescent="0.25">
      <c r="B108" s="6"/>
      <c r="C108" s="337" t="s">
        <v>87</v>
      </c>
      <c r="D108" s="337"/>
      <c r="E108" s="337" t="s">
        <v>88</v>
      </c>
      <c r="F108" s="337"/>
      <c r="G108" s="337" t="s">
        <v>89</v>
      </c>
      <c r="H108" s="337"/>
      <c r="I108" s="337" t="s">
        <v>90</v>
      </c>
      <c r="J108" s="337"/>
      <c r="K108" s="338" t="s">
        <v>91</v>
      </c>
      <c r="L108" s="339"/>
      <c r="M108" s="52"/>
      <c r="N108" s="7"/>
      <c r="O108" s="7"/>
      <c r="P108" s="7"/>
      <c r="Q108" s="8"/>
    </row>
    <row r="109" spans="2:17" ht="18.75" x14ac:dyDescent="0.3">
      <c r="B109" s="6"/>
      <c r="C109" s="326" t="s">
        <v>64</v>
      </c>
      <c r="D109" s="326"/>
      <c r="E109" s="327" t="s">
        <v>92</v>
      </c>
      <c r="F109" s="327"/>
      <c r="G109" s="327" t="s">
        <v>92</v>
      </c>
      <c r="H109" s="327"/>
      <c r="I109" s="327">
        <v>2</v>
      </c>
      <c r="J109" s="327"/>
      <c r="K109" s="330">
        <v>2</v>
      </c>
      <c r="L109" s="331"/>
      <c r="M109" s="77"/>
      <c r="N109" s="7"/>
      <c r="O109" s="7"/>
      <c r="P109" s="7"/>
      <c r="Q109" s="8"/>
    </row>
    <row r="110" spans="2:17" ht="18.75" x14ac:dyDescent="0.3">
      <c r="B110" s="6"/>
      <c r="C110" s="326" t="s">
        <v>64</v>
      </c>
      <c r="D110" s="326"/>
      <c r="E110" s="327" t="s">
        <v>92</v>
      </c>
      <c r="F110" s="327"/>
      <c r="G110" s="327" t="s">
        <v>93</v>
      </c>
      <c r="H110" s="327"/>
      <c r="I110" s="327">
        <v>2</v>
      </c>
      <c r="J110" s="327"/>
      <c r="K110" s="330">
        <v>1</v>
      </c>
      <c r="L110" s="331"/>
      <c r="M110" s="77"/>
      <c r="N110" s="82" t="s">
        <v>92</v>
      </c>
      <c r="O110" s="82"/>
      <c r="P110" s="7"/>
      <c r="Q110" s="8"/>
    </row>
    <row r="111" spans="2:17" ht="18.75" x14ac:dyDescent="0.3">
      <c r="B111" s="6"/>
      <c r="C111" s="326" t="s">
        <v>64</v>
      </c>
      <c r="D111" s="326"/>
      <c r="E111" s="327" t="s">
        <v>92</v>
      </c>
      <c r="F111" s="327"/>
      <c r="G111" s="327" t="s">
        <v>94</v>
      </c>
      <c r="H111" s="327"/>
      <c r="I111" s="327">
        <v>2</v>
      </c>
      <c r="J111" s="327"/>
      <c r="K111" s="330">
        <v>0</v>
      </c>
      <c r="L111" s="331"/>
      <c r="M111" s="77"/>
      <c r="N111" s="82" t="s">
        <v>94</v>
      </c>
      <c r="O111" s="82"/>
      <c r="P111" s="7"/>
      <c r="Q111" s="8"/>
    </row>
    <row r="112" spans="2:17" ht="18.75" x14ac:dyDescent="0.3">
      <c r="B112" s="6"/>
      <c r="C112" s="326" t="s">
        <v>64</v>
      </c>
      <c r="D112" s="326"/>
      <c r="E112" s="327" t="s">
        <v>94</v>
      </c>
      <c r="F112" s="327"/>
      <c r="G112" s="327" t="s">
        <v>92</v>
      </c>
      <c r="H112" s="327"/>
      <c r="I112" s="327">
        <v>0</v>
      </c>
      <c r="J112" s="327"/>
      <c r="K112" s="330">
        <v>2</v>
      </c>
      <c r="L112" s="331"/>
      <c r="M112" s="77"/>
      <c r="N112" s="7"/>
      <c r="O112" s="7"/>
      <c r="P112" s="7"/>
      <c r="Q112" s="8"/>
    </row>
    <row r="113" spans="2:17" ht="18.75" x14ac:dyDescent="0.3">
      <c r="B113" s="6"/>
      <c r="C113" s="326" t="s">
        <v>58</v>
      </c>
      <c r="D113" s="326"/>
      <c r="E113" s="327" t="s">
        <v>92</v>
      </c>
      <c r="F113" s="327"/>
      <c r="G113" s="327" t="s">
        <v>92</v>
      </c>
      <c r="H113" s="327"/>
      <c r="I113" s="327">
        <v>1</v>
      </c>
      <c r="J113" s="327"/>
      <c r="K113" s="330">
        <v>1</v>
      </c>
      <c r="L113" s="331"/>
      <c r="M113" s="77"/>
      <c r="N113" s="82" t="s">
        <v>92</v>
      </c>
      <c r="O113" s="82"/>
      <c r="P113" s="7"/>
      <c r="Q113" s="8"/>
    </row>
    <row r="114" spans="2:17" ht="18.75" x14ac:dyDescent="0.3">
      <c r="B114" s="6"/>
      <c r="C114" s="326" t="s">
        <v>58</v>
      </c>
      <c r="D114" s="326"/>
      <c r="E114" s="327" t="s">
        <v>92</v>
      </c>
      <c r="F114" s="327"/>
      <c r="G114" s="327" t="s">
        <v>93</v>
      </c>
      <c r="H114" s="327"/>
      <c r="I114" s="327">
        <v>1</v>
      </c>
      <c r="J114" s="327"/>
      <c r="K114" s="330">
        <v>0</v>
      </c>
      <c r="L114" s="331"/>
      <c r="M114" s="77"/>
      <c r="N114" s="82" t="s">
        <v>93</v>
      </c>
      <c r="O114" s="82"/>
      <c r="P114" s="7"/>
      <c r="Q114" s="8"/>
    </row>
    <row r="115" spans="2:17" ht="18.75" x14ac:dyDescent="0.3">
      <c r="B115" s="6"/>
      <c r="C115" s="326" t="s">
        <v>58</v>
      </c>
      <c r="D115" s="326"/>
      <c r="E115" s="327" t="s">
        <v>92</v>
      </c>
      <c r="F115" s="327"/>
      <c r="G115" s="327" t="s">
        <v>94</v>
      </c>
      <c r="H115" s="327"/>
      <c r="I115" s="327">
        <v>1</v>
      </c>
      <c r="J115" s="327"/>
      <c r="K115" s="330">
        <v>0</v>
      </c>
      <c r="L115" s="331"/>
      <c r="M115" s="77"/>
      <c r="N115" s="82" t="s">
        <v>94</v>
      </c>
      <c r="O115" s="82"/>
      <c r="P115" s="7"/>
      <c r="Q115" s="8"/>
    </row>
    <row r="116" spans="2:17" ht="18.75" x14ac:dyDescent="0.3">
      <c r="B116" s="6"/>
      <c r="C116" s="326" t="s">
        <v>58</v>
      </c>
      <c r="D116" s="326"/>
      <c r="E116" s="327" t="s">
        <v>94</v>
      </c>
      <c r="F116" s="327"/>
      <c r="G116" s="327" t="s">
        <v>92</v>
      </c>
      <c r="H116" s="327"/>
      <c r="I116" s="327">
        <v>0</v>
      </c>
      <c r="J116" s="327"/>
      <c r="K116" s="330">
        <v>1</v>
      </c>
      <c r="L116" s="331"/>
      <c r="M116" s="77"/>
      <c r="N116" s="7"/>
      <c r="O116" s="7"/>
      <c r="P116" s="7"/>
      <c r="Q116" s="8"/>
    </row>
    <row r="117" spans="2:17" x14ac:dyDescent="0.25">
      <c r="B117" s="6"/>
      <c r="C117" s="7"/>
      <c r="D117" s="7"/>
      <c r="E117" s="7"/>
      <c r="F117" s="7"/>
      <c r="G117" s="7"/>
      <c r="H117" s="7"/>
      <c r="I117" s="7"/>
      <c r="J117" s="7"/>
      <c r="K117" s="7"/>
      <c r="L117" s="7"/>
      <c r="M117" s="7"/>
      <c r="N117" s="7"/>
      <c r="O117" s="7"/>
      <c r="P117" s="7"/>
      <c r="Q117" s="8"/>
    </row>
    <row r="118" spans="2:17" x14ac:dyDescent="0.25">
      <c r="B118" s="6"/>
      <c r="C118" s="7"/>
      <c r="D118" s="7"/>
      <c r="E118" s="83" t="s">
        <v>372</v>
      </c>
      <c r="F118" s="83"/>
      <c r="G118" s="83"/>
      <c r="H118" s="7"/>
      <c r="I118" s="7"/>
      <c r="J118" s="7"/>
      <c r="K118" s="7"/>
      <c r="L118" s="7"/>
      <c r="M118" s="7"/>
      <c r="N118" s="7"/>
      <c r="O118" s="7"/>
      <c r="P118" s="7"/>
      <c r="Q118" s="8"/>
    </row>
    <row r="119" spans="2:17" ht="15.75" x14ac:dyDescent="0.25">
      <c r="B119" s="6"/>
      <c r="C119" s="7"/>
      <c r="D119" s="7"/>
      <c r="E119" s="84" t="s">
        <v>293</v>
      </c>
      <c r="F119" s="85"/>
      <c r="G119" s="85"/>
      <c r="H119" s="7"/>
      <c r="I119" s="7"/>
      <c r="J119" s="7"/>
      <c r="K119" s="7"/>
      <c r="L119" s="7"/>
      <c r="M119" s="7"/>
      <c r="N119" s="7"/>
      <c r="O119" s="7"/>
      <c r="P119" s="7"/>
      <c r="Q119" s="8"/>
    </row>
    <row r="120" spans="2:17" ht="15.75" x14ac:dyDescent="0.25">
      <c r="B120" s="6"/>
      <c r="C120" s="7"/>
      <c r="D120" s="7"/>
      <c r="E120" s="84" t="s">
        <v>294</v>
      </c>
      <c r="F120" s="85"/>
      <c r="G120" s="85"/>
      <c r="H120" s="7"/>
      <c r="I120" s="7"/>
      <c r="J120" s="7"/>
      <c r="K120" s="7"/>
      <c r="L120" s="7"/>
      <c r="M120" s="7"/>
      <c r="N120" s="7"/>
      <c r="O120" s="7"/>
      <c r="P120" s="7"/>
      <c r="Q120" s="8"/>
    </row>
    <row r="121" spans="2:17" ht="15.75" x14ac:dyDescent="0.25">
      <c r="B121" s="6"/>
      <c r="C121" s="7"/>
      <c r="D121" s="7"/>
      <c r="E121" s="84" t="s">
        <v>295</v>
      </c>
      <c r="F121" s="85"/>
      <c r="G121" s="85"/>
      <c r="H121" s="7"/>
      <c r="I121" s="7"/>
      <c r="J121" s="7"/>
      <c r="K121" s="7"/>
      <c r="L121" s="7"/>
      <c r="M121" s="7"/>
      <c r="N121" s="7"/>
      <c r="O121" s="7"/>
      <c r="P121" s="7"/>
      <c r="Q121" s="8"/>
    </row>
    <row r="122" spans="2:17" x14ac:dyDescent="0.25">
      <c r="B122" s="6"/>
      <c r="C122" s="7"/>
      <c r="D122" s="7"/>
      <c r="E122" s="7"/>
      <c r="F122" s="7"/>
      <c r="G122" s="7"/>
      <c r="H122" s="7"/>
      <c r="I122" s="7"/>
      <c r="J122" s="7"/>
      <c r="K122" s="7"/>
      <c r="L122" s="7"/>
      <c r="M122" s="7"/>
      <c r="N122" s="7"/>
      <c r="O122" s="7"/>
      <c r="P122" s="7"/>
      <c r="Q122" s="8"/>
    </row>
    <row r="123" spans="2:17" x14ac:dyDescent="0.25">
      <c r="B123" s="6"/>
      <c r="C123" s="7"/>
      <c r="D123" s="7"/>
      <c r="E123" s="7"/>
      <c r="F123" s="7"/>
      <c r="G123" s="7"/>
      <c r="H123" s="7"/>
      <c r="I123" s="7"/>
      <c r="J123" s="7"/>
      <c r="K123" s="7"/>
      <c r="L123" s="7"/>
      <c r="M123" s="7"/>
      <c r="N123" s="7"/>
      <c r="O123" s="7"/>
      <c r="P123" s="7"/>
      <c r="Q123" s="8"/>
    </row>
    <row r="124" spans="2:17" x14ac:dyDescent="0.25">
      <c r="B124" s="6"/>
      <c r="C124" s="7"/>
      <c r="D124" s="7"/>
      <c r="E124" s="7"/>
      <c r="F124" s="7"/>
      <c r="G124" s="7"/>
      <c r="H124" s="7"/>
      <c r="I124" s="7"/>
      <c r="J124" s="7"/>
      <c r="K124" s="7"/>
      <c r="L124" s="7"/>
      <c r="M124" s="7"/>
      <c r="N124" s="7"/>
      <c r="O124" s="7"/>
      <c r="P124" s="7"/>
      <c r="Q124" s="8"/>
    </row>
    <row r="125" spans="2:17" x14ac:dyDescent="0.25">
      <c r="B125" s="6"/>
      <c r="C125" s="7"/>
      <c r="D125" s="7"/>
      <c r="E125" s="7"/>
      <c r="F125" s="7"/>
      <c r="G125" s="7"/>
      <c r="H125" s="7"/>
      <c r="I125" s="7"/>
      <c r="J125" s="7"/>
      <c r="K125" s="7"/>
      <c r="L125" s="7"/>
      <c r="M125" s="7"/>
      <c r="N125" s="7"/>
      <c r="O125" s="7"/>
      <c r="P125" s="7"/>
      <c r="Q125" s="8"/>
    </row>
    <row r="126" spans="2:17" x14ac:dyDescent="0.25">
      <c r="B126" s="6"/>
      <c r="C126" s="7"/>
      <c r="D126" s="7"/>
      <c r="E126" s="7"/>
      <c r="F126" s="7"/>
      <c r="G126" s="7"/>
      <c r="H126" s="7"/>
      <c r="I126" s="7"/>
      <c r="J126" s="7"/>
      <c r="K126" s="7"/>
      <c r="L126" s="7"/>
      <c r="M126" s="7"/>
      <c r="N126" s="7"/>
      <c r="O126" s="7"/>
      <c r="P126" s="7"/>
      <c r="Q126" s="8"/>
    </row>
    <row r="127" spans="2:17" x14ac:dyDescent="0.25">
      <c r="B127" s="6"/>
      <c r="C127" s="7"/>
      <c r="D127" s="7"/>
      <c r="E127" s="7"/>
      <c r="F127" s="7"/>
      <c r="G127" s="7"/>
      <c r="H127" s="7"/>
      <c r="I127" s="7"/>
      <c r="J127" s="7"/>
      <c r="K127" s="7"/>
      <c r="L127" s="7"/>
      <c r="M127" s="7"/>
      <c r="N127" s="7"/>
      <c r="O127" s="7"/>
      <c r="P127" s="7"/>
      <c r="Q127" s="8"/>
    </row>
    <row r="128" spans="2:17" ht="15.75" thickBot="1" x14ac:dyDescent="0.3">
      <c r="B128" s="86"/>
      <c r="C128" s="87"/>
      <c r="D128" s="87"/>
      <c r="E128" s="87"/>
      <c r="F128" s="87"/>
      <c r="G128" s="87"/>
      <c r="H128" s="87"/>
      <c r="I128" s="87"/>
      <c r="J128" s="87"/>
      <c r="K128" s="87"/>
      <c r="L128" s="87"/>
      <c r="M128" s="87"/>
      <c r="N128" s="87"/>
      <c r="O128" s="87"/>
      <c r="P128" s="87"/>
      <c r="Q128" s="88"/>
    </row>
  </sheetData>
  <sheetProtection algorithmName="SHA-512" hashValue="aUzTiIbHPHwpgmWWjuJZkV+7HyCQa1FRV6vyg9kmvrKW0z+qB6pHwSb16Y7MHUB2RLgm4oW6t1PvD+IOFxfgyw==" saltValue="uVlW2Jo8+FRwMqtMgy32/A==" spinCount="100000" sheet="1" objects="1" scenarios="1" formatCells="0" formatColumns="0" formatRows="0"/>
  <mergeCells count="215">
    <mergeCell ref="K10:L10"/>
    <mergeCell ref="K11:L11"/>
    <mergeCell ref="K28:L28"/>
    <mergeCell ref="K27:L27"/>
    <mergeCell ref="K26:L26"/>
    <mergeCell ref="K25:L25"/>
    <mergeCell ref="K24:L24"/>
    <mergeCell ref="K23:L23"/>
    <mergeCell ref="K116:L116"/>
    <mergeCell ref="K33:L33"/>
    <mergeCell ref="K34:L34"/>
    <mergeCell ref="K35:L35"/>
    <mergeCell ref="K29:L29"/>
    <mergeCell ref="K30:L30"/>
    <mergeCell ref="K31:L31"/>
    <mergeCell ref="K32:L32"/>
    <mergeCell ref="B92:Q92"/>
    <mergeCell ref="M24:N24"/>
    <mergeCell ref="M25:N25"/>
    <mergeCell ref="M26:N26"/>
    <mergeCell ref="M27:N27"/>
    <mergeCell ref="M28:N28"/>
    <mergeCell ref="O24:P24"/>
    <mergeCell ref="O25:P25"/>
    <mergeCell ref="P4:Q4"/>
    <mergeCell ref="P3:Q3"/>
    <mergeCell ref="M10:N10"/>
    <mergeCell ref="M13:N13"/>
    <mergeCell ref="M12:N12"/>
    <mergeCell ref="M11:N11"/>
    <mergeCell ref="M23:N23"/>
    <mergeCell ref="K13:L13"/>
    <mergeCell ref="K12:L12"/>
    <mergeCell ref="K21:L21"/>
    <mergeCell ref="K22:L22"/>
    <mergeCell ref="K20:L20"/>
    <mergeCell ref="K14:L14"/>
    <mergeCell ref="K15:L15"/>
    <mergeCell ref="K16:L16"/>
    <mergeCell ref="K17:L17"/>
    <mergeCell ref="K18:L18"/>
    <mergeCell ref="K19:L19"/>
    <mergeCell ref="O10:P10"/>
    <mergeCell ref="O11:P11"/>
    <mergeCell ref="O12:P12"/>
    <mergeCell ref="O13:P13"/>
    <mergeCell ref="F3:M3"/>
    <mergeCell ref="F4:M4"/>
    <mergeCell ref="O26:P26"/>
    <mergeCell ref="O27:P27"/>
    <mergeCell ref="O28:P28"/>
    <mergeCell ref="O34:P34"/>
    <mergeCell ref="O35:P35"/>
    <mergeCell ref="O23:P23"/>
    <mergeCell ref="O22:P22"/>
    <mergeCell ref="O29:P29"/>
    <mergeCell ref="O30:P30"/>
    <mergeCell ref="O31:P31"/>
    <mergeCell ref="O32:P32"/>
    <mergeCell ref="O33:P33"/>
    <mergeCell ref="M34:N34"/>
    <mergeCell ref="M35:N35"/>
    <mergeCell ref="O14:P14"/>
    <mergeCell ref="O15:P15"/>
    <mergeCell ref="O16:P16"/>
    <mergeCell ref="O17:P17"/>
    <mergeCell ref="O18:P18"/>
    <mergeCell ref="O19:P19"/>
    <mergeCell ref="O20:P20"/>
    <mergeCell ref="O21:P21"/>
    <mergeCell ref="M21:N21"/>
    <mergeCell ref="M22:N22"/>
    <mergeCell ref="M29:N29"/>
    <mergeCell ref="M30:N30"/>
    <mergeCell ref="M31:N31"/>
    <mergeCell ref="M32:N32"/>
    <mergeCell ref="M33:N33"/>
    <mergeCell ref="M14:N14"/>
    <mergeCell ref="M15:N15"/>
    <mergeCell ref="M16:N16"/>
    <mergeCell ref="M17:N17"/>
    <mergeCell ref="M18:N18"/>
    <mergeCell ref="M19:N19"/>
    <mergeCell ref="M20:N20"/>
    <mergeCell ref="F5:M5"/>
    <mergeCell ref="F6:M6"/>
    <mergeCell ref="K115:L115"/>
    <mergeCell ref="K109:L109"/>
    <mergeCell ref="K110:L110"/>
    <mergeCell ref="K111:L111"/>
    <mergeCell ref="K112:L112"/>
    <mergeCell ref="K113:L113"/>
    <mergeCell ref="K114:L114"/>
    <mergeCell ref="G115:H115"/>
    <mergeCell ref="B7:Q7"/>
    <mergeCell ref="B8:Q8"/>
    <mergeCell ref="C10:C14"/>
    <mergeCell ref="E16:I16"/>
    <mergeCell ref="B106:Q106"/>
    <mergeCell ref="C108:D108"/>
    <mergeCell ref="E108:F108"/>
    <mergeCell ref="G108:H108"/>
    <mergeCell ref="I108:J108"/>
    <mergeCell ref="K108:L108"/>
    <mergeCell ref="D5:E5"/>
    <mergeCell ref="N5:O6"/>
    <mergeCell ref="P5:Q6"/>
    <mergeCell ref="B3:C6"/>
    <mergeCell ref="I109:J109"/>
    <mergeCell ref="I110:J110"/>
    <mergeCell ref="I111:J111"/>
    <mergeCell ref="I112:J112"/>
    <mergeCell ref="I113:J113"/>
    <mergeCell ref="I114:J114"/>
    <mergeCell ref="I115:J115"/>
    <mergeCell ref="I116:J116"/>
    <mergeCell ref="G109:H109"/>
    <mergeCell ref="G110:H110"/>
    <mergeCell ref="G111:H111"/>
    <mergeCell ref="G112:H112"/>
    <mergeCell ref="G113:H113"/>
    <mergeCell ref="G114:H114"/>
    <mergeCell ref="B38:Q38"/>
    <mergeCell ref="B68:Q68"/>
    <mergeCell ref="D3:E3"/>
    <mergeCell ref="N3:O3"/>
    <mergeCell ref="D4:E4"/>
    <mergeCell ref="N4:O4"/>
    <mergeCell ref="D6:E6"/>
    <mergeCell ref="C115:D115"/>
    <mergeCell ref="C116:D116"/>
    <mergeCell ref="E109:F109"/>
    <mergeCell ref="E110:F110"/>
    <mergeCell ref="E111:F111"/>
    <mergeCell ref="E112:F112"/>
    <mergeCell ref="E113:F113"/>
    <mergeCell ref="E114:F114"/>
    <mergeCell ref="E115:F115"/>
    <mergeCell ref="E116:F116"/>
    <mergeCell ref="C109:D109"/>
    <mergeCell ref="C110:D110"/>
    <mergeCell ref="C111:D111"/>
    <mergeCell ref="C112:D112"/>
    <mergeCell ref="C113:D113"/>
    <mergeCell ref="C114:D114"/>
    <mergeCell ref="G116:H116"/>
    <mergeCell ref="J61:N61"/>
    <mergeCell ref="I62:N62"/>
    <mergeCell ref="I63:N63"/>
    <mergeCell ref="J58:N58"/>
    <mergeCell ref="J59:N59"/>
    <mergeCell ref="I41:I42"/>
    <mergeCell ref="I40:P40"/>
    <mergeCell ref="G43:G44"/>
    <mergeCell ref="C50:G50"/>
    <mergeCell ref="D51:G51"/>
    <mergeCell ref="D52:G52"/>
    <mergeCell ref="D53:G53"/>
    <mergeCell ref="D54:G54"/>
    <mergeCell ref="E41:F41"/>
    <mergeCell ref="E42:F42"/>
    <mergeCell ref="E43:F44"/>
    <mergeCell ref="E45:F45"/>
    <mergeCell ref="E46:F46"/>
    <mergeCell ref="E47:F47"/>
    <mergeCell ref="C40:G40"/>
    <mergeCell ref="C43:C44"/>
    <mergeCell ref="D43:D44"/>
    <mergeCell ref="D55:G55"/>
    <mergeCell ref="J50:N50"/>
    <mergeCell ref="O41:P41"/>
    <mergeCell ref="J43:N43"/>
    <mergeCell ref="J44:N44"/>
    <mergeCell ref="J45:N45"/>
    <mergeCell ref="J46:N46"/>
    <mergeCell ref="J47:N47"/>
    <mergeCell ref="J48:N48"/>
    <mergeCell ref="J49:N49"/>
    <mergeCell ref="I81:J82"/>
    <mergeCell ref="O64:P64"/>
    <mergeCell ref="O65:P65"/>
    <mergeCell ref="J64:N64"/>
    <mergeCell ref="J65:N65"/>
    <mergeCell ref="J66:N66"/>
    <mergeCell ref="O66:P66"/>
    <mergeCell ref="J51:N51"/>
    <mergeCell ref="J52:N52"/>
    <mergeCell ref="J53:N53"/>
    <mergeCell ref="J54:N54"/>
    <mergeCell ref="J55:N55"/>
    <mergeCell ref="J56:N56"/>
    <mergeCell ref="J57:N57"/>
    <mergeCell ref="J60:N60"/>
    <mergeCell ref="J41:N42"/>
    <mergeCell ref="I83:J84"/>
    <mergeCell ref="C94:E94"/>
    <mergeCell ref="I94:P95"/>
    <mergeCell ref="J97:P97"/>
    <mergeCell ref="J98:P98"/>
    <mergeCell ref="J96:P96"/>
    <mergeCell ref="J88:L88"/>
    <mergeCell ref="J89:L89"/>
    <mergeCell ref="J90:L90"/>
    <mergeCell ref="I85:J87"/>
    <mergeCell ref="C70:G70"/>
    <mergeCell ref="D72:G72"/>
    <mergeCell ref="I71:J71"/>
    <mergeCell ref="I72:J73"/>
    <mergeCell ref="I74:J75"/>
    <mergeCell ref="I76:J77"/>
    <mergeCell ref="I78:J80"/>
    <mergeCell ref="D71:G71"/>
    <mergeCell ref="D73:G73"/>
    <mergeCell ref="D74:G74"/>
    <mergeCell ref="I70:L70"/>
  </mergeCells>
  <pageMargins left="0.7" right="0.7" top="0.75" bottom="0.75" header="0.3" footer="0.3"/>
  <pageSetup paperSize="1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30"/>
  <sheetViews>
    <sheetView zoomScale="60" zoomScaleNormal="60" workbookViewId="0">
      <selection activeCell="B6" sqref="B6:P6"/>
    </sheetView>
  </sheetViews>
  <sheetFormatPr baseColWidth="10" defaultRowHeight="15" x14ac:dyDescent="0.25"/>
  <cols>
    <col min="1" max="1" width="11.42578125" style="4"/>
    <col min="2" max="2" width="14.140625" style="4" customWidth="1"/>
    <col min="3" max="3" width="14.85546875" style="4" customWidth="1"/>
    <col min="4" max="4" width="11.42578125" style="4"/>
    <col min="5" max="5" width="13" style="4" customWidth="1"/>
    <col min="6" max="6" width="14" style="4" customWidth="1"/>
    <col min="7" max="7" width="13.5703125" style="4" customWidth="1"/>
    <col min="8" max="8" width="14.5703125" style="4" customWidth="1"/>
    <col min="9" max="9" width="14.28515625" style="4" customWidth="1"/>
    <col min="10" max="16384" width="11.42578125" style="4"/>
  </cols>
  <sheetData>
    <row r="1" spans="2:16" ht="7.5" customHeight="1" thickBot="1" x14ac:dyDescent="0.3"/>
    <row r="2" spans="2:16" s="5" customFormat="1" ht="39" customHeight="1" thickTop="1" x14ac:dyDescent="0.25">
      <c r="B2" s="377"/>
      <c r="C2" s="378"/>
      <c r="D2" s="381" t="s">
        <v>71</v>
      </c>
      <c r="E2" s="381"/>
      <c r="F2" s="382" t="s">
        <v>78</v>
      </c>
      <c r="G2" s="382"/>
      <c r="H2" s="382"/>
      <c r="I2" s="382"/>
      <c r="J2" s="382"/>
      <c r="K2" s="382"/>
      <c r="L2" s="382"/>
      <c r="M2" s="381" t="s">
        <v>72</v>
      </c>
      <c r="N2" s="381"/>
      <c r="O2" s="383"/>
      <c r="P2" s="384"/>
    </row>
    <row r="3" spans="2:16" s="5" customFormat="1" ht="27.75" customHeight="1" x14ac:dyDescent="0.25">
      <c r="B3" s="379"/>
      <c r="C3" s="351"/>
      <c r="D3" s="324" t="s">
        <v>73</v>
      </c>
      <c r="E3" s="324"/>
      <c r="F3" s="328" t="s">
        <v>74</v>
      </c>
      <c r="G3" s="328"/>
      <c r="H3" s="328"/>
      <c r="I3" s="328"/>
      <c r="J3" s="328"/>
      <c r="K3" s="328"/>
      <c r="L3" s="328"/>
      <c r="M3" s="324" t="s">
        <v>75</v>
      </c>
      <c r="N3" s="324"/>
      <c r="O3" s="385"/>
      <c r="P3" s="386"/>
    </row>
    <row r="4" spans="2:16" s="5" customFormat="1" ht="27.75" customHeight="1" x14ac:dyDescent="0.25">
      <c r="B4" s="379"/>
      <c r="C4" s="351"/>
      <c r="D4" s="324" t="s">
        <v>76</v>
      </c>
      <c r="E4" s="324"/>
      <c r="F4" s="328" t="s">
        <v>79</v>
      </c>
      <c r="G4" s="328"/>
      <c r="H4" s="328"/>
      <c r="I4" s="328"/>
      <c r="J4" s="328"/>
      <c r="K4" s="328"/>
      <c r="L4" s="328"/>
      <c r="M4" s="340" t="s">
        <v>77</v>
      </c>
      <c r="N4" s="341"/>
      <c r="O4" s="344"/>
      <c r="P4" s="387"/>
    </row>
    <row r="5" spans="2:16" s="5" customFormat="1" ht="42" customHeight="1" thickBot="1" x14ac:dyDescent="0.3">
      <c r="B5" s="380"/>
      <c r="C5" s="353"/>
      <c r="D5" s="325" t="s">
        <v>80</v>
      </c>
      <c r="E5" s="325"/>
      <c r="F5" s="329" t="s">
        <v>81</v>
      </c>
      <c r="G5" s="329"/>
      <c r="H5" s="329"/>
      <c r="I5" s="329"/>
      <c r="J5" s="329"/>
      <c r="K5" s="329"/>
      <c r="L5" s="329"/>
      <c r="M5" s="342"/>
      <c r="N5" s="343"/>
      <c r="O5" s="346"/>
      <c r="P5" s="388"/>
    </row>
    <row r="6" spans="2:16" ht="27.75" customHeight="1" thickBot="1" x14ac:dyDescent="0.3">
      <c r="B6" s="374" t="s">
        <v>97</v>
      </c>
      <c r="C6" s="375"/>
      <c r="D6" s="375"/>
      <c r="E6" s="375"/>
      <c r="F6" s="375"/>
      <c r="G6" s="375"/>
      <c r="H6" s="375"/>
      <c r="I6" s="375"/>
      <c r="J6" s="375"/>
      <c r="K6" s="375"/>
      <c r="L6" s="375"/>
      <c r="M6" s="375"/>
      <c r="N6" s="375"/>
      <c r="O6" s="375"/>
      <c r="P6" s="376"/>
    </row>
    <row r="7" spans="2:16" ht="60" customHeight="1" x14ac:dyDescent="0.25">
      <c r="B7" s="393" t="s">
        <v>98</v>
      </c>
      <c r="C7" s="333"/>
      <c r="D7" s="333"/>
      <c r="E7" s="333"/>
      <c r="F7" s="333"/>
      <c r="G7" s="333"/>
      <c r="H7" s="333"/>
      <c r="I7" s="333"/>
      <c r="J7" s="333"/>
      <c r="K7" s="333"/>
      <c r="L7" s="333"/>
      <c r="M7" s="333"/>
      <c r="N7" s="333"/>
      <c r="O7" s="333"/>
      <c r="P7" s="394"/>
    </row>
    <row r="8" spans="2:16" ht="9.75" customHeight="1" x14ac:dyDescent="0.25">
      <c r="B8" s="89"/>
      <c r="C8" s="7"/>
      <c r="D8" s="7"/>
      <c r="E8" s="7"/>
      <c r="F8" s="7"/>
      <c r="G8" s="7"/>
      <c r="H8" s="7"/>
      <c r="I8" s="7"/>
      <c r="J8" s="7"/>
      <c r="K8" s="7"/>
      <c r="L8" s="7"/>
      <c r="M8" s="7"/>
      <c r="N8" s="7"/>
      <c r="O8" s="7"/>
      <c r="P8" s="90"/>
    </row>
    <row r="9" spans="2:16" ht="21.75" customHeight="1" x14ac:dyDescent="0.25">
      <c r="B9" s="395" t="s">
        <v>99</v>
      </c>
      <c r="C9" s="396"/>
      <c r="D9" s="396"/>
      <c r="E9" s="396"/>
      <c r="F9" s="396"/>
      <c r="G9" s="396"/>
      <c r="H9" s="396"/>
      <c r="I9" s="396"/>
      <c r="J9" s="396"/>
      <c r="K9" s="396"/>
      <c r="L9" s="396"/>
      <c r="M9" s="396"/>
      <c r="N9" s="396"/>
      <c r="O9" s="396"/>
      <c r="P9" s="397"/>
    </row>
    <row r="10" spans="2:16" ht="18.75" customHeight="1" x14ac:dyDescent="0.3">
      <c r="B10" s="398" t="s">
        <v>408</v>
      </c>
      <c r="C10" s="399"/>
      <c r="D10" s="399"/>
      <c r="E10" s="399"/>
      <c r="F10" s="399"/>
      <c r="G10" s="399"/>
      <c r="H10" s="399"/>
      <c r="I10" s="399"/>
      <c r="J10" s="399"/>
      <c r="K10" s="399"/>
      <c r="L10" s="399"/>
      <c r="M10" s="399"/>
      <c r="N10" s="399"/>
      <c r="O10" s="399"/>
      <c r="P10" s="400"/>
    </row>
    <row r="11" spans="2:16" ht="18.75" customHeight="1" x14ac:dyDescent="0.3">
      <c r="B11" s="91"/>
      <c r="C11" s="92"/>
      <c r="D11" s="92"/>
      <c r="E11" s="92"/>
      <c r="F11" s="92"/>
      <c r="G11" s="92"/>
      <c r="H11" s="92"/>
      <c r="I11" s="92"/>
      <c r="J11" s="92"/>
      <c r="K11" s="92"/>
      <c r="L11" s="92"/>
      <c r="M11" s="92"/>
      <c r="N11" s="92"/>
      <c r="O11" s="92"/>
      <c r="P11" s="93"/>
    </row>
    <row r="12" spans="2:16" ht="59.25" customHeight="1" x14ac:dyDescent="0.25">
      <c r="B12" s="401" t="s">
        <v>100</v>
      </c>
      <c r="C12" s="402"/>
      <c r="D12" s="403" t="s">
        <v>101</v>
      </c>
      <c r="E12" s="403"/>
      <c r="F12" s="403"/>
      <c r="G12" s="403"/>
      <c r="H12" s="403"/>
      <c r="I12" s="403"/>
      <c r="J12" s="403"/>
      <c r="K12" s="403"/>
      <c r="L12" s="403"/>
      <c r="M12" s="403"/>
      <c r="N12" s="403"/>
      <c r="O12" s="403"/>
      <c r="P12" s="404"/>
    </row>
    <row r="13" spans="2:16" ht="48" customHeight="1" x14ac:dyDescent="0.25">
      <c r="B13" s="405" t="s">
        <v>102</v>
      </c>
      <c r="C13" s="406"/>
      <c r="D13" s="407" t="s">
        <v>103</v>
      </c>
      <c r="E13" s="407"/>
      <c r="F13" s="407"/>
      <c r="G13" s="407"/>
      <c r="H13" s="407"/>
      <c r="I13" s="407"/>
      <c r="J13" s="407"/>
      <c r="K13" s="407"/>
      <c r="L13" s="407"/>
      <c r="M13" s="407"/>
      <c r="N13" s="407"/>
      <c r="O13" s="407"/>
      <c r="P13" s="408"/>
    </row>
    <row r="14" spans="2:16" ht="192" customHeight="1" x14ac:dyDescent="0.25">
      <c r="B14" s="405" t="s">
        <v>104</v>
      </c>
      <c r="C14" s="406"/>
      <c r="D14" s="409" t="s">
        <v>105</v>
      </c>
      <c r="E14" s="409"/>
      <c r="F14" s="409"/>
      <c r="G14" s="409"/>
      <c r="H14" s="409"/>
      <c r="I14" s="409"/>
      <c r="J14" s="409"/>
      <c r="K14" s="409"/>
      <c r="L14" s="409"/>
      <c r="M14" s="409"/>
      <c r="N14" s="409"/>
      <c r="O14" s="409"/>
      <c r="P14" s="410"/>
    </row>
    <row r="15" spans="2:16" ht="69" customHeight="1" x14ac:dyDescent="0.25">
      <c r="B15" s="391" t="s">
        <v>107</v>
      </c>
      <c r="C15" s="392"/>
      <c r="D15" s="411" t="s">
        <v>106</v>
      </c>
      <c r="E15" s="411"/>
      <c r="F15" s="411"/>
      <c r="G15" s="411"/>
      <c r="H15" s="411"/>
      <c r="I15" s="411"/>
      <c r="J15" s="411"/>
      <c r="K15" s="411"/>
      <c r="L15" s="411"/>
      <c r="M15" s="411"/>
      <c r="N15" s="411"/>
      <c r="O15" s="411"/>
      <c r="P15" s="412"/>
    </row>
    <row r="16" spans="2:16" ht="33.75" customHeight="1" thickBot="1" x14ac:dyDescent="0.3">
      <c r="B16" s="391" t="s">
        <v>108</v>
      </c>
      <c r="C16" s="392"/>
      <c r="D16" s="389" t="s">
        <v>109</v>
      </c>
      <c r="E16" s="389"/>
      <c r="F16" s="389"/>
      <c r="G16" s="389"/>
      <c r="H16" s="389"/>
      <c r="I16" s="389"/>
      <c r="J16" s="389"/>
      <c r="K16" s="389"/>
      <c r="L16" s="389"/>
      <c r="M16" s="389"/>
      <c r="N16" s="389"/>
      <c r="O16" s="389"/>
      <c r="P16" s="390"/>
    </row>
    <row r="17" spans="2:16" ht="36.75" customHeight="1" thickBot="1" x14ac:dyDescent="0.3">
      <c r="B17" s="374" t="s">
        <v>402</v>
      </c>
      <c r="C17" s="375"/>
      <c r="D17" s="375"/>
      <c r="E17" s="375"/>
      <c r="F17" s="375"/>
      <c r="G17" s="375"/>
      <c r="H17" s="375"/>
      <c r="I17" s="375"/>
      <c r="J17" s="375"/>
      <c r="K17" s="375"/>
      <c r="L17" s="375"/>
      <c r="M17" s="375"/>
      <c r="N17" s="375"/>
      <c r="O17" s="375"/>
      <c r="P17" s="376"/>
    </row>
    <row r="18" spans="2:16" ht="9.75" customHeight="1" x14ac:dyDescent="0.25">
      <c r="B18" s="89"/>
      <c r="C18" s="7"/>
      <c r="D18" s="7"/>
      <c r="E18" s="7"/>
      <c r="F18" s="7"/>
      <c r="G18" s="7"/>
      <c r="H18" s="7"/>
      <c r="I18" s="7"/>
      <c r="J18" s="7"/>
      <c r="K18" s="7"/>
      <c r="L18" s="7"/>
      <c r="M18" s="7"/>
      <c r="N18" s="7"/>
      <c r="O18" s="7"/>
      <c r="P18" s="90"/>
    </row>
    <row r="19" spans="2:16" ht="21.75" customHeight="1" x14ac:dyDescent="0.25">
      <c r="B19" s="395" t="s">
        <v>403</v>
      </c>
      <c r="C19" s="396"/>
      <c r="D19" s="396"/>
      <c r="E19" s="396"/>
      <c r="F19" s="396"/>
      <c r="G19" s="396"/>
      <c r="H19" s="396"/>
      <c r="I19" s="396"/>
      <c r="J19" s="396"/>
      <c r="K19" s="396"/>
      <c r="L19" s="396"/>
      <c r="M19" s="396"/>
      <c r="N19" s="396"/>
      <c r="O19" s="396"/>
      <c r="P19" s="397"/>
    </row>
    <row r="20" spans="2:16" ht="18.75" customHeight="1" x14ac:dyDescent="0.3">
      <c r="B20" s="413" t="s">
        <v>409</v>
      </c>
      <c r="C20" s="399"/>
      <c r="D20" s="399"/>
      <c r="E20" s="399"/>
      <c r="F20" s="399"/>
      <c r="G20" s="399"/>
      <c r="H20" s="399"/>
      <c r="I20" s="399"/>
      <c r="J20" s="399"/>
      <c r="K20" s="399"/>
      <c r="L20" s="399"/>
      <c r="M20" s="399"/>
      <c r="N20" s="399"/>
      <c r="O20" s="399"/>
      <c r="P20" s="400"/>
    </row>
    <row r="21" spans="2:16" ht="18.75" customHeight="1" x14ac:dyDescent="0.3">
      <c r="B21" s="91"/>
      <c r="C21" s="92"/>
      <c r="D21" s="92"/>
      <c r="E21" s="92"/>
      <c r="F21" s="92"/>
      <c r="G21" s="92"/>
      <c r="H21" s="92"/>
      <c r="I21" s="92"/>
      <c r="J21" s="92"/>
      <c r="K21" s="92"/>
      <c r="L21" s="92"/>
      <c r="M21" s="92"/>
      <c r="N21" s="92"/>
      <c r="O21" s="92"/>
      <c r="P21" s="93"/>
    </row>
    <row r="22" spans="2:16" ht="59.25" customHeight="1" x14ac:dyDescent="0.25">
      <c r="B22" s="401" t="s">
        <v>100</v>
      </c>
      <c r="C22" s="402"/>
      <c r="D22" s="403" t="s">
        <v>405</v>
      </c>
      <c r="E22" s="403"/>
      <c r="F22" s="403"/>
      <c r="G22" s="403"/>
      <c r="H22" s="403"/>
      <c r="I22" s="403"/>
      <c r="J22" s="403"/>
      <c r="K22" s="403"/>
      <c r="L22" s="403"/>
      <c r="M22" s="403"/>
      <c r="N22" s="403"/>
      <c r="O22" s="403"/>
      <c r="P22" s="404"/>
    </row>
    <row r="23" spans="2:16" ht="56.25" customHeight="1" x14ac:dyDescent="0.25">
      <c r="B23" s="405" t="s">
        <v>102</v>
      </c>
      <c r="C23" s="406"/>
      <c r="D23" s="407" t="s">
        <v>404</v>
      </c>
      <c r="E23" s="407"/>
      <c r="F23" s="407"/>
      <c r="G23" s="407"/>
      <c r="H23" s="407"/>
      <c r="I23" s="407"/>
      <c r="J23" s="407"/>
      <c r="K23" s="407"/>
      <c r="L23" s="407"/>
      <c r="M23" s="407"/>
      <c r="N23" s="407"/>
      <c r="O23" s="407"/>
      <c r="P23" s="408"/>
    </row>
    <row r="24" spans="2:16" ht="91.5" customHeight="1" x14ac:dyDescent="0.25">
      <c r="B24" s="405" t="s">
        <v>104</v>
      </c>
      <c r="C24" s="406"/>
      <c r="D24" s="407" t="s">
        <v>406</v>
      </c>
      <c r="E24" s="407"/>
      <c r="F24" s="407"/>
      <c r="G24" s="407"/>
      <c r="H24" s="407"/>
      <c r="I24" s="407"/>
      <c r="J24" s="407"/>
      <c r="K24" s="407"/>
      <c r="L24" s="407"/>
      <c r="M24" s="407"/>
      <c r="N24" s="407"/>
      <c r="O24" s="407"/>
      <c r="P24" s="408"/>
    </row>
    <row r="25" spans="2:16" ht="81.75" customHeight="1" x14ac:dyDescent="0.25">
      <c r="B25" s="391" t="s">
        <v>107</v>
      </c>
      <c r="C25" s="392"/>
      <c r="D25" s="407" t="s">
        <v>406</v>
      </c>
      <c r="E25" s="407"/>
      <c r="F25" s="407"/>
      <c r="G25" s="407"/>
      <c r="H25" s="407"/>
      <c r="I25" s="407"/>
      <c r="J25" s="407"/>
      <c r="K25" s="407"/>
      <c r="L25" s="407"/>
      <c r="M25" s="407"/>
      <c r="N25" s="407"/>
      <c r="O25" s="407"/>
      <c r="P25" s="408"/>
    </row>
    <row r="26" spans="2:16" ht="97.5" customHeight="1" x14ac:dyDescent="0.25">
      <c r="B26" s="391" t="s">
        <v>108</v>
      </c>
      <c r="C26" s="392"/>
      <c r="D26" s="407" t="s">
        <v>407</v>
      </c>
      <c r="E26" s="407"/>
      <c r="F26" s="407"/>
      <c r="G26" s="407"/>
      <c r="H26" s="407"/>
      <c r="I26" s="407"/>
      <c r="J26" s="407"/>
      <c r="K26" s="407"/>
      <c r="L26" s="407"/>
      <c r="M26" s="407"/>
      <c r="N26" s="407"/>
      <c r="O26" s="407"/>
      <c r="P26" s="408"/>
    </row>
    <row r="27" spans="2:16" ht="42" customHeight="1" x14ac:dyDescent="0.25">
      <c r="B27" s="89"/>
      <c r="C27" s="7"/>
      <c r="D27" s="7"/>
      <c r="E27" s="7"/>
      <c r="F27" s="7"/>
      <c r="G27" s="7"/>
      <c r="H27" s="7"/>
      <c r="I27" s="7"/>
      <c r="J27" s="7"/>
      <c r="K27" s="7"/>
      <c r="L27" s="7"/>
      <c r="M27" s="7"/>
      <c r="N27" s="7"/>
      <c r="O27" s="7"/>
      <c r="P27" s="90"/>
    </row>
    <row r="28" spans="2:16" x14ac:dyDescent="0.25">
      <c r="B28" s="89"/>
      <c r="C28" s="7"/>
      <c r="D28" s="7"/>
      <c r="E28" s="7"/>
      <c r="F28" s="7"/>
      <c r="G28" s="7"/>
      <c r="H28" s="7"/>
      <c r="I28" s="7"/>
      <c r="J28" s="7"/>
      <c r="K28" s="7"/>
      <c r="L28" s="7"/>
      <c r="M28" s="7"/>
      <c r="N28" s="7"/>
      <c r="O28" s="7"/>
      <c r="P28" s="90"/>
    </row>
    <row r="29" spans="2:16" ht="15.75" thickBot="1" x14ac:dyDescent="0.3">
      <c r="B29" s="94"/>
      <c r="C29" s="95"/>
      <c r="D29" s="95"/>
      <c r="E29" s="95"/>
      <c r="F29" s="95"/>
      <c r="G29" s="95"/>
      <c r="H29" s="95"/>
      <c r="I29" s="95"/>
      <c r="J29" s="95"/>
      <c r="K29" s="95"/>
      <c r="L29" s="95"/>
      <c r="M29" s="95"/>
      <c r="N29" s="95"/>
      <c r="O29" s="95"/>
      <c r="P29" s="96"/>
    </row>
    <row r="30" spans="2:16" ht="15.75" thickTop="1" x14ac:dyDescent="0.25"/>
  </sheetData>
  <sheetProtection algorithmName="SHA-512" hashValue="wwgsaKud+QxogT2GnT3mYFKebQwGHqozO/ndDZeBYVkzr1JCPmgLbKLkBlf9jw2aoAZMbJuy5PzQiJNBBZTrmw==" saltValue="ARPKq0WOqqFhkz3OlmYR0A==" spinCount="100000" sheet="1" objects="1" scenarios="1" formatCells="0" formatColumns="0" formatRows="0"/>
  <mergeCells count="42">
    <mergeCell ref="B26:C26"/>
    <mergeCell ref="D26:P26"/>
    <mergeCell ref="B23:C23"/>
    <mergeCell ref="D23:P23"/>
    <mergeCell ref="B24:C24"/>
    <mergeCell ref="D24:P24"/>
    <mergeCell ref="B25:C25"/>
    <mergeCell ref="D25:P25"/>
    <mergeCell ref="B17:P17"/>
    <mergeCell ref="B19:P19"/>
    <mergeCell ref="B20:P20"/>
    <mergeCell ref="B22:C22"/>
    <mergeCell ref="D22:P22"/>
    <mergeCell ref="D16:P16"/>
    <mergeCell ref="B15:C15"/>
    <mergeCell ref="B16:C16"/>
    <mergeCell ref="B7:P7"/>
    <mergeCell ref="B9:P9"/>
    <mergeCell ref="B10:P10"/>
    <mergeCell ref="B12:C12"/>
    <mergeCell ref="D12:P12"/>
    <mergeCell ref="B13:C13"/>
    <mergeCell ref="D13:P13"/>
    <mergeCell ref="B14:C14"/>
    <mergeCell ref="D14:P14"/>
    <mergeCell ref="D15:P15"/>
    <mergeCell ref="B6:P6"/>
    <mergeCell ref="B2:C5"/>
    <mergeCell ref="D2:E2"/>
    <mergeCell ref="F2:L2"/>
    <mergeCell ref="M2:N2"/>
    <mergeCell ref="O2:P2"/>
    <mergeCell ref="D3:E3"/>
    <mergeCell ref="F3:L3"/>
    <mergeCell ref="M3:N3"/>
    <mergeCell ref="O3:P3"/>
    <mergeCell ref="D4:E4"/>
    <mergeCell ref="F4:L4"/>
    <mergeCell ref="M4:N5"/>
    <mergeCell ref="O4:P5"/>
    <mergeCell ref="D5:E5"/>
    <mergeCell ref="F5:L5"/>
  </mergeCells>
  <hyperlinks>
    <hyperlink ref="B10" r:id="rId1" xr:uid="{00000000-0004-0000-0100-000000000000}"/>
    <hyperlink ref="B20" r:id="rId2" xr:uid="{00000000-0004-0000-0100-000001000000}"/>
  </hyperlinks>
  <pageMargins left="0.7" right="0.7" top="0.75" bottom="0.75" header="0.3" footer="0.3"/>
  <pageSetup paperSize="14"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53"/>
  <sheetViews>
    <sheetView zoomScale="60" zoomScaleNormal="60" workbookViewId="0">
      <selection activeCell="B8" sqref="B8:M8"/>
    </sheetView>
  </sheetViews>
  <sheetFormatPr baseColWidth="10" defaultRowHeight="15" x14ac:dyDescent="0.25"/>
  <cols>
    <col min="1" max="1" width="2" style="4" customWidth="1"/>
    <col min="2" max="2" width="14.140625" style="4" customWidth="1"/>
    <col min="3" max="3" width="14.85546875" style="4" customWidth="1"/>
    <col min="4" max="4" width="11.42578125" style="4"/>
    <col min="5" max="5" width="13" style="4" customWidth="1"/>
    <col min="6" max="6" width="18.85546875" style="4" customWidth="1"/>
    <col min="7" max="7" width="73" style="4" customWidth="1"/>
    <col min="8" max="8" width="39" style="4" customWidth="1"/>
    <col min="9" max="9" width="30.5703125" style="4" customWidth="1"/>
    <col min="10" max="10" width="94.7109375" style="4" customWidth="1"/>
    <col min="11" max="11" width="54.85546875" style="4" customWidth="1"/>
    <col min="12" max="12" width="37" style="4" customWidth="1"/>
    <col min="13" max="13" width="41.85546875" style="4" customWidth="1"/>
    <col min="14" max="16384" width="11.42578125" style="4"/>
  </cols>
  <sheetData>
    <row r="1" spans="2:13" ht="9.75" customHeight="1" thickBot="1" x14ac:dyDescent="0.3"/>
    <row r="2" spans="2:13" s="5" customFormat="1" ht="39" customHeight="1" x14ac:dyDescent="0.25">
      <c r="B2" s="348"/>
      <c r="C2" s="349"/>
      <c r="D2" s="323" t="s">
        <v>71</v>
      </c>
      <c r="E2" s="323"/>
      <c r="F2" s="368" t="s">
        <v>78</v>
      </c>
      <c r="G2" s="369"/>
      <c r="H2" s="369"/>
      <c r="I2" s="369"/>
      <c r="J2" s="370"/>
      <c r="K2" s="435" t="s">
        <v>72</v>
      </c>
      <c r="L2" s="436"/>
      <c r="M2" s="97"/>
    </row>
    <row r="3" spans="2:13" s="5" customFormat="1" ht="27.75" customHeight="1" x14ac:dyDescent="0.25">
      <c r="B3" s="350"/>
      <c r="C3" s="351"/>
      <c r="D3" s="324" t="s">
        <v>73</v>
      </c>
      <c r="E3" s="324"/>
      <c r="F3" s="371" t="s">
        <v>74</v>
      </c>
      <c r="G3" s="372"/>
      <c r="H3" s="372"/>
      <c r="I3" s="372"/>
      <c r="J3" s="373"/>
      <c r="K3" s="437" t="s">
        <v>75</v>
      </c>
      <c r="L3" s="438"/>
      <c r="M3" s="98"/>
    </row>
    <row r="4" spans="2:13" s="5" customFormat="1" ht="27.75" customHeight="1" x14ac:dyDescent="0.25">
      <c r="B4" s="350"/>
      <c r="C4" s="351"/>
      <c r="D4" s="324" t="s">
        <v>76</v>
      </c>
      <c r="E4" s="324"/>
      <c r="F4" s="442" t="s">
        <v>79</v>
      </c>
      <c r="G4" s="443"/>
      <c r="H4" s="443"/>
      <c r="I4" s="443"/>
      <c r="J4" s="444"/>
      <c r="K4" s="340" t="s">
        <v>77</v>
      </c>
      <c r="L4" s="439"/>
      <c r="M4" s="345"/>
    </row>
    <row r="5" spans="2:13" s="5" customFormat="1" ht="42" customHeight="1" thickBot="1" x14ac:dyDescent="0.3">
      <c r="B5" s="352"/>
      <c r="C5" s="353"/>
      <c r="D5" s="325" t="s">
        <v>80</v>
      </c>
      <c r="E5" s="325"/>
      <c r="F5" s="445" t="s">
        <v>81</v>
      </c>
      <c r="G5" s="446"/>
      <c r="H5" s="446"/>
      <c r="I5" s="446"/>
      <c r="J5" s="447"/>
      <c r="K5" s="440"/>
      <c r="L5" s="441"/>
      <c r="M5" s="434"/>
    </row>
    <row r="6" spans="2:13" ht="23.25" customHeight="1" thickBot="1" x14ac:dyDescent="0.3">
      <c r="B6" s="320" t="s">
        <v>110</v>
      </c>
      <c r="C6" s="321"/>
      <c r="D6" s="321"/>
      <c r="E6" s="321"/>
      <c r="F6" s="321"/>
      <c r="G6" s="321"/>
      <c r="H6" s="321"/>
      <c r="I6" s="321"/>
      <c r="J6" s="321"/>
      <c r="K6" s="321"/>
      <c r="L6" s="321"/>
      <c r="M6" s="322"/>
    </row>
    <row r="7" spans="2:13" ht="42" customHeight="1" thickBot="1" x14ac:dyDescent="0.3">
      <c r="B7" s="431" t="s">
        <v>111</v>
      </c>
      <c r="C7" s="432"/>
      <c r="D7" s="432"/>
      <c r="E7" s="432"/>
      <c r="F7" s="432"/>
      <c r="G7" s="432"/>
      <c r="H7" s="432"/>
      <c r="I7" s="432"/>
      <c r="J7" s="432"/>
      <c r="K7" s="432"/>
      <c r="L7" s="432"/>
      <c r="M7" s="433"/>
    </row>
    <row r="8" spans="2:13" ht="27.75" customHeight="1" thickBot="1" x14ac:dyDescent="0.3">
      <c r="B8" s="428" t="s">
        <v>265</v>
      </c>
      <c r="C8" s="429"/>
      <c r="D8" s="429"/>
      <c r="E8" s="429"/>
      <c r="F8" s="429"/>
      <c r="G8" s="429"/>
      <c r="H8" s="429"/>
      <c r="I8" s="429"/>
      <c r="J8" s="429"/>
      <c r="K8" s="429"/>
      <c r="L8" s="429"/>
      <c r="M8" s="430"/>
    </row>
    <row r="9" spans="2:13" ht="80.25" customHeight="1" thickBot="1" x14ac:dyDescent="0.3">
      <c r="B9" s="425" t="s">
        <v>262</v>
      </c>
      <c r="C9" s="425"/>
      <c r="D9" s="425"/>
      <c r="E9" s="426" t="s">
        <v>267</v>
      </c>
      <c r="F9" s="426"/>
      <c r="G9" s="424" t="s">
        <v>1161</v>
      </c>
      <c r="H9" s="424"/>
      <c r="I9" s="424"/>
      <c r="J9" s="424"/>
      <c r="K9" s="424"/>
      <c r="L9" s="424"/>
      <c r="M9" s="424"/>
    </row>
    <row r="10" spans="2:13" ht="15.75" thickBot="1" x14ac:dyDescent="0.3">
      <c r="B10" s="425"/>
      <c r="C10" s="425"/>
      <c r="D10" s="425"/>
      <c r="E10" s="426"/>
      <c r="F10" s="426"/>
      <c r="G10" s="424"/>
      <c r="H10" s="424"/>
      <c r="I10" s="424"/>
      <c r="J10" s="424"/>
      <c r="K10" s="424"/>
      <c r="L10" s="424"/>
      <c r="M10" s="424"/>
    </row>
    <row r="11" spans="2:13" ht="34.5" customHeight="1" thickBot="1" x14ac:dyDescent="0.3">
      <c r="B11" s="425"/>
      <c r="C11" s="425"/>
      <c r="D11" s="425"/>
      <c r="E11" s="426" t="s">
        <v>268</v>
      </c>
      <c r="F11" s="426"/>
      <c r="G11" s="424" t="s">
        <v>1162</v>
      </c>
      <c r="H11" s="424"/>
      <c r="I11" s="424"/>
      <c r="J11" s="424"/>
      <c r="K11" s="424"/>
      <c r="L11" s="424"/>
      <c r="M11" s="424"/>
    </row>
    <row r="12" spans="2:13" ht="43.5" customHeight="1" thickBot="1" x14ac:dyDescent="0.3">
      <c r="B12" s="425"/>
      <c r="C12" s="425"/>
      <c r="D12" s="425"/>
      <c r="E12" s="426"/>
      <c r="F12" s="426"/>
      <c r="G12" s="424"/>
      <c r="H12" s="424"/>
      <c r="I12" s="424"/>
      <c r="J12" s="424"/>
      <c r="K12" s="424"/>
      <c r="L12" s="424"/>
      <c r="M12" s="424"/>
    </row>
    <row r="13" spans="2:13" ht="27.75" customHeight="1" thickBot="1" x14ac:dyDescent="0.3">
      <c r="B13" s="425"/>
      <c r="C13" s="425"/>
      <c r="D13" s="425"/>
      <c r="E13" s="426" t="s">
        <v>269</v>
      </c>
      <c r="F13" s="426"/>
      <c r="G13" s="424" t="s">
        <v>1163</v>
      </c>
      <c r="H13" s="424"/>
      <c r="I13" s="424"/>
      <c r="J13" s="424"/>
      <c r="K13" s="424"/>
      <c r="L13" s="424"/>
      <c r="M13" s="424"/>
    </row>
    <row r="14" spans="2:13" ht="42" customHeight="1" thickBot="1" x14ac:dyDescent="0.3">
      <c r="B14" s="425"/>
      <c r="C14" s="425"/>
      <c r="D14" s="425"/>
      <c r="E14" s="426"/>
      <c r="F14" s="426"/>
      <c r="G14" s="424"/>
      <c r="H14" s="424"/>
      <c r="I14" s="424"/>
      <c r="J14" s="424"/>
      <c r="K14" s="424"/>
      <c r="L14" s="424"/>
      <c r="M14" s="424"/>
    </row>
    <row r="15" spans="2:13" ht="27.75" customHeight="1" thickBot="1" x14ac:dyDescent="0.3">
      <c r="B15" s="425"/>
      <c r="C15" s="425"/>
      <c r="D15" s="425"/>
      <c r="E15" s="427" t="s">
        <v>270</v>
      </c>
      <c r="F15" s="427"/>
      <c r="G15" s="424" t="s">
        <v>1164</v>
      </c>
      <c r="H15" s="424"/>
      <c r="I15" s="424"/>
      <c r="J15" s="424"/>
      <c r="K15" s="424"/>
      <c r="L15" s="424"/>
      <c r="M15" s="424"/>
    </row>
    <row r="16" spans="2:13" ht="27.75" customHeight="1" thickBot="1" x14ac:dyDescent="0.3">
      <c r="B16" s="425"/>
      <c r="C16" s="425"/>
      <c r="D16" s="425"/>
      <c r="E16" s="427"/>
      <c r="F16" s="427"/>
      <c r="G16" s="424"/>
      <c r="H16" s="424"/>
      <c r="I16" s="424"/>
      <c r="J16" s="424"/>
      <c r="K16" s="424"/>
      <c r="L16" s="424"/>
      <c r="M16" s="424"/>
    </row>
    <row r="17" spans="2:13" ht="27.75" customHeight="1" thickBot="1" x14ac:dyDescent="0.3">
      <c r="B17" s="425"/>
      <c r="C17" s="425"/>
      <c r="D17" s="425"/>
      <c r="E17" s="426" t="s">
        <v>271</v>
      </c>
      <c r="F17" s="426"/>
      <c r="G17" s="424" t="s">
        <v>1165</v>
      </c>
      <c r="H17" s="424"/>
      <c r="I17" s="424"/>
      <c r="J17" s="424"/>
      <c r="K17" s="424"/>
      <c r="L17" s="424"/>
      <c r="M17" s="424"/>
    </row>
    <row r="18" spans="2:13" ht="27.75" customHeight="1" thickBot="1" x14ac:dyDescent="0.3">
      <c r="B18" s="425"/>
      <c r="C18" s="425"/>
      <c r="D18" s="425"/>
      <c r="E18" s="426"/>
      <c r="F18" s="426"/>
      <c r="G18" s="424"/>
      <c r="H18" s="424"/>
      <c r="I18" s="424"/>
      <c r="J18" s="424"/>
      <c r="K18" s="424"/>
      <c r="L18" s="424"/>
      <c r="M18" s="424"/>
    </row>
    <row r="19" spans="2:13" ht="27.75" customHeight="1" thickBot="1" x14ac:dyDescent="0.3">
      <c r="B19" s="425"/>
      <c r="C19" s="425"/>
      <c r="D19" s="425"/>
      <c r="E19" s="426" t="s">
        <v>272</v>
      </c>
      <c r="F19" s="426"/>
      <c r="G19" s="424" t="s">
        <v>1166</v>
      </c>
      <c r="H19" s="424"/>
      <c r="I19" s="424"/>
      <c r="J19" s="424"/>
      <c r="K19" s="424"/>
      <c r="L19" s="424"/>
      <c r="M19" s="424"/>
    </row>
    <row r="20" spans="2:13" ht="27.75" customHeight="1" thickBot="1" x14ac:dyDescent="0.3">
      <c r="B20" s="425"/>
      <c r="C20" s="425"/>
      <c r="D20" s="425"/>
      <c r="E20" s="426"/>
      <c r="F20" s="426"/>
      <c r="G20" s="424"/>
      <c r="H20" s="424"/>
      <c r="I20" s="424"/>
      <c r="J20" s="424"/>
      <c r="K20" s="424"/>
      <c r="L20" s="424"/>
      <c r="M20" s="424"/>
    </row>
    <row r="21" spans="2:13" ht="27.75" customHeight="1" thickBot="1" x14ac:dyDescent="0.3">
      <c r="B21" s="425" t="s">
        <v>263</v>
      </c>
      <c r="C21" s="425"/>
      <c r="D21" s="425"/>
      <c r="E21" s="426" t="s">
        <v>273</v>
      </c>
      <c r="F21" s="426"/>
      <c r="G21" s="424" t="s">
        <v>1167</v>
      </c>
      <c r="H21" s="424"/>
      <c r="I21" s="424"/>
      <c r="J21" s="424"/>
      <c r="K21" s="424"/>
      <c r="L21" s="424"/>
      <c r="M21" s="424"/>
    </row>
    <row r="22" spans="2:13" ht="27.75" customHeight="1" thickBot="1" x14ac:dyDescent="0.3">
      <c r="B22" s="425"/>
      <c r="C22" s="425"/>
      <c r="D22" s="425"/>
      <c r="E22" s="426"/>
      <c r="F22" s="426"/>
      <c r="G22" s="424"/>
      <c r="H22" s="424"/>
      <c r="I22" s="424"/>
      <c r="J22" s="424"/>
      <c r="K22" s="424"/>
      <c r="L22" s="424"/>
      <c r="M22" s="424"/>
    </row>
    <row r="23" spans="2:13" ht="66" customHeight="1" thickBot="1" x14ac:dyDescent="0.3">
      <c r="B23" s="425"/>
      <c r="C23" s="425"/>
      <c r="D23" s="425"/>
      <c r="E23" s="426" t="s">
        <v>274</v>
      </c>
      <c r="F23" s="426"/>
      <c r="G23" s="424" t="s">
        <v>1168</v>
      </c>
      <c r="H23" s="424"/>
      <c r="I23" s="424"/>
      <c r="J23" s="424"/>
      <c r="K23" s="424"/>
      <c r="L23" s="424"/>
      <c r="M23" s="424"/>
    </row>
    <row r="24" spans="2:13" ht="27.75" customHeight="1" thickBot="1" x14ac:dyDescent="0.3">
      <c r="B24" s="425"/>
      <c r="C24" s="425"/>
      <c r="D24" s="425"/>
      <c r="E24" s="426"/>
      <c r="F24" s="426"/>
      <c r="G24" s="424"/>
      <c r="H24" s="424"/>
      <c r="I24" s="424"/>
      <c r="J24" s="424"/>
      <c r="K24" s="424"/>
      <c r="L24" s="424"/>
      <c r="M24" s="424"/>
    </row>
    <row r="25" spans="2:13" ht="27.75" customHeight="1" thickBot="1" x14ac:dyDescent="0.3">
      <c r="B25" s="425"/>
      <c r="C25" s="425"/>
      <c r="D25" s="425"/>
      <c r="E25" s="426" t="s">
        <v>275</v>
      </c>
      <c r="F25" s="426"/>
      <c r="G25" s="424" t="s">
        <v>1169</v>
      </c>
      <c r="H25" s="424"/>
      <c r="I25" s="424"/>
      <c r="J25" s="424"/>
      <c r="K25" s="424"/>
      <c r="L25" s="424"/>
      <c r="M25" s="424"/>
    </row>
    <row r="26" spans="2:13" ht="42" customHeight="1" thickBot="1" x14ac:dyDescent="0.3">
      <c r="B26" s="425"/>
      <c r="C26" s="425"/>
      <c r="D26" s="425"/>
      <c r="E26" s="426"/>
      <c r="F26" s="426"/>
      <c r="G26" s="424"/>
      <c r="H26" s="424"/>
      <c r="I26" s="424"/>
      <c r="J26" s="424"/>
      <c r="K26" s="424"/>
      <c r="L26" s="424"/>
      <c r="M26" s="424"/>
    </row>
    <row r="27" spans="2:13" ht="35.25" customHeight="1" thickBot="1" x14ac:dyDescent="0.3">
      <c r="B27" s="425"/>
      <c r="C27" s="425"/>
      <c r="D27" s="425"/>
      <c r="E27" s="426" t="s">
        <v>276</v>
      </c>
      <c r="F27" s="426"/>
      <c r="G27" s="424" t="s">
        <v>1170</v>
      </c>
      <c r="H27" s="424"/>
      <c r="I27" s="424"/>
      <c r="J27" s="424"/>
      <c r="K27" s="424"/>
      <c r="L27" s="424"/>
      <c r="M27" s="424"/>
    </row>
    <row r="28" spans="2:13" ht="42" customHeight="1" thickBot="1" x14ac:dyDescent="0.3">
      <c r="B28" s="425"/>
      <c r="C28" s="425"/>
      <c r="D28" s="425"/>
      <c r="E28" s="426"/>
      <c r="F28" s="426"/>
      <c r="G28" s="424"/>
      <c r="H28" s="424"/>
      <c r="I28" s="424"/>
      <c r="J28" s="424"/>
      <c r="K28" s="424"/>
      <c r="L28" s="424"/>
      <c r="M28" s="424"/>
    </row>
    <row r="29" spans="2:13" ht="53.25" customHeight="1" thickBot="1" x14ac:dyDescent="0.3">
      <c r="B29" s="425"/>
      <c r="C29" s="425"/>
      <c r="D29" s="425"/>
      <c r="E29" s="426" t="s">
        <v>277</v>
      </c>
      <c r="F29" s="426"/>
      <c r="G29" s="424" t="s">
        <v>1171</v>
      </c>
      <c r="H29" s="424"/>
      <c r="I29" s="424"/>
      <c r="J29" s="424"/>
      <c r="K29" s="424"/>
      <c r="L29" s="424"/>
      <c r="M29" s="424"/>
    </row>
    <row r="30" spans="2:13" ht="59.25" customHeight="1" thickBot="1" x14ac:dyDescent="0.3">
      <c r="B30" s="425"/>
      <c r="C30" s="425"/>
      <c r="D30" s="425"/>
      <c r="E30" s="426"/>
      <c r="F30" s="426"/>
      <c r="G30" s="424"/>
      <c r="H30" s="424"/>
      <c r="I30" s="424"/>
      <c r="J30" s="424"/>
      <c r="K30" s="424"/>
      <c r="L30" s="424"/>
      <c r="M30" s="424"/>
    </row>
    <row r="31" spans="2:13" ht="39" customHeight="1" thickBot="1" x14ac:dyDescent="0.3">
      <c r="B31" s="425"/>
      <c r="C31" s="425"/>
      <c r="D31" s="425"/>
      <c r="E31" s="427" t="s">
        <v>278</v>
      </c>
      <c r="F31" s="427"/>
      <c r="G31" s="424" t="s">
        <v>1172</v>
      </c>
      <c r="H31" s="424"/>
      <c r="I31" s="424"/>
      <c r="J31" s="424"/>
      <c r="K31" s="424"/>
      <c r="L31" s="424"/>
      <c r="M31" s="424"/>
    </row>
    <row r="32" spans="2:13" ht="49.5" customHeight="1" thickBot="1" x14ac:dyDescent="0.3">
      <c r="B32" s="425"/>
      <c r="C32" s="425"/>
      <c r="D32" s="425"/>
      <c r="E32" s="427"/>
      <c r="F32" s="427"/>
      <c r="G32" s="424"/>
      <c r="H32" s="424"/>
      <c r="I32" s="424"/>
      <c r="J32" s="424"/>
      <c r="K32" s="424"/>
      <c r="L32" s="424"/>
      <c r="M32" s="424"/>
    </row>
    <row r="33" spans="2:13" ht="106.5" customHeight="1" thickBot="1" x14ac:dyDescent="0.3">
      <c r="B33" s="416" t="s">
        <v>264</v>
      </c>
      <c r="C33" s="417"/>
      <c r="D33" s="418"/>
      <c r="E33" s="422" t="s">
        <v>80</v>
      </c>
      <c r="F33" s="423"/>
      <c r="G33" s="99" t="s">
        <v>279</v>
      </c>
      <c r="H33" s="99" t="s">
        <v>280</v>
      </c>
      <c r="I33" s="99" t="s">
        <v>281</v>
      </c>
      <c r="J33" s="99" t="s">
        <v>282</v>
      </c>
      <c r="K33" s="99" t="s">
        <v>283</v>
      </c>
      <c r="L33" s="100" t="s">
        <v>284</v>
      </c>
      <c r="M33" s="100" t="s">
        <v>285</v>
      </c>
    </row>
    <row r="34" spans="2:13" ht="105.75" customHeight="1" thickBot="1" x14ac:dyDescent="0.35">
      <c r="B34" s="419"/>
      <c r="C34" s="420"/>
      <c r="D34" s="421"/>
      <c r="E34" s="414" t="s">
        <v>14</v>
      </c>
      <c r="F34" s="415"/>
      <c r="G34" s="174" t="s">
        <v>301</v>
      </c>
      <c r="H34" s="174"/>
      <c r="I34" s="174"/>
      <c r="J34" s="174" t="s">
        <v>304</v>
      </c>
      <c r="K34" s="174" t="s">
        <v>412</v>
      </c>
      <c r="L34" s="175"/>
      <c r="M34" s="175"/>
    </row>
    <row r="35" spans="2:13" ht="99.75" thickBot="1" x14ac:dyDescent="0.35">
      <c r="B35" s="419"/>
      <c r="C35" s="420"/>
      <c r="D35" s="421"/>
      <c r="E35" s="414" t="s">
        <v>8</v>
      </c>
      <c r="F35" s="415"/>
      <c r="G35" s="174" t="s">
        <v>306</v>
      </c>
      <c r="H35" s="174"/>
      <c r="I35" s="174"/>
      <c r="J35" s="174" t="s">
        <v>307</v>
      </c>
      <c r="K35" s="174" t="s">
        <v>308</v>
      </c>
      <c r="L35" s="175"/>
      <c r="M35" s="175"/>
    </row>
    <row r="36" spans="2:13" ht="149.25" thickBot="1" x14ac:dyDescent="0.35">
      <c r="B36" s="419"/>
      <c r="C36" s="420"/>
      <c r="D36" s="421"/>
      <c r="E36" s="414" t="s">
        <v>11</v>
      </c>
      <c r="F36" s="415"/>
      <c r="G36" s="174" t="s">
        <v>310</v>
      </c>
      <c r="H36" s="174"/>
      <c r="I36" s="174"/>
      <c r="J36" s="174" t="s">
        <v>311</v>
      </c>
      <c r="K36" s="174" t="s">
        <v>312</v>
      </c>
      <c r="L36" s="175"/>
      <c r="M36" s="175"/>
    </row>
    <row r="37" spans="2:13" ht="99.75" thickBot="1" x14ac:dyDescent="0.35">
      <c r="B37" s="419"/>
      <c r="C37" s="420"/>
      <c r="D37" s="421"/>
      <c r="E37" s="414" t="s">
        <v>15</v>
      </c>
      <c r="F37" s="415"/>
      <c r="G37" s="174" t="s">
        <v>314</v>
      </c>
      <c r="H37" s="174"/>
      <c r="I37" s="174"/>
      <c r="J37" s="174" t="s">
        <v>316</v>
      </c>
      <c r="K37" s="174" t="s">
        <v>317</v>
      </c>
      <c r="L37" s="175"/>
      <c r="M37" s="175"/>
    </row>
    <row r="38" spans="2:13" ht="149.25" thickBot="1" x14ac:dyDescent="0.35">
      <c r="B38" s="419"/>
      <c r="C38" s="420"/>
      <c r="D38" s="421"/>
      <c r="E38" s="414" t="s">
        <v>10</v>
      </c>
      <c r="F38" s="415"/>
      <c r="G38" s="174" t="s">
        <v>318</v>
      </c>
      <c r="H38" s="174"/>
      <c r="I38" s="174"/>
      <c r="J38" s="174" t="s">
        <v>320</v>
      </c>
      <c r="K38" s="174" t="s">
        <v>413</v>
      </c>
      <c r="L38" s="175"/>
      <c r="M38" s="175"/>
    </row>
    <row r="39" spans="2:13" ht="116.25" thickBot="1" x14ac:dyDescent="0.35">
      <c r="B39" s="419"/>
      <c r="C39" s="420"/>
      <c r="D39" s="421"/>
      <c r="E39" s="414" t="s">
        <v>16</v>
      </c>
      <c r="F39" s="415"/>
      <c r="G39" s="174" t="s">
        <v>321</v>
      </c>
      <c r="H39" s="174"/>
      <c r="I39" s="174"/>
      <c r="J39" s="174" t="s">
        <v>323</v>
      </c>
      <c r="K39" s="174" t="s">
        <v>324</v>
      </c>
      <c r="L39" s="175"/>
      <c r="M39" s="175"/>
    </row>
    <row r="40" spans="2:13" ht="314.25" thickBot="1" x14ac:dyDescent="0.35">
      <c r="B40" s="419"/>
      <c r="C40" s="420"/>
      <c r="D40" s="421"/>
      <c r="E40" s="414" t="s">
        <v>17</v>
      </c>
      <c r="F40" s="415"/>
      <c r="G40" s="174" t="s">
        <v>325</v>
      </c>
      <c r="H40" s="174"/>
      <c r="I40" s="174"/>
      <c r="J40" s="174" t="s">
        <v>329</v>
      </c>
      <c r="K40" s="174" t="s">
        <v>414</v>
      </c>
      <c r="L40" s="175"/>
      <c r="M40" s="175"/>
    </row>
    <row r="41" spans="2:13" ht="231.75" thickBot="1" x14ac:dyDescent="0.35">
      <c r="B41" s="419"/>
      <c r="C41" s="420"/>
      <c r="D41" s="421"/>
      <c r="E41" s="414" t="s">
        <v>18</v>
      </c>
      <c r="F41" s="415"/>
      <c r="G41" s="174" t="s">
        <v>1173</v>
      </c>
      <c r="H41" s="174"/>
      <c r="I41" s="174"/>
      <c r="J41" s="174" t="s">
        <v>327</v>
      </c>
      <c r="K41" s="174" t="s">
        <v>415</v>
      </c>
      <c r="L41" s="175"/>
      <c r="M41" s="175"/>
    </row>
    <row r="42" spans="2:13" ht="83.25" thickBot="1" x14ac:dyDescent="0.35">
      <c r="B42" s="419"/>
      <c r="C42" s="420"/>
      <c r="D42" s="421"/>
      <c r="E42" s="414" t="s">
        <v>330</v>
      </c>
      <c r="F42" s="415"/>
      <c r="G42" s="174" t="s">
        <v>331</v>
      </c>
      <c r="H42" s="174"/>
      <c r="I42" s="174"/>
      <c r="J42" s="174"/>
      <c r="K42" s="174" t="s">
        <v>305</v>
      </c>
      <c r="L42" s="175"/>
      <c r="M42" s="175"/>
    </row>
    <row r="43" spans="2:13" ht="83.25" thickBot="1" x14ac:dyDescent="0.35">
      <c r="B43" s="419"/>
      <c r="C43" s="420"/>
      <c r="D43" s="421"/>
      <c r="E43" s="414" t="s">
        <v>27</v>
      </c>
      <c r="F43" s="415"/>
      <c r="G43" s="174" t="s">
        <v>332</v>
      </c>
      <c r="H43" s="174"/>
      <c r="I43" s="174"/>
      <c r="J43" s="174" t="s">
        <v>334</v>
      </c>
      <c r="K43" s="174" t="s">
        <v>416</v>
      </c>
      <c r="L43" s="175"/>
      <c r="M43" s="175"/>
    </row>
    <row r="44" spans="2:13" ht="336" customHeight="1" thickBot="1" x14ac:dyDescent="0.35">
      <c r="B44" s="419"/>
      <c r="C44" s="420"/>
      <c r="D44" s="421"/>
      <c r="E44" s="414" t="s">
        <v>19</v>
      </c>
      <c r="F44" s="415"/>
      <c r="G44" s="174" t="s">
        <v>335</v>
      </c>
      <c r="H44" s="174"/>
      <c r="I44" s="174"/>
      <c r="J44" s="174" t="s">
        <v>337</v>
      </c>
      <c r="K44" s="174" t="s">
        <v>338</v>
      </c>
      <c r="L44" s="175"/>
      <c r="M44" s="175"/>
    </row>
    <row r="45" spans="2:13" ht="83.25" thickBot="1" x14ac:dyDescent="0.35">
      <c r="B45" s="419"/>
      <c r="C45" s="420"/>
      <c r="D45" s="421"/>
      <c r="E45" s="414" t="s">
        <v>20</v>
      </c>
      <c r="F45" s="415"/>
      <c r="G45" s="174" t="s">
        <v>339</v>
      </c>
      <c r="H45" s="174"/>
      <c r="I45" s="174"/>
      <c r="J45" s="174" t="s">
        <v>341</v>
      </c>
      <c r="K45" s="174" t="s">
        <v>342</v>
      </c>
      <c r="L45" s="175"/>
      <c r="M45" s="175"/>
    </row>
    <row r="46" spans="2:13" ht="116.25" thickBot="1" x14ac:dyDescent="0.35">
      <c r="B46" s="419"/>
      <c r="C46" s="420"/>
      <c r="D46" s="421"/>
      <c r="E46" s="414" t="s">
        <v>21</v>
      </c>
      <c r="F46" s="415"/>
      <c r="G46" s="174" t="s">
        <v>343</v>
      </c>
      <c r="H46" s="176"/>
      <c r="I46" s="176"/>
      <c r="J46" s="174" t="s">
        <v>345</v>
      </c>
      <c r="K46" s="177" t="s">
        <v>346</v>
      </c>
      <c r="L46" s="175"/>
      <c r="M46" s="175"/>
    </row>
    <row r="47" spans="2:13" ht="215.25" thickBot="1" x14ac:dyDescent="0.35">
      <c r="B47" s="419"/>
      <c r="C47" s="420"/>
      <c r="D47" s="421"/>
      <c r="E47" s="414" t="s">
        <v>22</v>
      </c>
      <c r="F47" s="415"/>
      <c r="G47" s="174" t="s">
        <v>347</v>
      </c>
      <c r="H47" s="176"/>
      <c r="I47" s="176"/>
      <c r="J47" s="174" t="s">
        <v>348</v>
      </c>
      <c r="K47" s="177" t="s">
        <v>346</v>
      </c>
      <c r="L47" s="175"/>
      <c r="M47" s="175"/>
    </row>
    <row r="48" spans="2:13" ht="149.25" thickBot="1" x14ac:dyDescent="0.35">
      <c r="B48" s="419"/>
      <c r="C48" s="420"/>
      <c r="D48" s="421"/>
      <c r="E48" s="414" t="s">
        <v>23</v>
      </c>
      <c r="F48" s="415"/>
      <c r="G48" s="174" t="s">
        <v>350</v>
      </c>
      <c r="H48" s="176"/>
      <c r="I48" s="176"/>
      <c r="J48" s="174" t="s">
        <v>351</v>
      </c>
      <c r="K48" s="177" t="s">
        <v>1174</v>
      </c>
      <c r="L48" s="175"/>
      <c r="M48" s="175"/>
    </row>
    <row r="49" spans="2:13" ht="116.25" thickBot="1" x14ac:dyDescent="0.35">
      <c r="B49" s="419"/>
      <c r="C49" s="420"/>
      <c r="D49" s="421"/>
      <c r="E49" s="414" t="s">
        <v>266</v>
      </c>
      <c r="F49" s="415"/>
      <c r="G49" s="174" t="s">
        <v>353</v>
      </c>
      <c r="H49" s="176"/>
      <c r="I49" s="176"/>
      <c r="J49" s="174" t="s">
        <v>354</v>
      </c>
      <c r="K49" s="177" t="s">
        <v>355</v>
      </c>
      <c r="L49" s="175"/>
      <c r="M49" s="175"/>
    </row>
    <row r="50" spans="2:13" ht="52.5" customHeight="1" x14ac:dyDescent="0.25">
      <c r="B50" s="6"/>
      <c r="C50" s="7"/>
      <c r="D50" s="7"/>
      <c r="E50" s="7"/>
      <c r="F50" s="7"/>
      <c r="G50" s="7"/>
      <c r="H50" s="7"/>
      <c r="I50" s="7"/>
      <c r="J50" s="7"/>
      <c r="K50" s="7"/>
      <c r="L50" s="7"/>
      <c r="M50" s="8"/>
    </row>
    <row r="51" spans="2:13" ht="18.75" x14ac:dyDescent="0.3">
      <c r="B51" s="6"/>
      <c r="C51" s="81"/>
      <c r="D51" s="81"/>
      <c r="E51" s="76"/>
      <c r="F51" s="76"/>
      <c r="G51" s="76"/>
      <c r="H51" s="76"/>
      <c r="I51" s="76"/>
      <c r="J51" s="7"/>
      <c r="K51" s="7"/>
      <c r="L51" s="7"/>
      <c r="M51" s="8"/>
    </row>
    <row r="52" spans="2:13" x14ac:dyDescent="0.25">
      <c r="B52" s="6"/>
      <c r="C52" s="7"/>
      <c r="D52" s="7"/>
      <c r="E52" s="7"/>
      <c r="F52" s="7"/>
      <c r="G52" s="7"/>
      <c r="H52" s="7"/>
      <c r="I52" s="7"/>
      <c r="J52" s="7"/>
      <c r="K52" s="7"/>
      <c r="L52" s="7"/>
      <c r="M52" s="8"/>
    </row>
    <row r="53" spans="2:13" ht="15.75" thickBot="1" x14ac:dyDescent="0.3">
      <c r="B53" s="86"/>
      <c r="C53" s="87"/>
      <c r="D53" s="87"/>
      <c r="E53" s="87"/>
      <c r="F53" s="87"/>
      <c r="G53" s="87"/>
      <c r="H53" s="87"/>
      <c r="I53" s="87"/>
      <c r="J53" s="87"/>
      <c r="K53" s="87"/>
      <c r="L53" s="87"/>
      <c r="M53" s="88"/>
    </row>
  </sheetData>
  <sheetProtection algorithmName="SHA-512" hashValue="soYctJozisVorqfHvC8wpwZyeVDEUZUELSQ4GExtgixtsuyfIGYPMhjIinR3DfgjQLI4TdpNwKD8GlZGquS9Mg==" saltValue="XnJoWUhWp8IBVh4EkgWMyQ==" spinCount="100000" sheet="1" objects="1" scenarios="1" formatCells="0" formatColumns="0" formatRows="0"/>
  <mergeCells count="60">
    <mergeCell ref="D3:E3"/>
    <mergeCell ref="D4:E4"/>
    <mergeCell ref="B7:M7"/>
    <mergeCell ref="D5:E5"/>
    <mergeCell ref="B6:M6"/>
    <mergeCell ref="B2:C5"/>
    <mergeCell ref="D2:E2"/>
    <mergeCell ref="M4:M5"/>
    <mergeCell ref="K2:L2"/>
    <mergeCell ref="K3:L3"/>
    <mergeCell ref="K4:L5"/>
    <mergeCell ref="F2:J2"/>
    <mergeCell ref="F3:J3"/>
    <mergeCell ref="F4:J4"/>
    <mergeCell ref="F5:J5"/>
    <mergeCell ref="B8:M8"/>
    <mergeCell ref="B9:D20"/>
    <mergeCell ref="E9:F10"/>
    <mergeCell ref="E11:F12"/>
    <mergeCell ref="E13:F14"/>
    <mergeCell ref="E15:F16"/>
    <mergeCell ref="E17:F18"/>
    <mergeCell ref="E19:F20"/>
    <mergeCell ref="G31:M32"/>
    <mergeCell ref="G9:M10"/>
    <mergeCell ref="G11:M12"/>
    <mergeCell ref="G13:M14"/>
    <mergeCell ref="G15:M16"/>
    <mergeCell ref="E35:F35"/>
    <mergeCell ref="E36:F36"/>
    <mergeCell ref="G17:M18"/>
    <mergeCell ref="G19:M20"/>
    <mergeCell ref="B21:D32"/>
    <mergeCell ref="E21:F22"/>
    <mergeCell ref="E23:F24"/>
    <mergeCell ref="E25:F26"/>
    <mergeCell ref="E27:F28"/>
    <mergeCell ref="E29:F30"/>
    <mergeCell ref="E31:F32"/>
    <mergeCell ref="G21:M22"/>
    <mergeCell ref="G23:M24"/>
    <mergeCell ref="G25:M26"/>
    <mergeCell ref="G27:M28"/>
    <mergeCell ref="G29:M30"/>
    <mergeCell ref="E47:F47"/>
    <mergeCell ref="E48:F48"/>
    <mergeCell ref="E49:F49"/>
    <mergeCell ref="B33:D49"/>
    <mergeCell ref="E42:F42"/>
    <mergeCell ref="E43:F43"/>
    <mergeCell ref="E44:F44"/>
    <mergeCell ref="E45:F45"/>
    <mergeCell ref="E46:F46"/>
    <mergeCell ref="E37:F37"/>
    <mergeCell ref="E38:F38"/>
    <mergeCell ref="E39:F39"/>
    <mergeCell ref="E40:F40"/>
    <mergeCell ref="E41:F41"/>
    <mergeCell ref="E33:F33"/>
    <mergeCell ref="E34:F34"/>
  </mergeCells>
  <pageMargins left="0.7" right="0.7" top="0.75" bottom="0.75" header="0.3" footer="0.3"/>
  <pageSetup paperSize="1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Q182"/>
  <sheetViews>
    <sheetView zoomScale="60" zoomScaleNormal="60" workbookViewId="0">
      <selection activeCell="H15" sqref="H15:I15"/>
    </sheetView>
  </sheetViews>
  <sheetFormatPr baseColWidth="10" defaultRowHeight="15" x14ac:dyDescent="0.25"/>
  <cols>
    <col min="1" max="1" width="7.140625" style="4" customWidth="1"/>
    <col min="2" max="2" width="17.7109375" style="4" customWidth="1"/>
    <col min="3" max="3" width="40.7109375" style="4" customWidth="1"/>
    <col min="4" max="4" width="59.28515625" style="4" customWidth="1"/>
    <col min="5" max="5" width="33" style="4" customWidth="1"/>
    <col min="6" max="6" width="6.5703125" style="4" customWidth="1"/>
    <col min="7" max="7" width="69.5703125" style="4" customWidth="1"/>
    <col min="8" max="8" width="28" style="4" customWidth="1"/>
    <col min="9" max="9" width="29.7109375" style="4" customWidth="1"/>
    <col min="10" max="10" width="25" style="4" customWidth="1"/>
    <col min="11" max="11" width="16.140625" style="4" customWidth="1"/>
    <col min="12" max="12" width="28" style="4" customWidth="1"/>
    <col min="13" max="13" width="23.28515625" style="4" customWidth="1"/>
    <col min="14" max="14" width="8.42578125" style="4" customWidth="1"/>
    <col min="15" max="15" width="7.85546875" style="4" customWidth="1"/>
    <col min="16" max="16" width="10.28515625" style="4" customWidth="1"/>
    <col min="17" max="17" width="10.85546875" style="4" customWidth="1"/>
    <col min="18" max="16384" width="11.42578125" style="4"/>
  </cols>
  <sheetData>
    <row r="2" spans="2:17" ht="15.75" thickBot="1" x14ac:dyDescent="0.3"/>
    <row r="3" spans="2:17" s="5" customFormat="1" ht="39" customHeight="1" x14ac:dyDescent="0.25">
      <c r="B3" s="500"/>
      <c r="C3" s="501"/>
      <c r="D3" s="143" t="s">
        <v>71</v>
      </c>
      <c r="E3" s="506" t="s">
        <v>78</v>
      </c>
      <c r="F3" s="507"/>
      <c r="G3" s="507"/>
      <c r="H3" s="507"/>
      <c r="I3" s="507"/>
      <c r="J3" s="507"/>
      <c r="K3" s="508"/>
      <c r="L3" s="323" t="s">
        <v>72</v>
      </c>
      <c r="M3" s="323"/>
      <c r="N3" s="512"/>
      <c r="O3" s="363"/>
      <c r="P3" s="363"/>
      <c r="Q3" s="513"/>
    </row>
    <row r="4" spans="2:17" s="5" customFormat="1" ht="27.75" customHeight="1" x14ac:dyDescent="0.25">
      <c r="B4" s="502"/>
      <c r="C4" s="503"/>
      <c r="D4" s="144" t="s">
        <v>73</v>
      </c>
      <c r="E4" s="509" t="s">
        <v>74</v>
      </c>
      <c r="F4" s="510"/>
      <c r="G4" s="510"/>
      <c r="H4" s="510"/>
      <c r="I4" s="510"/>
      <c r="J4" s="510"/>
      <c r="K4" s="511"/>
      <c r="L4" s="324" t="s">
        <v>75</v>
      </c>
      <c r="M4" s="324"/>
      <c r="N4" s="385"/>
      <c r="O4" s="361"/>
      <c r="P4" s="361"/>
      <c r="Q4" s="514"/>
    </row>
    <row r="5" spans="2:17" s="5" customFormat="1" ht="27.75" customHeight="1" x14ac:dyDescent="0.25">
      <c r="B5" s="502"/>
      <c r="C5" s="503"/>
      <c r="D5" s="144" t="s">
        <v>76</v>
      </c>
      <c r="E5" s="509" t="s">
        <v>79</v>
      </c>
      <c r="F5" s="510"/>
      <c r="G5" s="510"/>
      <c r="H5" s="510"/>
      <c r="I5" s="510"/>
      <c r="J5" s="510"/>
      <c r="K5" s="511"/>
      <c r="L5" s="340" t="s">
        <v>77</v>
      </c>
      <c r="M5" s="341"/>
      <c r="N5" s="344"/>
      <c r="O5" s="498"/>
      <c r="P5" s="498"/>
      <c r="Q5" s="345"/>
    </row>
    <row r="6" spans="2:17" s="5" customFormat="1" ht="42" customHeight="1" thickBot="1" x14ac:dyDescent="0.3">
      <c r="B6" s="504"/>
      <c r="C6" s="505"/>
      <c r="D6" s="101" t="s">
        <v>80</v>
      </c>
      <c r="E6" s="445" t="s">
        <v>81</v>
      </c>
      <c r="F6" s="446"/>
      <c r="G6" s="446"/>
      <c r="H6" s="446"/>
      <c r="I6" s="446"/>
      <c r="J6" s="446"/>
      <c r="K6" s="447"/>
      <c r="L6" s="342"/>
      <c r="M6" s="343"/>
      <c r="N6" s="346"/>
      <c r="O6" s="499"/>
      <c r="P6" s="499"/>
      <c r="Q6" s="347"/>
    </row>
    <row r="7" spans="2:17" ht="23.25" customHeight="1" thickBot="1" x14ac:dyDescent="0.3">
      <c r="B7" s="320" t="s">
        <v>119</v>
      </c>
      <c r="C7" s="321"/>
      <c r="D7" s="321"/>
      <c r="E7" s="321"/>
      <c r="F7" s="321"/>
      <c r="G7" s="321"/>
      <c r="H7" s="321"/>
      <c r="I7" s="321"/>
      <c r="J7" s="321"/>
      <c r="K7" s="321"/>
      <c r="L7" s="321"/>
      <c r="M7" s="321"/>
      <c r="N7" s="321"/>
      <c r="O7" s="321"/>
      <c r="P7" s="321"/>
      <c r="Q7" s="322"/>
    </row>
    <row r="8" spans="2:17" ht="48" customHeight="1" x14ac:dyDescent="0.25">
      <c r="B8" s="486" t="s">
        <v>132</v>
      </c>
      <c r="C8" s="487"/>
      <c r="D8" s="487"/>
      <c r="E8" s="487"/>
      <c r="F8" s="487"/>
      <c r="G8" s="487"/>
      <c r="H8" s="487"/>
      <c r="I8" s="487"/>
      <c r="J8" s="487"/>
      <c r="K8" s="487"/>
      <c r="L8" s="487"/>
      <c r="M8" s="487"/>
      <c r="N8" s="487"/>
      <c r="O8" s="487"/>
      <c r="P8" s="487"/>
      <c r="Q8" s="488"/>
    </row>
    <row r="9" spans="2:17" ht="27.75" customHeight="1" x14ac:dyDescent="0.25">
      <c r="B9" s="489" t="s">
        <v>120</v>
      </c>
      <c r="C9" s="490"/>
      <c r="D9" s="490"/>
      <c r="E9" s="490"/>
      <c r="F9" s="490"/>
      <c r="G9" s="490"/>
      <c r="H9" s="490"/>
      <c r="I9" s="490"/>
      <c r="J9" s="490"/>
      <c r="K9" s="490"/>
      <c r="L9" s="490"/>
      <c r="M9" s="490"/>
      <c r="N9" s="490"/>
      <c r="O9" s="490"/>
      <c r="P9" s="490"/>
      <c r="Q9" s="491"/>
    </row>
    <row r="10" spans="2:17" ht="36" customHeight="1" x14ac:dyDescent="0.25">
      <c r="B10" s="492" t="s">
        <v>80</v>
      </c>
      <c r="C10" s="493"/>
      <c r="D10" s="518" t="s">
        <v>302</v>
      </c>
      <c r="E10" s="518" t="s">
        <v>127</v>
      </c>
      <c r="F10" s="292" t="s">
        <v>129</v>
      </c>
      <c r="G10" s="292"/>
      <c r="H10" s="494" t="s">
        <v>130</v>
      </c>
      <c r="I10" s="495"/>
      <c r="J10" s="494" t="s">
        <v>373</v>
      </c>
      <c r="K10" s="495"/>
      <c r="L10" s="520" t="s">
        <v>131</v>
      </c>
      <c r="M10" s="521"/>
      <c r="N10" s="515" t="s">
        <v>121</v>
      </c>
      <c r="O10" s="516"/>
      <c r="P10" s="516"/>
      <c r="Q10" s="517"/>
    </row>
    <row r="11" spans="2:17" ht="46.5" customHeight="1" x14ac:dyDescent="0.25">
      <c r="B11" s="492"/>
      <c r="C11" s="493"/>
      <c r="D11" s="519"/>
      <c r="E11" s="519"/>
      <c r="F11" s="292"/>
      <c r="G11" s="292"/>
      <c r="H11" s="496"/>
      <c r="I11" s="497"/>
      <c r="J11" s="496"/>
      <c r="K11" s="497"/>
      <c r="L11" s="522"/>
      <c r="M11" s="523"/>
      <c r="N11" s="140" t="s">
        <v>122</v>
      </c>
      <c r="O11" s="140" t="s">
        <v>123</v>
      </c>
      <c r="P11" s="140" t="s">
        <v>124</v>
      </c>
      <c r="Q11" s="102" t="s">
        <v>125</v>
      </c>
    </row>
    <row r="12" spans="2:17" ht="36.75" customHeight="1" x14ac:dyDescent="0.25">
      <c r="B12" s="524" t="str">
        <f>'2 - CONTEXTO'!E34</f>
        <v>Direccionamiento Estratégico</v>
      </c>
      <c r="C12" s="525"/>
      <c r="D12" s="462" t="s">
        <v>303</v>
      </c>
      <c r="E12" s="481" t="str">
        <f>'2 - CONTEXTO'!K34</f>
        <v>1. Oficina del Planeación.
2. Dirección General.</v>
      </c>
      <c r="F12" s="484">
        <v>1</v>
      </c>
      <c r="G12" s="281" t="s">
        <v>418</v>
      </c>
      <c r="H12" s="281" t="s">
        <v>1140</v>
      </c>
      <c r="I12" s="448"/>
      <c r="J12" s="281" t="s">
        <v>419</v>
      </c>
      <c r="K12" s="281"/>
      <c r="L12" s="281" t="s">
        <v>420</v>
      </c>
      <c r="M12" s="448"/>
      <c r="N12" s="449" t="s">
        <v>128</v>
      </c>
      <c r="O12" s="449" t="s">
        <v>128</v>
      </c>
      <c r="P12" s="449" t="s">
        <v>128</v>
      </c>
      <c r="Q12" s="449" t="s">
        <v>128</v>
      </c>
    </row>
    <row r="13" spans="2:17" ht="16.5" customHeight="1" x14ac:dyDescent="0.25">
      <c r="B13" s="526"/>
      <c r="C13" s="527"/>
      <c r="D13" s="463"/>
      <c r="E13" s="482"/>
      <c r="F13" s="484"/>
      <c r="G13" s="281"/>
      <c r="H13" s="281" t="s">
        <v>385</v>
      </c>
      <c r="I13" s="448"/>
      <c r="J13" s="281"/>
      <c r="K13" s="281"/>
      <c r="L13" s="281" t="s">
        <v>387</v>
      </c>
      <c r="M13" s="448"/>
      <c r="N13" s="449"/>
      <c r="O13" s="449"/>
      <c r="P13" s="449"/>
      <c r="Q13" s="449"/>
    </row>
    <row r="14" spans="2:17" ht="16.5" customHeight="1" x14ac:dyDescent="0.25">
      <c r="B14" s="526"/>
      <c r="C14" s="527"/>
      <c r="D14" s="463"/>
      <c r="E14" s="482"/>
      <c r="F14" s="484">
        <v>2</v>
      </c>
      <c r="G14" s="281" t="s">
        <v>375</v>
      </c>
      <c r="H14" s="281" t="s">
        <v>380</v>
      </c>
      <c r="I14" s="448"/>
      <c r="J14" s="281"/>
      <c r="K14" s="281"/>
      <c r="L14" s="281" t="s">
        <v>383</v>
      </c>
      <c r="M14" s="448"/>
      <c r="N14" s="449"/>
      <c r="O14" s="449"/>
      <c r="P14" s="449"/>
      <c r="Q14" s="449"/>
    </row>
    <row r="15" spans="2:17" ht="16.5" customHeight="1" x14ac:dyDescent="0.25">
      <c r="B15" s="526"/>
      <c r="C15" s="527"/>
      <c r="D15" s="463"/>
      <c r="E15" s="482"/>
      <c r="F15" s="484"/>
      <c r="G15" s="281"/>
      <c r="H15" s="281" t="s">
        <v>384</v>
      </c>
      <c r="I15" s="448"/>
      <c r="J15" s="281"/>
      <c r="K15" s="281"/>
      <c r="L15" s="281" t="s">
        <v>386</v>
      </c>
      <c r="M15" s="448"/>
      <c r="N15" s="449"/>
      <c r="O15" s="449"/>
      <c r="P15" s="449"/>
      <c r="Q15" s="449"/>
    </row>
    <row r="16" spans="2:17" ht="16.5" customHeight="1" x14ac:dyDescent="0.25">
      <c r="B16" s="526"/>
      <c r="C16" s="527"/>
      <c r="D16" s="463"/>
      <c r="E16" s="482"/>
      <c r="F16" s="484">
        <v>3</v>
      </c>
      <c r="G16" s="281" t="s">
        <v>376</v>
      </c>
      <c r="H16" s="281" t="s">
        <v>381</v>
      </c>
      <c r="I16" s="448"/>
      <c r="J16" s="281"/>
      <c r="K16" s="281"/>
      <c r="L16" s="281" t="s">
        <v>393</v>
      </c>
      <c r="M16" s="448"/>
      <c r="N16" s="449"/>
      <c r="O16" s="449"/>
      <c r="P16" s="449"/>
      <c r="Q16" s="449"/>
    </row>
    <row r="17" spans="2:17" ht="16.5" customHeight="1" x14ac:dyDescent="0.25">
      <c r="B17" s="526"/>
      <c r="C17" s="527"/>
      <c r="D17" s="463"/>
      <c r="E17" s="482"/>
      <c r="F17" s="484"/>
      <c r="G17" s="281"/>
      <c r="H17" s="281" t="s">
        <v>388</v>
      </c>
      <c r="I17" s="448"/>
      <c r="J17" s="281"/>
      <c r="K17" s="281"/>
      <c r="L17" s="281" t="s">
        <v>394</v>
      </c>
      <c r="M17" s="448"/>
      <c r="N17" s="449"/>
      <c r="O17" s="449"/>
      <c r="P17" s="449"/>
      <c r="Q17" s="449"/>
    </row>
    <row r="18" spans="2:17" ht="16.5" customHeight="1" x14ac:dyDescent="0.25">
      <c r="B18" s="526"/>
      <c r="C18" s="527"/>
      <c r="D18" s="463"/>
      <c r="E18" s="482"/>
      <c r="F18" s="484">
        <v>4</v>
      </c>
      <c r="G18" s="281" t="s">
        <v>377</v>
      </c>
      <c r="H18" s="281" t="s">
        <v>389</v>
      </c>
      <c r="I18" s="448"/>
      <c r="J18" s="281"/>
      <c r="K18" s="281"/>
      <c r="L18" s="281" t="s">
        <v>395</v>
      </c>
      <c r="M18" s="448"/>
      <c r="N18" s="449"/>
      <c r="O18" s="449"/>
      <c r="P18" s="449"/>
      <c r="Q18" s="449"/>
    </row>
    <row r="19" spans="2:17" ht="16.5" customHeight="1" x14ac:dyDescent="0.25">
      <c r="B19" s="526"/>
      <c r="C19" s="527"/>
      <c r="D19" s="463"/>
      <c r="E19" s="482"/>
      <c r="F19" s="484"/>
      <c r="G19" s="281"/>
      <c r="H19" s="281" t="s">
        <v>390</v>
      </c>
      <c r="I19" s="448"/>
      <c r="J19" s="281"/>
      <c r="K19" s="281"/>
      <c r="L19" s="281" t="s">
        <v>396</v>
      </c>
      <c r="M19" s="448"/>
      <c r="N19" s="449"/>
      <c r="O19" s="449"/>
      <c r="P19" s="449"/>
      <c r="Q19" s="449"/>
    </row>
    <row r="20" spans="2:17" ht="16.5" customHeight="1" x14ac:dyDescent="0.25">
      <c r="B20" s="526"/>
      <c r="C20" s="527"/>
      <c r="D20" s="463"/>
      <c r="E20" s="482"/>
      <c r="F20" s="484">
        <v>5</v>
      </c>
      <c r="G20" s="281" t="s">
        <v>378</v>
      </c>
      <c r="H20" s="281" t="s">
        <v>391</v>
      </c>
      <c r="I20" s="448"/>
      <c r="J20" s="281"/>
      <c r="K20" s="281"/>
      <c r="L20" s="281" t="s">
        <v>397</v>
      </c>
      <c r="M20" s="448"/>
      <c r="N20" s="449"/>
      <c r="O20" s="449"/>
      <c r="P20" s="449"/>
      <c r="Q20" s="449"/>
    </row>
    <row r="21" spans="2:17" ht="16.5" customHeight="1" x14ac:dyDescent="0.25">
      <c r="B21" s="528"/>
      <c r="C21" s="529"/>
      <c r="D21" s="464"/>
      <c r="E21" s="483"/>
      <c r="F21" s="484"/>
      <c r="G21" s="281"/>
      <c r="H21" s="281" t="s">
        <v>392</v>
      </c>
      <c r="I21" s="448"/>
      <c r="J21" s="281"/>
      <c r="K21" s="281"/>
      <c r="L21" s="281" t="s">
        <v>398</v>
      </c>
      <c r="M21" s="448"/>
      <c r="N21" s="449"/>
      <c r="O21" s="449"/>
      <c r="P21" s="449"/>
      <c r="Q21" s="449"/>
    </row>
    <row r="22" spans="2:17" ht="16.5" customHeight="1" x14ac:dyDescent="0.25">
      <c r="B22" s="465" t="str">
        <f>'2 - CONTEXTO'!E35</f>
        <v>Comunicación y Gestión con Grupos de Interés.</v>
      </c>
      <c r="C22" s="457"/>
      <c r="D22" s="462" t="s">
        <v>309</v>
      </c>
      <c r="E22" s="481" t="str">
        <f>'2 - CONTEXTO'!K35</f>
        <v>1. Dirección General.
2. Secretaría General.
3. Oficina de Planeación.
4. Oficina Jurídica.
5. Oficina del Inspector de la Gestión de Tierras.
6. Oficina de Control Interno.</v>
      </c>
      <c r="F22" s="484">
        <v>1</v>
      </c>
      <c r="G22" s="281" t="s">
        <v>374</v>
      </c>
      <c r="H22" s="281" t="s">
        <v>379</v>
      </c>
      <c r="I22" s="448"/>
      <c r="J22" s="281"/>
      <c r="K22" s="281"/>
      <c r="L22" s="281" t="s">
        <v>382</v>
      </c>
      <c r="M22" s="448"/>
      <c r="N22" s="449"/>
      <c r="O22" s="449"/>
      <c r="P22" s="449"/>
      <c r="Q22" s="449"/>
    </row>
    <row r="23" spans="2:17" ht="16.5" customHeight="1" x14ac:dyDescent="0.25">
      <c r="B23" s="466"/>
      <c r="C23" s="459"/>
      <c r="D23" s="463"/>
      <c r="E23" s="482"/>
      <c r="F23" s="484"/>
      <c r="G23" s="281"/>
      <c r="H23" s="281" t="s">
        <v>385</v>
      </c>
      <c r="I23" s="448"/>
      <c r="J23" s="281"/>
      <c r="K23" s="281"/>
      <c r="L23" s="281" t="s">
        <v>387</v>
      </c>
      <c r="M23" s="448"/>
      <c r="N23" s="449"/>
      <c r="O23" s="449"/>
      <c r="P23" s="449"/>
      <c r="Q23" s="449"/>
    </row>
    <row r="24" spans="2:17" ht="16.5" customHeight="1" x14ac:dyDescent="0.25">
      <c r="B24" s="466"/>
      <c r="C24" s="459"/>
      <c r="D24" s="463"/>
      <c r="E24" s="482"/>
      <c r="F24" s="484">
        <v>2</v>
      </c>
      <c r="G24" s="281" t="s">
        <v>375</v>
      </c>
      <c r="H24" s="281" t="s">
        <v>380</v>
      </c>
      <c r="I24" s="448"/>
      <c r="J24" s="281"/>
      <c r="K24" s="281"/>
      <c r="L24" s="281" t="s">
        <v>383</v>
      </c>
      <c r="M24" s="448"/>
      <c r="N24" s="449"/>
      <c r="O24" s="449"/>
      <c r="P24" s="449"/>
      <c r="Q24" s="449"/>
    </row>
    <row r="25" spans="2:17" ht="16.5" customHeight="1" x14ac:dyDescent="0.25">
      <c r="B25" s="466"/>
      <c r="C25" s="459"/>
      <c r="D25" s="463"/>
      <c r="E25" s="482"/>
      <c r="F25" s="484"/>
      <c r="G25" s="281"/>
      <c r="H25" s="281" t="s">
        <v>384</v>
      </c>
      <c r="I25" s="448"/>
      <c r="J25" s="281"/>
      <c r="K25" s="281"/>
      <c r="L25" s="281" t="s">
        <v>386</v>
      </c>
      <c r="M25" s="448"/>
      <c r="N25" s="449"/>
      <c r="O25" s="449"/>
      <c r="P25" s="449"/>
      <c r="Q25" s="449"/>
    </row>
    <row r="26" spans="2:17" ht="16.5" customHeight="1" x14ac:dyDescent="0.25">
      <c r="B26" s="466"/>
      <c r="C26" s="459"/>
      <c r="D26" s="463"/>
      <c r="E26" s="482"/>
      <c r="F26" s="484">
        <v>3</v>
      </c>
      <c r="G26" s="281" t="s">
        <v>376</v>
      </c>
      <c r="H26" s="281" t="s">
        <v>381</v>
      </c>
      <c r="I26" s="448"/>
      <c r="J26" s="281"/>
      <c r="K26" s="281"/>
      <c r="L26" s="281" t="s">
        <v>393</v>
      </c>
      <c r="M26" s="448"/>
      <c r="N26" s="449"/>
      <c r="O26" s="449"/>
      <c r="P26" s="449"/>
      <c r="Q26" s="449"/>
    </row>
    <row r="27" spans="2:17" ht="16.5" customHeight="1" x14ac:dyDescent="0.25">
      <c r="B27" s="466"/>
      <c r="C27" s="459"/>
      <c r="D27" s="463"/>
      <c r="E27" s="482"/>
      <c r="F27" s="484"/>
      <c r="G27" s="281"/>
      <c r="H27" s="281" t="s">
        <v>388</v>
      </c>
      <c r="I27" s="448"/>
      <c r="J27" s="281"/>
      <c r="K27" s="281"/>
      <c r="L27" s="281" t="s">
        <v>394</v>
      </c>
      <c r="M27" s="448"/>
      <c r="N27" s="449"/>
      <c r="O27" s="449"/>
      <c r="P27" s="449"/>
      <c r="Q27" s="449"/>
    </row>
    <row r="28" spans="2:17" ht="16.5" customHeight="1" x14ac:dyDescent="0.25">
      <c r="B28" s="466"/>
      <c r="C28" s="459"/>
      <c r="D28" s="463"/>
      <c r="E28" s="482"/>
      <c r="F28" s="484">
        <v>4</v>
      </c>
      <c r="G28" s="281" t="s">
        <v>377</v>
      </c>
      <c r="H28" s="281" t="s">
        <v>389</v>
      </c>
      <c r="I28" s="448"/>
      <c r="J28" s="281"/>
      <c r="K28" s="281"/>
      <c r="L28" s="281" t="s">
        <v>395</v>
      </c>
      <c r="M28" s="448"/>
      <c r="N28" s="449"/>
      <c r="O28" s="449"/>
      <c r="P28" s="449"/>
      <c r="Q28" s="449"/>
    </row>
    <row r="29" spans="2:17" ht="16.5" customHeight="1" x14ac:dyDescent="0.25">
      <c r="B29" s="466"/>
      <c r="C29" s="459"/>
      <c r="D29" s="463"/>
      <c r="E29" s="482"/>
      <c r="F29" s="484"/>
      <c r="G29" s="281"/>
      <c r="H29" s="281" t="s">
        <v>390</v>
      </c>
      <c r="I29" s="448"/>
      <c r="J29" s="281"/>
      <c r="K29" s="281"/>
      <c r="L29" s="281" t="s">
        <v>396</v>
      </c>
      <c r="M29" s="448"/>
      <c r="N29" s="449"/>
      <c r="O29" s="449"/>
      <c r="P29" s="449"/>
      <c r="Q29" s="449"/>
    </row>
    <row r="30" spans="2:17" ht="16.5" customHeight="1" x14ac:dyDescent="0.25">
      <c r="B30" s="466"/>
      <c r="C30" s="459"/>
      <c r="D30" s="463"/>
      <c r="E30" s="482"/>
      <c r="F30" s="484">
        <v>5</v>
      </c>
      <c r="G30" s="281" t="s">
        <v>378</v>
      </c>
      <c r="H30" s="281" t="s">
        <v>391</v>
      </c>
      <c r="I30" s="448"/>
      <c r="J30" s="281"/>
      <c r="K30" s="281"/>
      <c r="L30" s="281" t="s">
        <v>397</v>
      </c>
      <c r="M30" s="448"/>
      <c r="N30" s="449"/>
      <c r="O30" s="449"/>
      <c r="P30" s="449"/>
      <c r="Q30" s="449"/>
    </row>
    <row r="31" spans="2:17" ht="16.5" customHeight="1" x14ac:dyDescent="0.25">
      <c r="B31" s="467"/>
      <c r="C31" s="461"/>
      <c r="D31" s="464"/>
      <c r="E31" s="483"/>
      <c r="F31" s="484"/>
      <c r="G31" s="281"/>
      <c r="H31" s="281" t="s">
        <v>392</v>
      </c>
      <c r="I31" s="448"/>
      <c r="J31" s="281"/>
      <c r="K31" s="281"/>
      <c r="L31" s="281" t="s">
        <v>398</v>
      </c>
      <c r="M31" s="448"/>
      <c r="N31" s="449"/>
      <c r="O31" s="449"/>
      <c r="P31" s="449"/>
      <c r="Q31" s="449"/>
    </row>
    <row r="32" spans="2:17" ht="37.5" customHeight="1" x14ac:dyDescent="0.25">
      <c r="B32" s="465" t="str">
        <f>'2 - CONTEXTO'!E36</f>
        <v>Inteligencia de la información.</v>
      </c>
      <c r="C32" s="457"/>
      <c r="D32" s="462" t="s">
        <v>313</v>
      </c>
      <c r="E32" s="462" t="str">
        <f>'2 - CONTEXTO'!K36</f>
        <v>1. Dirección de Gestión del Ordenamiento Social de la Propiedad.
2. Oficina de Planeación.</v>
      </c>
      <c r="F32" s="452">
        <v>1</v>
      </c>
      <c r="G32" s="281" t="s">
        <v>421</v>
      </c>
      <c r="H32" s="281" t="s">
        <v>422</v>
      </c>
      <c r="I32" s="448"/>
      <c r="J32" s="281" t="s">
        <v>423</v>
      </c>
      <c r="K32" s="281"/>
      <c r="L32" s="281" t="s">
        <v>424</v>
      </c>
      <c r="M32" s="448"/>
      <c r="N32" s="449" t="s">
        <v>128</v>
      </c>
      <c r="O32" s="449" t="s">
        <v>128</v>
      </c>
      <c r="P32" s="449" t="s">
        <v>128</v>
      </c>
      <c r="Q32" s="449" t="s">
        <v>128</v>
      </c>
    </row>
    <row r="33" spans="2:17" ht="16.5" customHeight="1" x14ac:dyDescent="0.25">
      <c r="B33" s="466"/>
      <c r="C33" s="459"/>
      <c r="D33" s="463"/>
      <c r="E33" s="463"/>
      <c r="F33" s="453"/>
      <c r="G33" s="281"/>
      <c r="H33" s="281" t="s">
        <v>385</v>
      </c>
      <c r="I33" s="448"/>
      <c r="J33" s="281"/>
      <c r="K33" s="281"/>
      <c r="L33" s="281" t="s">
        <v>387</v>
      </c>
      <c r="M33" s="448"/>
      <c r="N33" s="449"/>
      <c r="O33" s="449"/>
      <c r="P33" s="449"/>
      <c r="Q33" s="449"/>
    </row>
    <row r="34" spans="2:17" ht="27.75" customHeight="1" x14ac:dyDescent="0.25">
      <c r="B34" s="466"/>
      <c r="C34" s="459"/>
      <c r="D34" s="463"/>
      <c r="E34" s="463"/>
      <c r="F34" s="452">
        <v>2</v>
      </c>
      <c r="G34" s="281" t="s">
        <v>439</v>
      </c>
      <c r="H34" s="281" t="s">
        <v>440</v>
      </c>
      <c r="I34" s="448"/>
      <c r="J34" s="281" t="s">
        <v>441</v>
      </c>
      <c r="K34" s="281"/>
      <c r="L34" s="281" t="s">
        <v>442</v>
      </c>
      <c r="M34" s="448"/>
      <c r="N34" s="449" t="s">
        <v>128</v>
      </c>
      <c r="O34" s="449" t="s">
        <v>128</v>
      </c>
      <c r="P34" s="449" t="s">
        <v>128</v>
      </c>
      <c r="Q34" s="449" t="s">
        <v>128</v>
      </c>
    </row>
    <row r="35" spans="2:17" ht="31.5" customHeight="1" x14ac:dyDescent="0.25">
      <c r="B35" s="466"/>
      <c r="C35" s="459"/>
      <c r="D35" s="463"/>
      <c r="E35" s="463"/>
      <c r="F35" s="453"/>
      <c r="G35" s="281"/>
      <c r="H35" s="281" t="s">
        <v>443</v>
      </c>
      <c r="I35" s="448"/>
      <c r="J35" s="281"/>
      <c r="K35" s="281"/>
      <c r="L35" s="281" t="s">
        <v>444</v>
      </c>
      <c r="M35" s="448"/>
      <c r="N35" s="449"/>
      <c r="O35" s="449"/>
      <c r="P35" s="449"/>
      <c r="Q35" s="449"/>
    </row>
    <row r="36" spans="2:17" ht="16.5" customHeight="1" x14ac:dyDescent="0.25">
      <c r="B36" s="466"/>
      <c r="C36" s="459"/>
      <c r="D36" s="463"/>
      <c r="E36" s="463"/>
      <c r="F36" s="452">
        <v>3</v>
      </c>
      <c r="G36" s="281" t="s">
        <v>376</v>
      </c>
      <c r="H36" s="281" t="s">
        <v>381</v>
      </c>
      <c r="I36" s="448"/>
      <c r="J36" s="281"/>
      <c r="K36" s="281"/>
      <c r="L36" s="281" t="s">
        <v>393</v>
      </c>
      <c r="M36" s="448"/>
      <c r="N36" s="449"/>
      <c r="O36" s="449"/>
      <c r="P36" s="449"/>
      <c r="Q36" s="449"/>
    </row>
    <row r="37" spans="2:17" ht="16.5" customHeight="1" x14ac:dyDescent="0.25">
      <c r="B37" s="466"/>
      <c r="C37" s="459"/>
      <c r="D37" s="463"/>
      <c r="E37" s="463"/>
      <c r="F37" s="453"/>
      <c r="G37" s="281"/>
      <c r="H37" s="281" t="s">
        <v>388</v>
      </c>
      <c r="I37" s="448"/>
      <c r="J37" s="281"/>
      <c r="K37" s="281"/>
      <c r="L37" s="281" t="s">
        <v>394</v>
      </c>
      <c r="M37" s="448"/>
      <c r="N37" s="449"/>
      <c r="O37" s="449"/>
      <c r="P37" s="449"/>
      <c r="Q37" s="449"/>
    </row>
    <row r="38" spans="2:17" ht="16.5" customHeight="1" x14ac:dyDescent="0.25">
      <c r="B38" s="466"/>
      <c r="C38" s="459"/>
      <c r="D38" s="463"/>
      <c r="E38" s="463"/>
      <c r="F38" s="452">
        <v>4</v>
      </c>
      <c r="G38" s="281" t="s">
        <v>377</v>
      </c>
      <c r="H38" s="281" t="s">
        <v>389</v>
      </c>
      <c r="I38" s="448"/>
      <c r="J38" s="281"/>
      <c r="K38" s="281"/>
      <c r="L38" s="281" t="s">
        <v>395</v>
      </c>
      <c r="M38" s="448"/>
      <c r="N38" s="449"/>
      <c r="O38" s="449"/>
      <c r="P38" s="449"/>
      <c r="Q38" s="449"/>
    </row>
    <row r="39" spans="2:17" ht="16.5" customHeight="1" x14ac:dyDescent="0.25">
      <c r="B39" s="466"/>
      <c r="C39" s="459"/>
      <c r="D39" s="463"/>
      <c r="E39" s="463"/>
      <c r="F39" s="453"/>
      <c r="G39" s="281"/>
      <c r="H39" s="281" t="s">
        <v>390</v>
      </c>
      <c r="I39" s="448"/>
      <c r="J39" s="281"/>
      <c r="K39" s="281"/>
      <c r="L39" s="281" t="s">
        <v>396</v>
      </c>
      <c r="M39" s="448"/>
      <c r="N39" s="449"/>
      <c r="O39" s="449"/>
      <c r="P39" s="449"/>
      <c r="Q39" s="449"/>
    </row>
    <row r="40" spans="2:17" ht="16.5" customHeight="1" x14ac:dyDescent="0.25">
      <c r="B40" s="466"/>
      <c r="C40" s="459"/>
      <c r="D40" s="463"/>
      <c r="E40" s="463"/>
      <c r="F40" s="452">
        <v>5</v>
      </c>
      <c r="G40" s="281" t="s">
        <v>378</v>
      </c>
      <c r="H40" s="281" t="s">
        <v>391</v>
      </c>
      <c r="I40" s="448"/>
      <c r="J40" s="281"/>
      <c r="K40" s="281"/>
      <c r="L40" s="281" t="s">
        <v>397</v>
      </c>
      <c r="M40" s="448"/>
      <c r="N40" s="449"/>
      <c r="O40" s="449"/>
      <c r="P40" s="449"/>
      <c r="Q40" s="449"/>
    </row>
    <row r="41" spans="2:17" ht="16.5" customHeight="1" x14ac:dyDescent="0.25">
      <c r="B41" s="467"/>
      <c r="C41" s="461"/>
      <c r="D41" s="464"/>
      <c r="E41" s="464"/>
      <c r="F41" s="453"/>
      <c r="G41" s="281"/>
      <c r="H41" s="281" t="s">
        <v>392</v>
      </c>
      <c r="I41" s="448"/>
      <c r="J41" s="281"/>
      <c r="K41" s="281"/>
      <c r="L41" s="281" t="s">
        <v>398</v>
      </c>
      <c r="M41" s="448"/>
      <c r="N41" s="449"/>
      <c r="O41" s="449"/>
      <c r="P41" s="449"/>
      <c r="Q41" s="449"/>
    </row>
    <row r="42" spans="2:17" ht="29.25" customHeight="1" x14ac:dyDescent="0.25">
      <c r="B42" s="465" t="str">
        <f>'2 - CONTEXTO'!E37</f>
        <v>Gestión del Modelo de Atención.</v>
      </c>
      <c r="C42" s="457"/>
      <c r="D42" s="462" t="s">
        <v>315</v>
      </c>
      <c r="E42" s="462" t="str">
        <f>'2 - CONTEXTO'!K37</f>
        <v>1. Secretaría General.
2. Dirección de Gestión del Ordenamiento social de la Propiedad.
3. Dirección Acceso a Tierras.
4. Dirección Gestión Jurídica de Tierras.
5. Dirección Asuntos Étnicos.</v>
      </c>
      <c r="F42" s="452">
        <v>1</v>
      </c>
      <c r="G42" s="281" t="s">
        <v>506</v>
      </c>
      <c r="H42" s="281" t="s">
        <v>507</v>
      </c>
      <c r="I42" s="448"/>
      <c r="J42" s="281" t="s">
        <v>508</v>
      </c>
      <c r="K42" s="281"/>
      <c r="L42" s="281" t="s">
        <v>509</v>
      </c>
      <c r="M42" s="448"/>
      <c r="N42" s="449" t="s">
        <v>128</v>
      </c>
      <c r="O42" s="449" t="s">
        <v>128</v>
      </c>
      <c r="P42" s="449" t="s">
        <v>128</v>
      </c>
      <c r="Q42" s="449" t="s">
        <v>128</v>
      </c>
    </row>
    <row r="43" spans="2:17" ht="16.5" customHeight="1" x14ac:dyDescent="0.25">
      <c r="B43" s="466"/>
      <c r="C43" s="459"/>
      <c r="D43" s="463"/>
      <c r="E43" s="463"/>
      <c r="F43" s="453"/>
      <c r="G43" s="281"/>
      <c r="H43" s="281" t="s">
        <v>510</v>
      </c>
      <c r="I43" s="448"/>
      <c r="J43" s="281"/>
      <c r="K43" s="281"/>
      <c r="L43" s="281" t="s">
        <v>511</v>
      </c>
      <c r="M43" s="448"/>
      <c r="N43" s="449"/>
      <c r="O43" s="449"/>
      <c r="P43" s="449"/>
      <c r="Q43" s="449"/>
    </row>
    <row r="44" spans="2:17" ht="31.5" customHeight="1" x14ac:dyDescent="0.25">
      <c r="B44" s="466"/>
      <c r="C44" s="459"/>
      <c r="D44" s="463"/>
      <c r="E44" s="463"/>
      <c r="F44" s="452">
        <v>2</v>
      </c>
      <c r="G44" s="281" t="s">
        <v>512</v>
      </c>
      <c r="H44" s="281" t="s">
        <v>513</v>
      </c>
      <c r="I44" s="448"/>
      <c r="J44" s="281" t="s">
        <v>514</v>
      </c>
      <c r="K44" s="281"/>
      <c r="L44" s="281" t="s">
        <v>509</v>
      </c>
      <c r="M44" s="448"/>
      <c r="N44" s="449" t="s">
        <v>128</v>
      </c>
      <c r="O44" s="449" t="s">
        <v>128</v>
      </c>
      <c r="P44" s="449" t="s">
        <v>128</v>
      </c>
      <c r="Q44" s="449" t="s">
        <v>128</v>
      </c>
    </row>
    <row r="45" spans="2:17" ht="16.5" customHeight="1" x14ac:dyDescent="0.25">
      <c r="B45" s="466"/>
      <c r="C45" s="459"/>
      <c r="D45" s="463"/>
      <c r="E45" s="463"/>
      <c r="F45" s="453"/>
      <c r="G45" s="281"/>
      <c r="H45" s="281" t="s">
        <v>515</v>
      </c>
      <c r="I45" s="448"/>
      <c r="J45" s="281"/>
      <c r="K45" s="281"/>
      <c r="L45" s="281" t="s">
        <v>516</v>
      </c>
      <c r="M45" s="448"/>
      <c r="N45" s="449"/>
      <c r="O45" s="449"/>
      <c r="P45" s="449"/>
      <c r="Q45" s="449"/>
    </row>
    <row r="46" spans="2:17" ht="16.5" customHeight="1" x14ac:dyDescent="0.25">
      <c r="B46" s="466"/>
      <c r="C46" s="459"/>
      <c r="D46" s="463"/>
      <c r="E46" s="463"/>
      <c r="F46" s="452">
        <v>3</v>
      </c>
      <c r="G46" s="281" t="s">
        <v>376</v>
      </c>
      <c r="H46" s="281" t="s">
        <v>381</v>
      </c>
      <c r="I46" s="448"/>
      <c r="J46" s="281"/>
      <c r="K46" s="281"/>
      <c r="L46" s="281" t="s">
        <v>393</v>
      </c>
      <c r="M46" s="448"/>
      <c r="N46" s="449"/>
      <c r="O46" s="449"/>
      <c r="P46" s="449"/>
      <c r="Q46" s="449"/>
    </row>
    <row r="47" spans="2:17" ht="16.5" customHeight="1" x14ac:dyDescent="0.25">
      <c r="B47" s="466"/>
      <c r="C47" s="459"/>
      <c r="D47" s="463"/>
      <c r="E47" s="463"/>
      <c r="F47" s="453"/>
      <c r="G47" s="281"/>
      <c r="H47" s="281" t="s">
        <v>388</v>
      </c>
      <c r="I47" s="448"/>
      <c r="J47" s="281"/>
      <c r="K47" s="281"/>
      <c r="L47" s="281" t="s">
        <v>394</v>
      </c>
      <c r="M47" s="448"/>
      <c r="N47" s="449"/>
      <c r="O47" s="449"/>
      <c r="P47" s="449"/>
      <c r="Q47" s="449"/>
    </row>
    <row r="48" spans="2:17" ht="16.5" customHeight="1" x14ac:dyDescent="0.25">
      <c r="B48" s="466"/>
      <c r="C48" s="459"/>
      <c r="D48" s="463"/>
      <c r="E48" s="463"/>
      <c r="F48" s="452">
        <v>4</v>
      </c>
      <c r="G48" s="281" t="s">
        <v>377</v>
      </c>
      <c r="H48" s="281" t="s">
        <v>389</v>
      </c>
      <c r="I48" s="448"/>
      <c r="J48" s="281"/>
      <c r="K48" s="281"/>
      <c r="L48" s="281" t="s">
        <v>395</v>
      </c>
      <c r="M48" s="448"/>
      <c r="N48" s="449"/>
      <c r="O48" s="449"/>
      <c r="P48" s="449"/>
      <c r="Q48" s="449"/>
    </row>
    <row r="49" spans="2:17" ht="16.5" customHeight="1" x14ac:dyDescent="0.25">
      <c r="B49" s="466"/>
      <c r="C49" s="459"/>
      <c r="D49" s="463"/>
      <c r="E49" s="463"/>
      <c r="F49" s="453"/>
      <c r="G49" s="281"/>
      <c r="H49" s="281" t="s">
        <v>390</v>
      </c>
      <c r="I49" s="448"/>
      <c r="J49" s="281"/>
      <c r="K49" s="281"/>
      <c r="L49" s="281" t="s">
        <v>396</v>
      </c>
      <c r="M49" s="448"/>
      <c r="N49" s="449"/>
      <c r="O49" s="449"/>
      <c r="P49" s="449"/>
      <c r="Q49" s="449"/>
    </row>
    <row r="50" spans="2:17" ht="16.5" customHeight="1" x14ac:dyDescent="0.25">
      <c r="B50" s="466"/>
      <c r="C50" s="459"/>
      <c r="D50" s="463"/>
      <c r="E50" s="463"/>
      <c r="F50" s="452">
        <v>5</v>
      </c>
      <c r="G50" s="281" t="s">
        <v>378</v>
      </c>
      <c r="H50" s="281" t="s">
        <v>391</v>
      </c>
      <c r="I50" s="448"/>
      <c r="J50" s="281"/>
      <c r="K50" s="281"/>
      <c r="L50" s="281" t="s">
        <v>397</v>
      </c>
      <c r="M50" s="448"/>
      <c r="N50" s="449"/>
      <c r="O50" s="449"/>
      <c r="P50" s="449"/>
      <c r="Q50" s="449"/>
    </row>
    <row r="51" spans="2:17" ht="16.5" customHeight="1" x14ac:dyDescent="0.25">
      <c r="B51" s="467"/>
      <c r="C51" s="461"/>
      <c r="D51" s="464"/>
      <c r="E51" s="464"/>
      <c r="F51" s="453"/>
      <c r="G51" s="281"/>
      <c r="H51" s="281" t="s">
        <v>392</v>
      </c>
      <c r="I51" s="448"/>
      <c r="J51" s="281"/>
      <c r="K51" s="281"/>
      <c r="L51" s="281" t="s">
        <v>398</v>
      </c>
      <c r="M51" s="448"/>
      <c r="N51" s="449"/>
      <c r="O51" s="449"/>
      <c r="P51" s="449"/>
      <c r="Q51" s="449"/>
    </row>
    <row r="52" spans="2:17" ht="25.5" customHeight="1" x14ac:dyDescent="0.25">
      <c r="B52" s="465" t="str">
        <f>'2 - CONTEXTO'!E38</f>
        <v>Planificación del Ordenamiento Social de la Propiedad</v>
      </c>
      <c r="C52" s="457"/>
      <c r="D52" s="462" t="s">
        <v>319</v>
      </c>
      <c r="E52" s="462" t="str">
        <f>'2 - CONTEXTO'!K38</f>
        <v>1. Dirección General.
2. Dirección de Gestión del Ordenamiento Social de Propiedad.
3. Subdirección de Planeación Operativa. 
4. Subdirección de Sistemas de Información.
5. Dirección de Acceso a Tierras.
6. Dirección de Gestión Jurídica de Tierras.
7. Dirección de Asuntos Étnicos.
8. UGT's
9. Secretaría General (servicio al ciudadano)</v>
      </c>
      <c r="F52" s="452">
        <v>1</v>
      </c>
      <c r="G52" s="281" t="s">
        <v>445</v>
      </c>
      <c r="H52" s="281" t="s">
        <v>446</v>
      </c>
      <c r="I52" s="448"/>
      <c r="J52" s="281" t="s">
        <v>447</v>
      </c>
      <c r="K52" s="281"/>
      <c r="L52" s="281" t="s">
        <v>448</v>
      </c>
      <c r="M52" s="448"/>
      <c r="N52" s="449" t="s">
        <v>128</v>
      </c>
      <c r="O52" s="449" t="s">
        <v>128</v>
      </c>
      <c r="P52" s="449" t="s">
        <v>128</v>
      </c>
      <c r="Q52" s="449" t="s">
        <v>128</v>
      </c>
    </row>
    <row r="53" spans="2:17" ht="32.25" customHeight="1" x14ac:dyDescent="0.25">
      <c r="B53" s="466"/>
      <c r="C53" s="459"/>
      <c r="D53" s="463"/>
      <c r="E53" s="463"/>
      <c r="F53" s="453"/>
      <c r="G53" s="281"/>
      <c r="H53" s="281" t="s">
        <v>449</v>
      </c>
      <c r="I53" s="448"/>
      <c r="J53" s="281"/>
      <c r="K53" s="281"/>
      <c r="L53" s="281" t="s">
        <v>450</v>
      </c>
      <c r="M53" s="448"/>
      <c r="N53" s="449"/>
      <c r="O53" s="449"/>
      <c r="P53" s="449"/>
      <c r="Q53" s="449"/>
    </row>
    <row r="54" spans="2:17" ht="31.5" customHeight="1" x14ac:dyDescent="0.25">
      <c r="B54" s="466"/>
      <c r="C54" s="459"/>
      <c r="D54" s="463"/>
      <c r="E54" s="463"/>
      <c r="F54" s="452">
        <v>2</v>
      </c>
      <c r="G54" s="281" t="s">
        <v>451</v>
      </c>
      <c r="H54" s="281" t="s">
        <v>452</v>
      </c>
      <c r="I54" s="448"/>
      <c r="J54" s="281" t="s">
        <v>453</v>
      </c>
      <c r="K54" s="281"/>
      <c r="L54" s="281" t="s">
        <v>454</v>
      </c>
      <c r="M54" s="448"/>
      <c r="N54" s="449" t="s">
        <v>128</v>
      </c>
      <c r="O54" s="449" t="s">
        <v>128</v>
      </c>
      <c r="P54" s="449" t="s">
        <v>128</v>
      </c>
      <c r="Q54" s="449" t="s">
        <v>128</v>
      </c>
    </row>
    <row r="55" spans="2:17" ht="25.5" customHeight="1" x14ac:dyDescent="0.25">
      <c r="B55" s="466"/>
      <c r="C55" s="459"/>
      <c r="D55" s="463"/>
      <c r="E55" s="463"/>
      <c r="F55" s="453"/>
      <c r="G55" s="281"/>
      <c r="H55" s="281" t="s">
        <v>384</v>
      </c>
      <c r="I55" s="448"/>
      <c r="J55" s="281"/>
      <c r="K55" s="281"/>
      <c r="L55" s="281" t="s">
        <v>455</v>
      </c>
      <c r="M55" s="448"/>
      <c r="N55" s="449"/>
      <c r="O55" s="449"/>
      <c r="P55" s="449"/>
      <c r="Q55" s="449"/>
    </row>
    <row r="56" spans="2:17" ht="30" customHeight="1" x14ac:dyDescent="0.25">
      <c r="B56" s="466"/>
      <c r="C56" s="459"/>
      <c r="D56" s="463"/>
      <c r="E56" s="463"/>
      <c r="F56" s="452">
        <v>3</v>
      </c>
      <c r="G56" s="281" t="s">
        <v>456</v>
      </c>
      <c r="H56" s="281" t="s">
        <v>457</v>
      </c>
      <c r="I56" s="448"/>
      <c r="J56" s="281" t="s">
        <v>458</v>
      </c>
      <c r="K56" s="281"/>
      <c r="L56" s="281" t="s">
        <v>459</v>
      </c>
      <c r="M56" s="448"/>
      <c r="N56" s="449" t="s">
        <v>128</v>
      </c>
      <c r="O56" s="449" t="s">
        <v>128</v>
      </c>
      <c r="P56" s="449" t="s">
        <v>128</v>
      </c>
      <c r="Q56" s="449" t="s">
        <v>128</v>
      </c>
    </row>
    <row r="57" spans="2:17" ht="16.5" customHeight="1" x14ac:dyDescent="0.25">
      <c r="B57" s="466"/>
      <c r="C57" s="459"/>
      <c r="D57" s="463"/>
      <c r="E57" s="463"/>
      <c r="F57" s="453"/>
      <c r="G57" s="281"/>
      <c r="H57" s="281" t="s">
        <v>388</v>
      </c>
      <c r="I57" s="448"/>
      <c r="J57" s="281"/>
      <c r="K57" s="281"/>
      <c r="L57" s="281" t="s">
        <v>460</v>
      </c>
      <c r="M57" s="448"/>
      <c r="N57" s="449"/>
      <c r="O57" s="449"/>
      <c r="P57" s="449"/>
      <c r="Q57" s="449"/>
    </row>
    <row r="58" spans="2:17" ht="37.5" customHeight="1" x14ac:dyDescent="0.25">
      <c r="B58" s="466"/>
      <c r="C58" s="459"/>
      <c r="D58" s="463"/>
      <c r="E58" s="463"/>
      <c r="F58" s="452">
        <v>4</v>
      </c>
      <c r="G58" s="281" t="s">
        <v>640</v>
      </c>
      <c r="H58" s="281" t="s">
        <v>641</v>
      </c>
      <c r="I58" s="448"/>
      <c r="J58" s="281" t="s">
        <v>642</v>
      </c>
      <c r="K58" s="281"/>
      <c r="L58" s="281" t="s">
        <v>643</v>
      </c>
      <c r="M58" s="448"/>
      <c r="N58" s="449" t="s">
        <v>128</v>
      </c>
      <c r="O58" s="449" t="s">
        <v>128</v>
      </c>
      <c r="P58" s="449" t="s">
        <v>128</v>
      </c>
      <c r="Q58" s="449" t="s">
        <v>128</v>
      </c>
    </row>
    <row r="59" spans="2:17" ht="20.25" customHeight="1" x14ac:dyDescent="0.25">
      <c r="B59" s="466"/>
      <c r="C59" s="459"/>
      <c r="D59" s="463"/>
      <c r="E59" s="463"/>
      <c r="F59" s="453"/>
      <c r="G59" s="281"/>
      <c r="H59" s="281" t="s">
        <v>644</v>
      </c>
      <c r="I59" s="448"/>
      <c r="J59" s="281"/>
      <c r="K59" s="281"/>
      <c r="L59" s="281" t="s">
        <v>387</v>
      </c>
      <c r="M59" s="448"/>
      <c r="N59" s="449"/>
      <c r="O59" s="449"/>
      <c r="P59" s="449"/>
      <c r="Q59" s="449"/>
    </row>
    <row r="60" spans="2:17" ht="16.5" customHeight="1" x14ac:dyDescent="0.25">
      <c r="B60" s="466"/>
      <c r="C60" s="459"/>
      <c r="D60" s="463"/>
      <c r="E60" s="463"/>
      <c r="F60" s="452">
        <v>5</v>
      </c>
      <c r="G60" s="281" t="s">
        <v>378</v>
      </c>
      <c r="H60" s="281" t="s">
        <v>391</v>
      </c>
      <c r="I60" s="448"/>
      <c r="J60" s="281"/>
      <c r="K60" s="281"/>
      <c r="L60" s="281" t="s">
        <v>397</v>
      </c>
      <c r="M60" s="448"/>
      <c r="N60" s="449"/>
      <c r="O60" s="449"/>
      <c r="P60" s="449"/>
      <c r="Q60" s="449"/>
    </row>
    <row r="61" spans="2:17" ht="16.5" customHeight="1" x14ac:dyDescent="0.25">
      <c r="B61" s="467"/>
      <c r="C61" s="461"/>
      <c r="D61" s="464"/>
      <c r="E61" s="464"/>
      <c r="F61" s="453"/>
      <c r="G61" s="281"/>
      <c r="H61" s="281" t="s">
        <v>392</v>
      </c>
      <c r="I61" s="448"/>
      <c r="J61" s="281"/>
      <c r="K61" s="281"/>
      <c r="L61" s="281" t="s">
        <v>398</v>
      </c>
      <c r="M61" s="448"/>
      <c r="N61" s="449"/>
      <c r="O61" s="449"/>
      <c r="P61" s="449"/>
      <c r="Q61" s="449"/>
    </row>
    <row r="62" spans="2:17" ht="46.5" customHeight="1" x14ac:dyDescent="0.25">
      <c r="B62" s="465" t="str">
        <f>'2 - CONTEXTO'!E39</f>
        <v>Seguridad Jurídica sobre la Titularidad de la Tierra y los Territorios</v>
      </c>
      <c r="C62" s="457"/>
      <c r="D62" s="462" t="s">
        <v>322</v>
      </c>
      <c r="E62" s="462" t="str">
        <f>'2 - CONTEXTO'!K39</f>
        <v>1. Dirección de Gestión Jurídica de Tierras.
2. Subdirección de procesos Agrarios y Gestión Jurídica.
3. Subdirección de seguridad Jurídica.
4. Dirección Asuntos Étnicos.
5. Subdirección Asuntos Étnicos.</v>
      </c>
      <c r="F62" s="452">
        <v>1</v>
      </c>
      <c r="G62" s="281" t="s">
        <v>648</v>
      </c>
      <c r="H62" s="281" t="s">
        <v>649</v>
      </c>
      <c r="I62" s="448"/>
      <c r="J62" s="281" t="s">
        <v>650</v>
      </c>
      <c r="K62" s="281"/>
      <c r="L62" s="281" t="s">
        <v>651</v>
      </c>
      <c r="M62" s="448"/>
      <c r="N62" s="449" t="s">
        <v>128</v>
      </c>
      <c r="O62" s="449" t="s">
        <v>128</v>
      </c>
      <c r="P62" s="449" t="s">
        <v>128</v>
      </c>
      <c r="Q62" s="449" t="s">
        <v>128</v>
      </c>
    </row>
    <row r="63" spans="2:17" ht="16.5" customHeight="1" x14ac:dyDescent="0.25">
      <c r="B63" s="466"/>
      <c r="C63" s="459"/>
      <c r="D63" s="463"/>
      <c r="E63" s="463"/>
      <c r="F63" s="453"/>
      <c r="G63" s="281"/>
      <c r="H63" s="281" t="s">
        <v>385</v>
      </c>
      <c r="I63" s="448"/>
      <c r="J63" s="281"/>
      <c r="K63" s="281"/>
      <c r="L63" s="281" t="s">
        <v>454</v>
      </c>
      <c r="M63" s="448"/>
      <c r="N63" s="449"/>
      <c r="O63" s="449"/>
      <c r="P63" s="449"/>
      <c r="Q63" s="449"/>
    </row>
    <row r="64" spans="2:17" ht="46.5" customHeight="1" x14ac:dyDescent="0.25">
      <c r="B64" s="466"/>
      <c r="C64" s="459"/>
      <c r="D64" s="463"/>
      <c r="E64" s="463"/>
      <c r="F64" s="452">
        <v>2</v>
      </c>
      <c r="G64" s="281" t="s">
        <v>645</v>
      </c>
      <c r="H64" s="281" t="s">
        <v>646</v>
      </c>
      <c r="I64" s="448"/>
      <c r="J64" s="281" t="s">
        <v>1141</v>
      </c>
      <c r="K64" s="281"/>
      <c r="L64" s="281" t="s">
        <v>643</v>
      </c>
      <c r="M64" s="448"/>
      <c r="N64" s="449" t="s">
        <v>128</v>
      </c>
      <c r="O64" s="449" t="s">
        <v>128</v>
      </c>
      <c r="P64" s="449" t="s">
        <v>128</v>
      </c>
      <c r="Q64" s="449" t="s">
        <v>128</v>
      </c>
    </row>
    <row r="65" spans="2:17" ht="44.25" customHeight="1" x14ac:dyDescent="0.25">
      <c r="B65" s="466"/>
      <c r="C65" s="459"/>
      <c r="D65" s="463"/>
      <c r="E65" s="463"/>
      <c r="F65" s="453"/>
      <c r="G65" s="281"/>
      <c r="H65" s="281" t="s">
        <v>647</v>
      </c>
      <c r="I65" s="448"/>
      <c r="J65" s="281"/>
      <c r="K65" s="281"/>
      <c r="L65" s="281" t="s">
        <v>387</v>
      </c>
      <c r="M65" s="448"/>
      <c r="N65" s="449"/>
      <c r="O65" s="449"/>
      <c r="P65" s="449"/>
      <c r="Q65" s="449"/>
    </row>
    <row r="66" spans="2:17" ht="16.5" customHeight="1" x14ac:dyDescent="0.25">
      <c r="B66" s="466"/>
      <c r="C66" s="459"/>
      <c r="D66" s="463"/>
      <c r="E66" s="463"/>
      <c r="F66" s="452">
        <v>3</v>
      </c>
      <c r="G66" s="281" t="s">
        <v>376</v>
      </c>
      <c r="H66" s="281" t="s">
        <v>381</v>
      </c>
      <c r="I66" s="448"/>
      <c r="J66" s="281"/>
      <c r="K66" s="281"/>
      <c r="L66" s="281" t="s">
        <v>393</v>
      </c>
      <c r="M66" s="448"/>
      <c r="N66" s="449"/>
      <c r="O66" s="449"/>
      <c r="P66" s="449"/>
      <c r="Q66" s="449"/>
    </row>
    <row r="67" spans="2:17" ht="16.5" customHeight="1" x14ac:dyDescent="0.25">
      <c r="B67" s="466"/>
      <c r="C67" s="459"/>
      <c r="D67" s="463"/>
      <c r="E67" s="463"/>
      <c r="F67" s="453"/>
      <c r="G67" s="281"/>
      <c r="H67" s="281" t="s">
        <v>388</v>
      </c>
      <c r="I67" s="448"/>
      <c r="J67" s="281"/>
      <c r="K67" s="281"/>
      <c r="L67" s="281" t="s">
        <v>394</v>
      </c>
      <c r="M67" s="448"/>
      <c r="N67" s="449"/>
      <c r="O67" s="449"/>
      <c r="P67" s="449"/>
      <c r="Q67" s="449"/>
    </row>
    <row r="68" spans="2:17" ht="16.5" customHeight="1" x14ac:dyDescent="0.25">
      <c r="B68" s="466"/>
      <c r="C68" s="459"/>
      <c r="D68" s="463"/>
      <c r="E68" s="463"/>
      <c r="F68" s="452">
        <v>4</v>
      </c>
      <c r="G68" s="281" t="s">
        <v>377</v>
      </c>
      <c r="H68" s="281" t="s">
        <v>389</v>
      </c>
      <c r="I68" s="448"/>
      <c r="J68" s="281"/>
      <c r="K68" s="281"/>
      <c r="L68" s="281" t="s">
        <v>395</v>
      </c>
      <c r="M68" s="448"/>
      <c r="N68" s="449"/>
      <c r="O68" s="449"/>
      <c r="P68" s="449"/>
      <c r="Q68" s="449"/>
    </row>
    <row r="69" spans="2:17" ht="16.5" customHeight="1" x14ac:dyDescent="0.25">
      <c r="B69" s="466"/>
      <c r="C69" s="459"/>
      <c r="D69" s="463"/>
      <c r="E69" s="463"/>
      <c r="F69" s="453"/>
      <c r="G69" s="281"/>
      <c r="H69" s="281" t="s">
        <v>390</v>
      </c>
      <c r="I69" s="448"/>
      <c r="J69" s="281"/>
      <c r="K69" s="281"/>
      <c r="L69" s="281" t="s">
        <v>396</v>
      </c>
      <c r="M69" s="448"/>
      <c r="N69" s="449"/>
      <c r="O69" s="449"/>
      <c r="P69" s="449"/>
      <c r="Q69" s="449"/>
    </row>
    <row r="70" spans="2:17" ht="16.5" customHeight="1" x14ac:dyDescent="0.25">
      <c r="B70" s="466"/>
      <c r="C70" s="459"/>
      <c r="D70" s="463"/>
      <c r="E70" s="463"/>
      <c r="F70" s="452">
        <v>5</v>
      </c>
      <c r="G70" s="281" t="s">
        <v>378</v>
      </c>
      <c r="H70" s="281" t="s">
        <v>391</v>
      </c>
      <c r="I70" s="448"/>
      <c r="J70" s="281"/>
      <c r="K70" s="281"/>
      <c r="L70" s="281" t="s">
        <v>397</v>
      </c>
      <c r="M70" s="448"/>
      <c r="N70" s="449"/>
      <c r="O70" s="449"/>
      <c r="P70" s="449"/>
      <c r="Q70" s="449"/>
    </row>
    <row r="71" spans="2:17" ht="16.5" customHeight="1" x14ac:dyDescent="0.25">
      <c r="B71" s="467"/>
      <c r="C71" s="461"/>
      <c r="D71" s="464"/>
      <c r="E71" s="464"/>
      <c r="F71" s="453"/>
      <c r="G71" s="281"/>
      <c r="H71" s="281" t="s">
        <v>392</v>
      </c>
      <c r="I71" s="448"/>
      <c r="J71" s="281"/>
      <c r="K71" s="281"/>
      <c r="L71" s="281" t="s">
        <v>398</v>
      </c>
      <c r="M71" s="448"/>
      <c r="N71" s="449"/>
      <c r="O71" s="449"/>
      <c r="P71" s="449"/>
      <c r="Q71" s="449"/>
    </row>
    <row r="72" spans="2:17" ht="60.75" customHeight="1" x14ac:dyDescent="0.25">
      <c r="B72" s="465" t="str">
        <f>'2 - CONTEXTO'!E40</f>
        <v>Acceso a la Propiedad de la Tierra y los Territorios</v>
      </c>
      <c r="C72" s="457"/>
      <c r="D72" s="462" t="s">
        <v>326</v>
      </c>
      <c r="E72" s="462" t="str">
        <f>'2 - CONTEXTO'!K40</f>
        <v>1. Dirección de Acceso a Tierras.
2. Subdirección de Acceso a Tierras por Demanda y Descongestión.
3. Subdirección de Acceso a Tierras en Zonas Focalizadas.
4. Subdirección de Administración de Tierras de la Nación.
5. Dirección de Asuntos Étnicos.
6. Subdirección de Asuntos Étnicos.
7. UGT's</v>
      </c>
      <c r="F72" s="452">
        <v>1</v>
      </c>
      <c r="G72" s="469" t="s">
        <v>666</v>
      </c>
      <c r="H72" s="469" t="s">
        <v>667</v>
      </c>
      <c r="I72" s="470"/>
      <c r="J72" s="477" t="s">
        <v>668</v>
      </c>
      <c r="K72" s="478"/>
      <c r="L72" s="469" t="s">
        <v>669</v>
      </c>
      <c r="M72" s="470"/>
      <c r="N72" s="468" t="s">
        <v>128</v>
      </c>
      <c r="O72" s="468" t="s">
        <v>128</v>
      </c>
      <c r="P72" s="468" t="s">
        <v>128</v>
      </c>
      <c r="Q72" s="468" t="s">
        <v>128</v>
      </c>
    </row>
    <row r="73" spans="2:17" ht="64.5" customHeight="1" x14ac:dyDescent="0.25">
      <c r="B73" s="466"/>
      <c r="C73" s="459"/>
      <c r="D73" s="463"/>
      <c r="E73" s="463"/>
      <c r="F73" s="453"/>
      <c r="G73" s="469"/>
      <c r="H73" s="469" t="s">
        <v>670</v>
      </c>
      <c r="I73" s="470"/>
      <c r="J73" s="479"/>
      <c r="K73" s="480"/>
      <c r="L73" s="469" t="s">
        <v>671</v>
      </c>
      <c r="M73" s="470"/>
      <c r="N73" s="468"/>
      <c r="O73" s="468"/>
      <c r="P73" s="468"/>
      <c r="Q73" s="468"/>
    </row>
    <row r="74" spans="2:17" ht="57.75" customHeight="1" x14ac:dyDescent="0.25">
      <c r="B74" s="466"/>
      <c r="C74" s="459"/>
      <c r="D74" s="463"/>
      <c r="E74" s="463"/>
      <c r="F74" s="452">
        <v>2</v>
      </c>
      <c r="G74" s="469" t="s">
        <v>1142</v>
      </c>
      <c r="H74" s="469" t="s">
        <v>672</v>
      </c>
      <c r="I74" s="470"/>
      <c r="J74" s="469" t="s">
        <v>1143</v>
      </c>
      <c r="K74" s="469"/>
      <c r="L74" s="469" t="s">
        <v>673</v>
      </c>
      <c r="M74" s="470"/>
      <c r="N74" s="468" t="s">
        <v>128</v>
      </c>
      <c r="O74" s="468" t="s">
        <v>128</v>
      </c>
      <c r="P74" s="468" t="s">
        <v>128</v>
      </c>
      <c r="Q74" s="468" t="s">
        <v>128</v>
      </c>
    </row>
    <row r="75" spans="2:17" ht="67.5" customHeight="1" x14ac:dyDescent="0.25">
      <c r="B75" s="466"/>
      <c r="C75" s="459"/>
      <c r="D75" s="463"/>
      <c r="E75" s="463"/>
      <c r="F75" s="453"/>
      <c r="G75" s="469"/>
      <c r="H75" s="469" t="s">
        <v>674</v>
      </c>
      <c r="I75" s="470"/>
      <c r="J75" s="469"/>
      <c r="K75" s="469"/>
      <c r="L75" s="469" t="s">
        <v>675</v>
      </c>
      <c r="M75" s="470"/>
      <c r="N75" s="468"/>
      <c r="O75" s="468"/>
      <c r="P75" s="468"/>
      <c r="Q75" s="468"/>
    </row>
    <row r="76" spans="2:17" ht="55.5" customHeight="1" x14ac:dyDescent="0.25">
      <c r="B76" s="466"/>
      <c r="C76" s="459"/>
      <c r="D76" s="463"/>
      <c r="E76" s="463"/>
      <c r="F76" s="452">
        <v>3</v>
      </c>
      <c r="G76" s="469" t="s">
        <v>676</v>
      </c>
      <c r="H76" s="469" t="s">
        <v>1144</v>
      </c>
      <c r="I76" s="470"/>
      <c r="J76" s="469" t="s">
        <v>677</v>
      </c>
      <c r="K76" s="469"/>
      <c r="L76" s="469" t="s">
        <v>678</v>
      </c>
      <c r="M76" s="470"/>
      <c r="N76" s="468" t="s">
        <v>128</v>
      </c>
      <c r="O76" s="468" t="s">
        <v>128</v>
      </c>
      <c r="P76" s="468" t="s">
        <v>128</v>
      </c>
      <c r="Q76" s="468" t="s">
        <v>128</v>
      </c>
    </row>
    <row r="77" spans="2:17" ht="61.5" customHeight="1" x14ac:dyDescent="0.25">
      <c r="B77" s="466"/>
      <c r="C77" s="459"/>
      <c r="D77" s="463"/>
      <c r="E77" s="463"/>
      <c r="F77" s="453"/>
      <c r="G77" s="469"/>
      <c r="H77" s="469" t="s">
        <v>1145</v>
      </c>
      <c r="I77" s="470"/>
      <c r="J77" s="469"/>
      <c r="K77" s="469"/>
      <c r="L77" s="469" t="s">
        <v>675</v>
      </c>
      <c r="M77" s="470"/>
      <c r="N77" s="468"/>
      <c r="O77" s="468"/>
      <c r="P77" s="468"/>
      <c r="Q77" s="468"/>
    </row>
    <row r="78" spans="2:17" ht="48" customHeight="1" x14ac:dyDescent="0.25">
      <c r="B78" s="466"/>
      <c r="C78" s="459"/>
      <c r="D78" s="463"/>
      <c r="E78" s="463"/>
      <c r="F78" s="452">
        <v>4</v>
      </c>
      <c r="G78" s="469" t="s">
        <v>1146</v>
      </c>
      <c r="H78" s="469" t="s">
        <v>1147</v>
      </c>
      <c r="I78" s="470"/>
      <c r="J78" s="469" t="s">
        <v>1148</v>
      </c>
      <c r="K78" s="469"/>
      <c r="L78" s="469" t="s">
        <v>1149</v>
      </c>
      <c r="M78" s="470"/>
      <c r="N78" s="468" t="s">
        <v>128</v>
      </c>
      <c r="O78" s="468" t="s">
        <v>128</v>
      </c>
      <c r="P78" s="468" t="s">
        <v>128</v>
      </c>
      <c r="Q78" s="468" t="s">
        <v>128</v>
      </c>
    </row>
    <row r="79" spans="2:17" ht="66.75" customHeight="1" x14ac:dyDescent="0.25">
      <c r="B79" s="466"/>
      <c r="C79" s="459"/>
      <c r="D79" s="463"/>
      <c r="E79" s="463"/>
      <c r="F79" s="453"/>
      <c r="G79" s="469"/>
      <c r="H79" s="469" t="s">
        <v>1150</v>
      </c>
      <c r="I79" s="470"/>
      <c r="J79" s="469"/>
      <c r="K79" s="469"/>
      <c r="L79" s="469" t="s">
        <v>675</v>
      </c>
      <c r="M79" s="470"/>
      <c r="N79" s="468"/>
      <c r="O79" s="468"/>
      <c r="P79" s="468"/>
      <c r="Q79" s="468"/>
    </row>
    <row r="80" spans="2:17" ht="79.5" customHeight="1" x14ac:dyDescent="0.25">
      <c r="B80" s="466"/>
      <c r="C80" s="459"/>
      <c r="D80" s="463"/>
      <c r="E80" s="463"/>
      <c r="F80" s="452">
        <v>5</v>
      </c>
      <c r="G80" s="281" t="s">
        <v>774</v>
      </c>
      <c r="H80" s="281" t="s">
        <v>775</v>
      </c>
      <c r="I80" s="448"/>
      <c r="J80" s="281" t="s">
        <v>776</v>
      </c>
      <c r="K80" s="281"/>
      <c r="L80" s="281" t="s">
        <v>777</v>
      </c>
      <c r="M80" s="448"/>
      <c r="N80" s="449" t="s">
        <v>128</v>
      </c>
      <c r="O80" s="449" t="s">
        <v>128</v>
      </c>
      <c r="P80" s="449" t="s">
        <v>128</v>
      </c>
      <c r="Q80" s="449" t="s">
        <v>128</v>
      </c>
    </row>
    <row r="81" spans="2:17" ht="39" customHeight="1" x14ac:dyDescent="0.25">
      <c r="B81" s="466"/>
      <c r="C81" s="459"/>
      <c r="D81" s="463"/>
      <c r="E81" s="463"/>
      <c r="F81" s="453"/>
      <c r="G81" s="281"/>
      <c r="H81" s="281" t="s">
        <v>778</v>
      </c>
      <c r="I81" s="448"/>
      <c r="J81" s="281"/>
      <c r="K81" s="281"/>
      <c r="L81" s="281" t="s">
        <v>779</v>
      </c>
      <c r="M81" s="448"/>
      <c r="N81" s="449"/>
      <c r="O81" s="449"/>
      <c r="P81" s="449"/>
      <c r="Q81" s="449"/>
    </row>
    <row r="82" spans="2:17" ht="39" customHeight="1" x14ac:dyDescent="0.25">
      <c r="B82" s="466"/>
      <c r="C82" s="459"/>
      <c r="D82" s="463"/>
      <c r="E82" s="463"/>
      <c r="F82" s="452">
        <v>6</v>
      </c>
      <c r="G82" s="281" t="s">
        <v>780</v>
      </c>
      <c r="H82" s="281" t="s">
        <v>781</v>
      </c>
      <c r="I82" s="448"/>
      <c r="J82" s="473" t="s">
        <v>782</v>
      </c>
      <c r="K82" s="474"/>
      <c r="L82" s="281" t="s">
        <v>783</v>
      </c>
      <c r="M82" s="448"/>
      <c r="N82" s="471" t="s">
        <v>128</v>
      </c>
      <c r="O82" s="471" t="s">
        <v>128</v>
      </c>
      <c r="P82" s="471" t="s">
        <v>128</v>
      </c>
      <c r="Q82" s="471" t="s">
        <v>128</v>
      </c>
    </row>
    <row r="83" spans="2:17" ht="56.25" customHeight="1" x14ac:dyDescent="0.25">
      <c r="B83" s="466"/>
      <c r="C83" s="459"/>
      <c r="D83" s="463"/>
      <c r="E83" s="463"/>
      <c r="F83" s="453"/>
      <c r="G83" s="281"/>
      <c r="H83" s="281" t="s">
        <v>784</v>
      </c>
      <c r="I83" s="448"/>
      <c r="J83" s="475"/>
      <c r="K83" s="476"/>
      <c r="L83" s="281" t="s">
        <v>785</v>
      </c>
      <c r="M83" s="448"/>
      <c r="N83" s="472"/>
      <c r="O83" s="472"/>
      <c r="P83" s="472"/>
      <c r="Q83" s="472"/>
    </row>
    <row r="84" spans="2:17" ht="40.5" customHeight="1" x14ac:dyDescent="0.25">
      <c r="B84" s="466"/>
      <c r="C84" s="459"/>
      <c r="D84" s="463"/>
      <c r="E84" s="463"/>
      <c r="F84" s="452">
        <v>7</v>
      </c>
      <c r="G84" s="281" t="s">
        <v>1151</v>
      </c>
      <c r="H84" s="454" t="s">
        <v>786</v>
      </c>
      <c r="I84" s="455"/>
      <c r="J84" s="473" t="s">
        <v>787</v>
      </c>
      <c r="K84" s="474"/>
      <c r="L84" s="281" t="s">
        <v>788</v>
      </c>
      <c r="M84" s="448"/>
      <c r="N84" s="471" t="s">
        <v>128</v>
      </c>
      <c r="O84" s="471" t="s">
        <v>128</v>
      </c>
      <c r="P84" s="471" t="s">
        <v>128</v>
      </c>
      <c r="Q84" s="471" t="s">
        <v>128</v>
      </c>
    </row>
    <row r="85" spans="2:17" ht="16.5" customHeight="1" x14ac:dyDescent="0.25">
      <c r="B85" s="466"/>
      <c r="C85" s="459"/>
      <c r="D85" s="463"/>
      <c r="E85" s="463"/>
      <c r="F85" s="453"/>
      <c r="G85" s="281"/>
      <c r="H85" s="454"/>
      <c r="I85" s="455"/>
      <c r="J85" s="475"/>
      <c r="K85" s="476"/>
      <c r="L85" s="281" t="s">
        <v>400</v>
      </c>
      <c r="M85" s="448"/>
      <c r="N85" s="472"/>
      <c r="O85" s="472"/>
      <c r="P85" s="472"/>
      <c r="Q85" s="472"/>
    </row>
    <row r="86" spans="2:17" ht="48" customHeight="1" x14ac:dyDescent="0.25">
      <c r="B86" s="466"/>
      <c r="C86" s="459"/>
      <c r="D86" s="463"/>
      <c r="E86" s="463"/>
      <c r="F86" s="452">
        <v>8</v>
      </c>
      <c r="G86" s="281" t="s">
        <v>789</v>
      </c>
      <c r="H86" s="281" t="s">
        <v>790</v>
      </c>
      <c r="I86" s="448"/>
      <c r="J86" s="473" t="s">
        <v>791</v>
      </c>
      <c r="K86" s="474"/>
      <c r="L86" s="281" t="s">
        <v>788</v>
      </c>
      <c r="M86" s="448"/>
      <c r="N86" s="471" t="s">
        <v>128</v>
      </c>
      <c r="O86" s="471" t="s">
        <v>128</v>
      </c>
      <c r="P86" s="471" t="s">
        <v>128</v>
      </c>
      <c r="Q86" s="471" t="s">
        <v>128</v>
      </c>
    </row>
    <row r="87" spans="2:17" ht="16.5" customHeight="1" x14ac:dyDescent="0.25">
      <c r="B87" s="466"/>
      <c r="C87" s="459"/>
      <c r="D87" s="463"/>
      <c r="E87" s="463"/>
      <c r="F87" s="453"/>
      <c r="G87" s="281"/>
      <c r="H87" s="281" t="s">
        <v>399</v>
      </c>
      <c r="I87" s="448"/>
      <c r="J87" s="475"/>
      <c r="K87" s="476"/>
      <c r="L87" s="281" t="s">
        <v>401</v>
      </c>
      <c r="M87" s="448"/>
      <c r="N87" s="472"/>
      <c r="O87" s="472"/>
      <c r="P87" s="472"/>
      <c r="Q87" s="472"/>
    </row>
    <row r="88" spans="2:17" ht="55.5" customHeight="1" x14ac:dyDescent="0.25">
      <c r="B88" s="466"/>
      <c r="C88" s="459"/>
      <c r="D88" s="463"/>
      <c r="E88" s="463"/>
      <c r="F88" s="452">
        <v>9</v>
      </c>
      <c r="G88" s="281" t="s">
        <v>834</v>
      </c>
      <c r="H88" s="281" t="s">
        <v>835</v>
      </c>
      <c r="I88" s="448"/>
      <c r="J88" s="281" t="s">
        <v>836</v>
      </c>
      <c r="K88" s="281"/>
      <c r="L88" s="281" t="s">
        <v>643</v>
      </c>
      <c r="M88" s="448"/>
      <c r="N88" s="449" t="s">
        <v>128</v>
      </c>
      <c r="O88" s="449" t="s">
        <v>128</v>
      </c>
      <c r="P88" s="449" t="s">
        <v>128</v>
      </c>
      <c r="Q88" s="449" t="s">
        <v>128</v>
      </c>
    </row>
    <row r="89" spans="2:17" ht="48.75" customHeight="1" x14ac:dyDescent="0.25">
      <c r="B89" s="467"/>
      <c r="C89" s="461"/>
      <c r="D89" s="464"/>
      <c r="E89" s="464"/>
      <c r="F89" s="453"/>
      <c r="G89" s="281"/>
      <c r="H89" s="281" t="s">
        <v>1152</v>
      </c>
      <c r="I89" s="448"/>
      <c r="J89" s="281"/>
      <c r="K89" s="281"/>
      <c r="L89" s="281" t="s">
        <v>387</v>
      </c>
      <c r="M89" s="448"/>
      <c r="N89" s="449"/>
      <c r="O89" s="449"/>
      <c r="P89" s="449"/>
      <c r="Q89" s="449"/>
    </row>
    <row r="90" spans="2:17" ht="54" customHeight="1" x14ac:dyDescent="0.25">
      <c r="B90" s="465" t="str">
        <f>'2 - CONTEXTO'!E41</f>
        <v>Administración de Tierras.</v>
      </c>
      <c r="C90" s="457"/>
      <c r="D90" s="462" t="s">
        <v>328</v>
      </c>
      <c r="E90" s="462" t="str">
        <f>'2 - CONTEXTO'!K41</f>
        <v>1. Dirección de Acceso a Tierras.
2. Subdirección de Administración de Tierras de la Nación.
3. Dirección de Asuntos Étnicos.
4. Subdirección de Asuntos Étnicos.
5. UGT's.</v>
      </c>
      <c r="F90" s="452">
        <v>1</v>
      </c>
      <c r="G90" s="469" t="s">
        <v>679</v>
      </c>
      <c r="H90" s="469" t="s">
        <v>680</v>
      </c>
      <c r="I90" s="470"/>
      <c r="J90" s="469" t="s">
        <v>681</v>
      </c>
      <c r="K90" s="469"/>
      <c r="L90" s="469" t="s">
        <v>682</v>
      </c>
      <c r="M90" s="470"/>
      <c r="N90" s="468" t="s">
        <v>128</v>
      </c>
      <c r="O90" s="468" t="s">
        <v>128</v>
      </c>
      <c r="P90" s="468" t="s">
        <v>128</v>
      </c>
      <c r="Q90" s="468" t="s">
        <v>128</v>
      </c>
    </row>
    <row r="91" spans="2:17" ht="66.75" customHeight="1" x14ac:dyDescent="0.25">
      <c r="B91" s="466"/>
      <c r="C91" s="459"/>
      <c r="D91" s="463"/>
      <c r="E91" s="463"/>
      <c r="F91" s="453"/>
      <c r="G91" s="469"/>
      <c r="H91" s="469" t="s">
        <v>683</v>
      </c>
      <c r="I91" s="470"/>
      <c r="J91" s="469"/>
      <c r="K91" s="469"/>
      <c r="L91" s="469" t="s">
        <v>675</v>
      </c>
      <c r="M91" s="470"/>
      <c r="N91" s="468"/>
      <c r="O91" s="468"/>
      <c r="P91" s="468"/>
      <c r="Q91" s="468"/>
    </row>
    <row r="92" spans="2:17" ht="63" customHeight="1" x14ac:dyDescent="0.25">
      <c r="B92" s="466"/>
      <c r="C92" s="459"/>
      <c r="D92" s="463"/>
      <c r="E92" s="463"/>
      <c r="F92" s="452">
        <v>2</v>
      </c>
      <c r="G92" s="469" t="s">
        <v>684</v>
      </c>
      <c r="H92" s="469" t="s">
        <v>685</v>
      </c>
      <c r="I92" s="470"/>
      <c r="J92" s="469" t="s">
        <v>686</v>
      </c>
      <c r="K92" s="469"/>
      <c r="L92" s="469" t="s">
        <v>687</v>
      </c>
      <c r="M92" s="470"/>
      <c r="N92" s="468" t="s">
        <v>128</v>
      </c>
      <c r="O92" s="468" t="s">
        <v>128</v>
      </c>
      <c r="P92" s="468" t="s">
        <v>128</v>
      </c>
      <c r="Q92" s="468" t="s">
        <v>128</v>
      </c>
    </row>
    <row r="93" spans="2:17" ht="55.5" customHeight="1" x14ac:dyDescent="0.25">
      <c r="B93" s="466"/>
      <c r="C93" s="459"/>
      <c r="D93" s="463"/>
      <c r="E93" s="463"/>
      <c r="F93" s="453"/>
      <c r="G93" s="469"/>
      <c r="H93" s="469" t="s">
        <v>688</v>
      </c>
      <c r="I93" s="470"/>
      <c r="J93" s="469"/>
      <c r="K93" s="469"/>
      <c r="L93" s="469" t="s">
        <v>675</v>
      </c>
      <c r="M93" s="470"/>
      <c r="N93" s="468"/>
      <c r="O93" s="468"/>
      <c r="P93" s="468"/>
      <c r="Q93" s="468"/>
    </row>
    <row r="94" spans="2:17" ht="33" customHeight="1" x14ac:dyDescent="0.25">
      <c r="B94" s="466"/>
      <c r="C94" s="459"/>
      <c r="D94" s="463"/>
      <c r="E94" s="463"/>
      <c r="F94" s="452">
        <v>3</v>
      </c>
      <c r="G94" s="281" t="s">
        <v>837</v>
      </c>
      <c r="H94" s="281" t="s">
        <v>641</v>
      </c>
      <c r="I94" s="448"/>
      <c r="J94" s="281" t="s">
        <v>838</v>
      </c>
      <c r="K94" s="281"/>
      <c r="L94" s="281" t="s">
        <v>643</v>
      </c>
      <c r="M94" s="448"/>
      <c r="N94" s="449" t="s">
        <v>128</v>
      </c>
      <c r="O94" s="449" t="s">
        <v>128</v>
      </c>
      <c r="P94" s="449" t="s">
        <v>128</v>
      </c>
      <c r="Q94" s="449" t="s">
        <v>128</v>
      </c>
    </row>
    <row r="95" spans="2:17" ht="22.5" customHeight="1" x14ac:dyDescent="0.25">
      <c r="B95" s="466"/>
      <c r="C95" s="459"/>
      <c r="D95" s="463"/>
      <c r="E95" s="463"/>
      <c r="F95" s="453"/>
      <c r="G95" s="281"/>
      <c r="H95" s="281" t="s">
        <v>839</v>
      </c>
      <c r="I95" s="448"/>
      <c r="J95" s="281"/>
      <c r="K95" s="281"/>
      <c r="L95" s="281" t="s">
        <v>387</v>
      </c>
      <c r="M95" s="448"/>
      <c r="N95" s="449"/>
      <c r="O95" s="449"/>
      <c r="P95" s="449"/>
      <c r="Q95" s="449"/>
    </row>
    <row r="96" spans="2:17" ht="16.5" customHeight="1" x14ac:dyDescent="0.25">
      <c r="B96" s="466"/>
      <c r="C96" s="459"/>
      <c r="D96" s="463"/>
      <c r="E96" s="463"/>
      <c r="F96" s="452">
        <v>4</v>
      </c>
      <c r="G96" s="281" t="s">
        <v>377</v>
      </c>
      <c r="H96" s="281" t="s">
        <v>389</v>
      </c>
      <c r="I96" s="448"/>
      <c r="J96" s="281"/>
      <c r="K96" s="281"/>
      <c r="L96" s="281" t="s">
        <v>395</v>
      </c>
      <c r="M96" s="448"/>
      <c r="N96" s="449"/>
      <c r="O96" s="449"/>
      <c r="P96" s="449"/>
      <c r="Q96" s="449"/>
    </row>
    <row r="97" spans="2:17" ht="16.5" customHeight="1" x14ac:dyDescent="0.25">
      <c r="B97" s="466"/>
      <c r="C97" s="459"/>
      <c r="D97" s="463"/>
      <c r="E97" s="463"/>
      <c r="F97" s="453"/>
      <c r="G97" s="281"/>
      <c r="H97" s="281" t="s">
        <v>390</v>
      </c>
      <c r="I97" s="448"/>
      <c r="J97" s="281"/>
      <c r="K97" s="281"/>
      <c r="L97" s="281" t="s">
        <v>396</v>
      </c>
      <c r="M97" s="448"/>
      <c r="N97" s="449"/>
      <c r="O97" s="449"/>
      <c r="P97" s="449"/>
      <c r="Q97" s="449"/>
    </row>
    <row r="98" spans="2:17" ht="16.5" customHeight="1" x14ac:dyDescent="0.25">
      <c r="B98" s="466"/>
      <c r="C98" s="459"/>
      <c r="D98" s="463"/>
      <c r="E98" s="463"/>
      <c r="F98" s="452">
        <v>5</v>
      </c>
      <c r="G98" s="281" t="s">
        <v>378</v>
      </c>
      <c r="H98" s="281" t="s">
        <v>391</v>
      </c>
      <c r="I98" s="448"/>
      <c r="J98" s="281"/>
      <c r="K98" s="281"/>
      <c r="L98" s="281" t="s">
        <v>397</v>
      </c>
      <c r="M98" s="448"/>
      <c r="N98" s="449"/>
      <c r="O98" s="449"/>
      <c r="P98" s="449"/>
      <c r="Q98" s="449"/>
    </row>
    <row r="99" spans="2:17" ht="16.5" customHeight="1" x14ac:dyDescent="0.25">
      <c r="B99" s="467"/>
      <c r="C99" s="461"/>
      <c r="D99" s="464"/>
      <c r="E99" s="464"/>
      <c r="F99" s="453"/>
      <c r="G99" s="281"/>
      <c r="H99" s="281" t="s">
        <v>392</v>
      </c>
      <c r="I99" s="448"/>
      <c r="J99" s="281"/>
      <c r="K99" s="281"/>
      <c r="L99" s="281" t="s">
        <v>398</v>
      </c>
      <c r="M99" s="448"/>
      <c r="N99" s="449"/>
      <c r="O99" s="449"/>
      <c r="P99" s="449"/>
      <c r="Q99" s="449"/>
    </row>
    <row r="100" spans="2:17" ht="16.5" customHeight="1" x14ac:dyDescent="0.25">
      <c r="B100" s="465" t="str">
        <f>'2 - CONTEXTO'!E42</f>
        <v>Evaluación del Impacto del Ordenamiento Social de la Propiedad Rural</v>
      </c>
      <c r="C100" s="457"/>
      <c r="D100" s="462" t="s">
        <v>319</v>
      </c>
      <c r="E100" s="462" t="str">
        <f>'2 - CONTEXTO'!K42</f>
        <v>1. Oficina del Planeación.</v>
      </c>
      <c r="F100" s="452">
        <v>1</v>
      </c>
      <c r="G100" s="281" t="s">
        <v>374</v>
      </c>
      <c r="H100" s="281" t="s">
        <v>379</v>
      </c>
      <c r="I100" s="448"/>
      <c r="J100" s="281"/>
      <c r="K100" s="281"/>
      <c r="L100" s="281" t="s">
        <v>382</v>
      </c>
      <c r="M100" s="448"/>
      <c r="N100" s="449"/>
      <c r="O100" s="449"/>
      <c r="P100" s="449"/>
      <c r="Q100" s="449"/>
    </row>
    <row r="101" spans="2:17" ht="16.5" customHeight="1" x14ac:dyDescent="0.25">
      <c r="B101" s="466"/>
      <c r="C101" s="459"/>
      <c r="D101" s="463"/>
      <c r="E101" s="463"/>
      <c r="F101" s="453"/>
      <c r="G101" s="281"/>
      <c r="H101" s="281" t="s">
        <v>385</v>
      </c>
      <c r="I101" s="448"/>
      <c r="J101" s="281"/>
      <c r="K101" s="281"/>
      <c r="L101" s="281" t="s">
        <v>387</v>
      </c>
      <c r="M101" s="448"/>
      <c r="N101" s="449"/>
      <c r="O101" s="449"/>
      <c r="P101" s="449"/>
      <c r="Q101" s="449"/>
    </row>
    <row r="102" spans="2:17" ht="16.5" customHeight="1" x14ac:dyDescent="0.25">
      <c r="B102" s="466"/>
      <c r="C102" s="459"/>
      <c r="D102" s="463"/>
      <c r="E102" s="463"/>
      <c r="F102" s="452">
        <v>2</v>
      </c>
      <c r="G102" s="281" t="s">
        <v>375</v>
      </c>
      <c r="H102" s="281" t="s">
        <v>380</v>
      </c>
      <c r="I102" s="448"/>
      <c r="J102" s="281"/>
      <c r="K102" s="281"/>
      <c r="L102" s="281" t="s">
        <v>383</v>
      </c>
      <c r="M102" s="448"/>
      <c r="N102" s="449"/>
      <c r="O102" s="449"/>
      <c r="P102" s="449"/>
      <c r="Q102" s="449"/>
    </row>
    <row r="103" spans="2:17" ht="16.5" customHeight="1" x14ac:dyDescent="0.25">
      <c r="B103" s="466"/>
      <c r="C103" s="459"/>
      <c r="D103" s="463"/>
      <c r="E103" s="463"/>
      <c r="F103" s="453"/>
      <c r="G103" s="281"/>
      <c r="H103" s="281" t="s">
        <v>384</v>
      </c>
      <c r="I103" s="448"/>
      <c r="J103" s="281"/>
      <c r="K103" s="281"/>
      <c r="L103" s="281" t="s">
        <v>386</v>
      </c>
      <c r="M103" s="448"/>
      <c r="N103" s="449"/>
      <c r="O103" s="449"/>
      <c r="P103" s="449"/>
      <c r="Q103" s="449"/>
    </row>
    <row r="104" spans="2:17" ht="16.5" customHeight="1" x14ac:dyDescent="0.25">
      <c r="B104" s="466"/>
      <c r="C104" s="459"/>
      <c r="D104" s="463"/>
      <c r="E104" s="463"/>
      <c r="F104" s="452">
        <v>3</v>
      </c>
      <c r="G104" s="281" t="s">
        <v>376</v>
      </c>
      <c r="H104" s="281" t="s">
        <v>381</v>
      </c>
      <c r="I104" s="448"/>
      <c r="J104" s="281"/>
      <c r="K104" s="281"/>
      <c r="L104" s="281" t="s">
        <v>393</v>
      </c>
      <c r="M104" s="448"/>
      <c r="N104" s="449"/>
      <c r="O104" s="449"/>
      <c r="P104" s="449"/>
      <c r="Q104" s="449"/>
    </row>
    <row r="105" spans="2:17" ht="16.5" customHeight="1" x14ac:dyDescent="0.25">
      <c r="B105" s="466"/>
      <c r="C105" s="459"/>
      <c r="D105" s="463"/>
      <c r="E105" s="463"/>
      <c r="F105" s="453"/>
      <c r="G105" s="281"/>
      <c r="H105" s="281" t="s">
        <v>388</v>
      </c>
      <c r="I105" s="448"/>
      <c r="J105" s="281"/>
      <c r="K105" s="281"/>
      <c r="L105" s="281" t="s">
        <v>394</v>
      </c>
      <c r="M105" s="448"/>
      <c r="N105" s="449"/>
      <c r="O105" s="449"/>
      <c r="P105" s="449"/>
      <c r="Q105" s="449"/>
    </row>
    <row r="106" spans="2:17" ht="16.5" customHeight="1" x14ac:dyDescent="0.25">
      <c r="B106" s="466"/>
      <c r="C106" s="459"/>
      <c r="D106" s="463"/>
      <c r="E106" s="463"/>
      <c r="F106" s="452">
        <v>4</v>
      </c>
      <c r="G106" s="281" t="s">
        <v>377</v>
      </c>
      <c r="H106" s="281" t="s">
        <v>389</v>
      </c>
      <c r="I106" s="448"/>
      <c r="J106" s="281"/>
      <c r="K106" s="281"/>
      <c r="L106" s="281" t="s">
        <v>395</v>
      </c>
      <c r="M106" s="448"/>
      <c r="N106" s="449"/>
      <c r="O106" s="449"/>
      <c r="P106" s="449"/>
      <c r="Q106" s="449"/>
    </row>
    <row r="107" spans="2:17" ht="16.5" customHeight="1" x14ac:dyDescent="0.25">
      <c r="B107" s="466"/>
      <c r="C107" s="459"/>
      <c r="D107" s="463"/>
      <c r="E107" s="463"/>
      <c r="F107" s="453"/>
      <c r="G107" s="281"/>
      <c r="H107" s="281" t="s">
        <v>390</v>
      </c>
      <c r="I107" s="448"/>
      <c r="J107" s="281"/>
      <c r="K107" s="281"/>
      <c r="L107" s="281" t="s">
        <v>396</v>
      </c>
      <c r="M107" s="448"/>
      <c r="N107" s="449"/>
      <c r="O107" s="449"/>
      <c r="P107" s="449"/>
      <c r="Q107" s="449"/>
    </row>
    <row r="108" spans="2:17" ht="16.5" customHeight="1" x14ac:dyDescent="0.25">
      <c r="B108" s="466"/>
      <c r="C108" s="459"/>
      <c r="D108" s="463"/>
      <c r="E108" s="463"/>
      <c r="F108" s="452">
        <v>5</v>
      </c>
      <c r="G108" s="281" t="s">
        <v>378</v>
      </c>
      <c r="H108" s="281" t="s">
        <v>391</v>
      </c>
      <c r="I108" s="448"/>
      <c r="J108" s="281"/>
      <c r="K108" s="281"/>
      <c r="L108" s="281" t="s">
        <v>397</v>
      </c>
      <c r="M108" s="448"/>
      <c r="N108" s="449"/>
      <c r="O108" s="449"/>
      <c r="P108" s="449"/>
      <c r="Q108" s="449"/>
    </row>
    <row r="109" spans="2:17" ht="16.5" customHeight="1" x14ac:dyDescent="0.25">
      <c r="B109" s="467"/>
      <c r="C109" s="461"/>
      <c r="D109" s="464"/>
      <c r="E109" s="464"/>
      <c r="F109" s="453"/>
      <c r="G109" s="281"/>
      <c r="H109" s="281" t="s">
        <v>392</v>
      </c>
      <c r="I109" s="448"/>
      <c r="J109" s="281"/>
      <c r="K109" s="281"/>
      <c r="L109" s="281" t="s">
        <v>398</v>
      </c>
      <c r="M109" s="448"/>
      <c r="N109" s="449"/>
      <c r="O109" s="449"/>
      <c r="P109" s="449"/>
      <c r="Q109" s="449"/>
    </row>
    <row r="110" spans="2:17" ht="83.25" customHeight="1" x14ac:dyDescent="0.25">
      <c r="B110" s="465" t="str">
        <f>'2 - CONTEXTO'!E43</f>
        <v>Gestión de la Información</v>
      </c>
      <c r="C110" s="457"/>
      <c r="D110" s="462" t="s">
        <v>333</v>
      </c>
      <c r="E110" s="462" t="str">
        <f>'2 - CONTEXTO'!K43</f>
        <v>1. Dirección General (Comunicaciones y Topografía).
2.Secretaria General.
3. Dirección de Gestión del Ordenamiento Social de la Propiedad.
4. Subdirección de Sistemas de Información de Tierras.</v>
      </c>
      <c r="F110" s="452">
        <v>1</v>
      </c>
      <c r="G110" s="281" t="s">
        <v>859</v>
      </c>
      <c r="H110" s="281" t="s">
        <v>1153</v>
      </c>
      <c r="I110" s="448"/>
      <c r="J110" s="281" t="s">
        <v>1154</v>
      </c>
      <c r="K110" s="281"/>
      <c r="L110" s="485" t="s">
        <v>860</v>
      </c>
      <c r="M110" s="296"/>
      <c r="N110" s="449" t="s">
        <v>128</v>
      </c>
      <c r="O110" s="449" t="s">
        <v>128</v>
      </c>
      <c r="P110" s="449" t="s">
        <v>128</v>
      </c>
      <c r="Q110" s="449" t="s">
        <v>128</v>
      </c>
    </row>
    <row r="111" spans="2:17" ht="16.5" customHeight="1" x14ac:dyDescent="0.25">
      <c r="B111" s="466"/>
      <c r="C111" s="459"/>
      <c r="D111" s="463"/>
      <c r="E111" s="463"/>
      <c r="F111" s="453"/>
      <c r="G111" s="281"/>
      <c r="H111" s="281" t="s">
        <v>385</v>
      </c>
      <c r="I111" s="448"/>
      <c r="J111" s="281"/>
      <c r="K111" s="281"/>
      <c r="L111" s="281" t="s">
        <v>387</v>
      </c>
      <c r="M111" s="448"/>
      <c r="N111" s="449"/>
      <c r="O111" s="449"/>
      <c r="P111" s="449"/>
      <c r="Q111" s="449"/>
    </row>
    <row r="112" spans="2:17" ht="16.5" customHeight="1" x14ac:dyDescent="0.25">
      <c r="B112" s="466"/>
      <c r="C112" s="459"/>
      <c r="D112" s="463"/>
      <c r="E112" s="463"/>
      <c r="F112" s="452">
        <v>2</v>
      </c>
      <c r="G112" s="281" t="s">
        <v>375</v>
      </c>
      <c r="H112" s="281" t="s">
        <v>380</v>
      </c>
      <c r="I112" s="448"/>
      <c r="J112" s="281"/>
      <c r="K112" s="281"/>
      <c r="L112" s="281" t="s">
        <v>383</v>
      </c>
      <c r="M112" s="448"/>
      <c r="N112" s="449"/>
      <c r="O112" s="449"/>
      <c r="P112" s="449"/>
      <c r="Q112" s="449"/>
    </row>
    <row r="113" spans="2:17" ht="16.5" customHeight="1" x14ac:dyDescent="0.25">
      <c r="B113" s="466"/>
      <c r="C113" s="459"/>
      <c r="D113" s="463"/>
      <c r="E113" s="463"/>
      <c r="F113" s="453"/>
      <c r="G113" s="281"/>
      <c r="H113" s="281" t="s">
        <v>384</v>
      </c>
      <c r="I113" s="448"/>
      <c r="J113" s="281"/>
      <c r="K113" s="281"/>
      <c r="L113" s="281" t="s">
        <v>386</v>
      </c>
      <c r="M113" s="448"/>
      <c r="N113" s="449"/>
      <c r="O113" s="449"/>
      <c r="P113" s="449"/>
      <c r="Q113" s="449"/>
    </row>
    <row r="114" spans="2:17" ht="16.5" customHeight="1" x14ac:dyDescent="0.25">
      <c r="B114" s="466"/>
      <c r="C114" s="459"/>
      <c r="D114" s="463"/>
      <c r="E114" s="463"/>
      <c r="F114" s="452">
        <v>3</v>
      </c>
      <c r="G114" s="281" t="s">
        <v>376</v>
      </c>
      <c r="H114" s="281" t="s">
        <v>381</v>
      </c>
      <c r="I114" s="448"/>
      <c r="J114" s="281"/>
      <c r="K114" s="281"/>
      <c r="L114" s="281" t="s">
        <v>393</v>
      </c>
      <c r="M114" s="448"/>
      <c r="N114" s="449"/>
      <c r="O114" s="449"/>
      <c r="P114" s="449"/>
      <c r="Q114" s="449"/>
    </row>
    <row r="115" spans="2:17" ht="16.5" customHeight="1" x14ac:dyDescent="0.25">
      <c r="B115" s="466"/>
      <c r="C115" s="459"/>
      <c r="D115" s="463"/>
      <c r="E115" s="463"/>
      <c r="F115" s="453"/>
      <c r="G115" s="281"/>
      <c r="H115" s="281" t="s">
        <v>388</v>
      </c>
      <c r="I115" s="448"/>
      <c r="J115" s="281"/>
      <c r="K115" s="281"/>
      <c r="L115" s="281" t="s">
        <v>394</v>
      </c>
      <c r="M115" s="448"/>
      <c r="N115" s="449"/>
      <c r="O115" s="449"/>
      <c r="P115" s="449"/>
      <c r="Q115" s="449"/>
    </row>
    <row r="116" spans="2:17" ht="16.5" customHeight="1" x14ac:dyDescent="0.25">
      <c r="B116" s="466"/>
      <c r="C116" s="459"/>
      <c r="D116" s="463"/>
      <c r="E116" s="463"/>
      <c r="F116" s="452">
        <v>4</v>
      </c>
      <c r="G116" s="281" t="s">
        <v>377</v>
      </c>
      <c r="H116" s="281" t="s">
        <v>389</v>
      </c>
      <c r="I116" s="448"/>
      <c r="J116" s="281"/>
      <c r="K116" s="281"/>
      <c r="L116" s="281" t="s">
        <v>395</v>
      </c>
      <c r="M116" s="448"/>
      <c r="N116" s="449"/>
      <c r="O116" s="449"/>
      <c r="P116" s="449"/>
      <c r="Q116" s="449"/>
    </row>
    <row r="117" spans="2:17" ht="16.5" customHeight="1" x14ac:dyDescent="0.25">
      <c r="B117" s="466"/>
      <c r="C117" s="459"/>
      <c r="D117" s="463"/>
      <c r="E117" s="463"/>
      <c r="F117" s="453"/>
      <c r="G117" s="281"/>
      <c r="H117" s="281" t="s">
        <v>390</v>
      </c>
      <c r="I117" s="448"/>
      <c r="J117" s="281"/>
      <c r="K117" s="281"/>
      <c r="L117" s="281" t="s">
        <v>396</v>
      </c>
      <c r="M117" s="448"/>
      <c r="N117" s="449"/>
      <c r="O117" s="449"/>
      <c r="P117" s="449"/>
      <c r="Q117" s="449"/>
    </row>
    <row r="118" spans="2:17" ht="16.5" customHeight="1" x14ac:dyDescent="0.25">
      <c r="B118" s="466"/>
      <c r="C118" s="459"/>
      <c r="D118" s="463"/>
      <c r="E118" s="463"/>
      <c r="F118" s="452">
        <v>5</v>
      </c>
      <c r="G118" s="281" t="s">
        <v>378</v>
      </c>
      <c r="H118" s="281" t="s">
        <v>391</v>
      </c>
      <c r="I118" s="448"/>
      <c r="J118" s="281"/>
      <c r="K118" s="281"/>
      <c r="L118" s="281" t="s">
        <v>397</v>
      </c>
      <c r="M118" s="448"/>
      <c r="N118" s="449"/>
      <c r="O118" s="449"/>
      <c r="P118" s="449"/>
      <c r="Q118" s="449"/>
    </row>
    <row r="119" spans="2:17" ht="16.5" customHeight="1" x14ac:dyDescent="0.25">
      <c r="B119" s="467"/>
      <c r="C119" s="461"/>
      <c r="D119" s="464"/>
      <c r="E119" s="464"/>
      <c r="F119" s="453"/>
      <c r="G119" s="281"/>
      <c r="H119" s="281" t="s">
        <v>392</v>
      </c>
      <c r="I119" s="448"/>
      <c r="J119" s="281"/>
      <c r="K119" s="281"/>
      <c r="L119" s="281" t="s">
        <v>398</v>
      </c>
      <c r="M119" s="448"/>
      <c r="N119" s="449"/>
      <c r="O119" s="449"/>
      <c r="P119" s="449"/>
      <c r="Q119" s="449"/>
    </row>
    <row r="120" spans="2:17" ht="47.25" customHeight="1" x14ac:dyDescent="0.25">
      <c r="B120" s="465" t="str">
        <f>'2 - CONTEXTO'!E44</f>
        <v>Gestión del Talento Humano</v>
      </c>
      <c r="C120" s="457"/>
      <c r="D120" s="462" t="s">
        <v>336</v>
      </c>
      <c r="E120" s="462" t="str">
        <f>'2 - CONTEXTO'!K44</f>
        <v>1. Subdirección de Talento Humano.
2. Secretaría General.</v>
      </c>
      <c r="F120" s="452">
        <v>1</v>
      </c>
      <c r="G120" s="281" t="s">
        <v>517</v>
      </c>
      <c r="H120" s="281" t="s">
        <v>518</v>
      </c>
      <c r="I120" s="448"/>
      <c r="J120" s="281" t="s">
        <v>519</v>
      </c>
      <c r="K120" s="281"/>
      <c r="L120" s="281" t="s">
        <v>520</v>
      </c>
      <c r="M120" s="448"/>
      <c r="N120" s="449" t="s">
        <v>128</v>
      </c>
      <c r="O120" s="449" t="s">
        <v>128</v>
      </c>
      <c r="P120" s="449" t="s">
        <v>128</v>
      </c>
      <c r="Q120" s="449" t="s">
        <v>128</v>
      </c>
    </row>
    <row r="121" spans="2:17" ht="32.25" customHeight="1" x14ac:dyDescent="0.25">
      <c r="B121" s="466"/>
      <c r="C121" s="459"/>
      <c r="D121" s="463"/>
      <c r="E121" s="463"/>
      <c r="F121" s="453"/>
      <c r="G121" s="281"/>
      <c r="H121" s="281" t="s">
        <v>521</v>
      </c>
      <c r="I121" s="448"/>
      <c r="J121" s="281"/>
      <c r="K121" s="281"/>
      <c r="L121" s="281" t="s">
        <v>522</v>
      </c>
      <c r="M121" s="448"/>
      <c r="N121" s="449"/>
      <c r="O121" s="449"/>
      <c r="P121" s="449"/>
      <c r="Q121" s="449"/>
    </row>
    <row r="122" spans="2:17" ht="15" customHeight="1" x14ac:dyDescent="0.25">
      <c r="B122" s="466"/>
      <c r="C122" s="459"/>
      <c r="D122" s="463"/>
      <c r="E122" s="463"/>
      <c r="F122" s="452">
        <v>2</v>
      </c>
      <c r="G122" s="281" t="s">
        <v>523</v>
      </c>
      <c r="H122" s="281" t="s">
        <v>524</v>
      </c>
      <c r="I122" s="448"/>
      <c r="J122" s="281" t="s">
        <v>525</v>
      </c>
      <c r="K122" s="281"/>
      <c r="L122" s="281" t="s">
        <v>526</v>
      </c>
      <c r="M122" s="448"/>
      <c r="N122" s="449" t="s">
        <v>128</v>
      </c>
      <c r="O122" s="449" t="s">
        <v>128</v>
      </c>
      <c r="P122" s="449" t="s">
        <v>128</v>
      </c>
      <c r="Q122" s="449" t="s">
        <v>128</v>
      </c>
    </row>
    <row r="123" spans="2:17" ht="35.25" customHeight="1" x14ac:dyDescent="0.25">
      <c r="B123" s="466"/>
      <c r="C123" s="459"/>
      <c r="D123" s="463"/>
      <c r="E123" s="463"/>
      <c r="F123" s="453"/>
      <c r="G123" s="281"/>
      <c r="H123" s="281" t="s">
        <v>527</v>
      </c>
      <c r="I123" s="448"/>
      <c r="J123" s="281"/>
      <c r="K123" s="281"/>
      <c r="L123" s="281" t="s">
        <v>528</v>
      </c>
      <c r="M123" s="448"/>
      <c r="N123" s="449"/>
      <c r="O123" s="449"/>
      <c r="P123" s="449"/>
      <c r="Q123" s="449"/>
    </row>
    <row r="124" spans="2:17" ht="15" customHeight="1" x14ac:dyDescent="0.25">
      <c r="B124" s="466"/>
      <c r="C124" s="459"/>
      <c r="D124" s="463"/>
      <c r="E124" s="463"/>
      <c r="F124" s="452">
        <v>3</v>
      </c>
      <c r="G124" s="281" t="s">
        <v>376</v>
      </c>
      <c r="H124" s="281" t="s">
        <v>381</v>
      </c>
      <c r="I124" s="448"/>
      <c r="J124" s="281"/>
      <c r="K124" s="281"/>
      <c r="L124" s="281" t="s">
        <v>393</v>
      </c>
      <c r="M124" s="448"/>
      <c r="N124" s="449"/>
      <c r="O124" s="449"/>
      <c r="P124" s="449"/>
      <c r="Q124" s="449"/>
    </row>
    <row r="125" spans="2:17" ht="15" customHeight="1" x14ac:dyDescent="0.25">
      <c r="B125" s="466"/>
      <c r="C125" s="459"/>
      <c r="D125" s="463"/>
      <c r="E125" s="463"/>
      <c r="F125" s="453"/>
      <c r="G125" s="281"/>
      <c r="H125" s="281" t="s">
        <v>388</v>
      </c>
      <c r="I125" s="448"/>
      <c r="J125" s="281"/>
      <c r="K125" s="281"/>
      <c r="L125" s="281" t="s">
        <v>394</v>
      </c>
      <c r="M125" s="448"/>
      <c r="N125" s="449"/>
      <c r="O125" s="449"/>
      <c r="P125" s="449"/>
      <c r="Q125" s="449"/>
    </row>
    <row r="126" spans="2:17" ht="15" customHeight="1" x14ac:dyDescent="0.25">
      <c r="B126" s="466"/>
      <c r="C126" s="459"/>
      <c r="D126" s="463"/>
      <c r="E126" s="463"/>
      <c r="F126" s="452">
        <v>4</v>
      </c>
      <c r="G126" s="281" t="s">
        <v>377</v>
      </c>
      <c r="H126" s="281" t="s">
        <v>389</v>
      </c>
      <c r="I126" s="448"/>
      <c r="J126" s="281"/>
      <c r="K126" s="281"/>
      <c r="L126" s="281" t="s">
        <v>395</v>
      </c>
      <c r="M126" s="448"/>
      <c r="N126" s="449"/>
      <c r="O126" s="449"/>
      <c r="P126" s="449"/>
      <c r="Q126" s="449"/>
    </row>
    <row r="127" spans="2:17" ht="15" customHeight="1" x14ac:dyDescent="0.25">
      <c r="B127" s="466"/>
      <c r="C127" s="459"/>
      <c r="D127" s="463"/>
      <c r="E127" s="463"/>
      <c r="F127" s="453"/>
      <c r="G127" s="281"/>
      <c r="H127" s="281" t="s">
        <v>390</v>
      </c>
      <c r="I127" s="448"/>
      <c r="J127" s="281"/>
      <c r="K127" s="281"/>
      <c r="L127" s="281" t="s">
        <v>396</v>
      </c>
      <c r="M127" s="448"/>
      <c r="N127" s="449"/>
      <c r="O127" s="449"/>
      <c r="P127" s="449"/>
      <c r="Q127" s="449"/>
    </row>
    <row r="128" spans="2:17" ht="15" customHeight="1" x14ac:dyDescent="0.25">
      <c r="B128" s="466"/>
      <c r="C128" s="459"/>
      <c r="D128" s="463"/>
      <c r="E128" s="463"/>
      <c r="F128" s="452">
        <v>5</v>
      </c>
      <c r="G128" s="281" t="s">
        <v>378</v>
      </c>
      <c r="H128" s="281" t="s">
        <v>391</v>
      </c>
      <c r="I128" s="448"/>
      <c r="J128" s="281"/>
      <c r="K128" s="281"/>
      <c r="L128" s="281" t="s">
        <v>397</v>
      </c>
      <c r="M128" s="448"/>
      <c r="N128" s="449"/>
      <c r="O128" s="449"/>
      <c r="P128" s="449"/>
      <c r="Q128" s="449"/>
    </row>
    <row r="129" spans="2:17" ht="16.5" customHeight="1" x14ac:dyDescent="0.25">
      <c r="B129" s="467"/>
      <c r="C129" s="461"/>
      <c r="D129" s="464"/>
      <c r="E129" s="464"/>
      <c r="F129" s="453"/>
      <c r="G129" s="281"/>
      <c r="H129" s="281" t="s">
        <v>392</v>
      </c>
      <c r="I129" s="448"/>
      <c r="J129" s="281"/>
      <c r="K129" s="281"/>
      <c r="L129" s="281" t="s">
        <v>398</v>
      </c>
      <c r="M129" s="448"/>
      <c r="N129" s="449"/>
      <c r="O129" s="449"/>
      <c r="P129" s="449"/>
      <c r="Q129" s="449"/>
    </row>
    <row r="130" spans="2:17" ht="16.5" customHeight="1" x14ac:dyDescent="0.25">
      <c r="B130" s="465" t="str">
        <f>'2 - CONTEXTO'!E45</f>
        <v>Apoyo Jurídico</v>
      </c>
      <c r="C130" s="457"/>
      <c r="D130" s="462" t="s">
        <v>340</v>
      </c>
      <c r="E130" s="462" t="str">
        <f>'2 - CONTEXTO'!K45</f>
        <v>1. Oficina Jurídica</v>
      </c>
      <c r="F130" s="452">
        <v>1</v>
      </c>
      <c r="G130" s="281" t="s">
        <v>869</v>
      </c>
      <c r="H130" s="281" t="s">
        <v>870</v>
      </c>
      <c r="I130" s="448"/>
      <c r="J130" s="281" t="s">
        <v>871</v>
      </c>
      <c r="K130" s="281"/>
      <c r="L130" s="281" t="s">
        <v>872</v>
      </c>
      <c r="M130" s="448"/>
      <c r="N130" s="449" t="s">
        <v>128</v>
      </c>
      <c r="O130" s="449" t="s">
        <v>128</v>
      </c>
      <c r="P130" s="449" t="s">
        <v>128</v>
      </c>
      <c r="Q130" s="449" t="s">
        <v>128</v>
      </c>
    </row>
    <row r="131" spans="2:17" ht="35.25" customHeight="1" x14ac:dyDescent="0.25">
      <c r="B131" s="466"/>
      <c r="C131" s="459"/>
      <c r="D131" s="463"/>
      <c r="E131" s="463"/>
      <c r="F131" s="453"/>
      <c r="G131" s="281"/>
      <c r="H131" s="281" t="s">
        <v>1155</v>
      </c>
      <c r="I131" s="448"/>
      <c r="J131" s="281"/>
      <c r="K131" s="281"/>
      <c r="L131" s="281" t="s">
        <v>873</v>
      </c>
      <c r="M131" s="448"/>
      <c r="N131" s="449"/>
      <c r="O131" s="449"/>
      <c r="P131" s="449"/>
      <c r="Q131" s="449"/>
    </row>
    <row r="132" spans="2:17" ht="35.25" customHeight="1" x14ac:dyDescent="0.25">
      <c r="B132" s="466"/>
      <c r="C132" s="459"/>
      <c r="D132" s="463"/>
      <c r="E132" s="463"/>
      <c r="F132" s="452">
        <v>2</v>
      </c>
      <c r="G132" s="281" t="s">
        <v>874</v>
      </c>
      <c r="H132" s="281" t="s">
        <v>875</v>
      </c>
      <c r="I132" s="448"/>
      <c r="J132" s="281" t="s">
        <v>876</v>
      </c>
      <c r="K132" s="281"/>
      <c r="L132" s="281" t="s">
        <v>877</v>
      </c>
      <c r="M132" s="448"/>
      <c r="N132" s="449" t="s">
        <v>128</v>
      </c>
      <c r="O132" s="449" t="s">
        <v>128</v>
      </c>
      <c r="P132" s="449" t="s">
        <v>128</v>
      </c>
      <c r="Q132" s="449" t="s">
        <v>128</v>
      </c>
    </row>
    <row r="133" spans="2:17" ht="39.75" customHeight="1" x14ac:dyDescent="0.25">
      <c r="B133" s="466"/>
      <c r="C133" s="459"/>
      <c r="D133" s="463"/>
      <c r="E133" s="463"/>
      <c r="F133" s="453"/>
      <c r="G133" s="281"/>
      <c r="H133" s="281" t="s">
        <v>878</v>
      </c>
      <c r="I133" s="448"/>
      <c r="J133" s="281"/>
      <c r="K133" s="281"/>
      <c r="L133" s="281" t="s">
        <v>879</v>
      </c>
      <c r="M133" s="448"/>
      <c r="N133" s="449"/>
      <c r="O133" s="449"/>
      <c r="P133" s="449"/>
      <c r="Q133" s="449"/>
    </row>
    <row r="134" spans="2:17" ht="15" customHeight="1" x14ac:dyDescent="0.25">
      <c r="B134" s="466"/>
      <c r="C134" s="459"/>
      <c r="D134" s="463"/>
      <c r="E134" s="463"/>
      <c r="F134" s="452">
        <v>3</v>
      </c>
      <c r="G134" s="281" t="s">
        <v>1156</v>
      </c>
      <c r="H134" s="281" t="s">
        <v>880</v>
      </c>
      <c r="I134" s="448"/>
      <c r="J134" s="281" t="s">
        <v>881</v>
      </c>
      <c r="K134" s="281"/>
      <c r="L134" s="281" t="s">
        <v>882</v>
      </c>
      <c r="M134" s="448"/>
      <c r="N134" s="449" t="s">
        <v>128</v>
      </c>
      <c r="O134" s="449" t="s">
        <v>128</v>
      </c>
      <c r="P134" s="449" t="s">
        <v>128</v>
      </c>
      <c r="Q134" s="449" t="s">
        <v>128</v>
      </c>
    </row>
    <row r="135" spans="2:17" ht="43.5" customHeight="1" x14ac:dyDescent="0.25">
      <c r="B135" s="466"/>
      <c r="C135" s="459"/>
      <c r="D135" s="463"/>
      <c r="E135" s="463"/>
      <c r="F135" s="453"/>
      <c r="G135" s="281"/>
      <c r="H135" s="281" t="s">
        <v>883</v>
      </c>
      <c r="I135" s="448"/>
      <c r="J135" s="281"/>
      <c r="K135" s="281"/>
      <c r="L135" s="281" t="s">
        <v>884</v>
      </c>
      <c r="M135" s="448"/>
      <c r="N135" s="449"/>
      <c r="O135" s="449"/>
      <c r="P135" s="449"/>
      <c r="Q135" s="449"/>
    </row>
    <row r="136" spans="2:17" ht="35.25" customHeight="1" x14ac:dyDescent="0.25">
      <c r="B136" s="466"/>
      <c r="C136" s="459"/>
      <c r="D136" s="463"/>
      <c r="E136" s="463"/>
      <c r="F136" s="452">
        <v>4</v>
      </c>
      <c r="G136" s="281" t="s">
        <v>885</v>
      </c>
      <c r="H136" s="281" t="s">
        <v>886</v>
      </c>
      <c r="I136" s="448"/>
      <c r="J136" s="281" t="s">
        <v>1157</v>
      </c>
      <c r="K136" s="281"/>
      <c r="L136" s="281" t="s">
        <v>887</v>
      </c>
      <c r="M136" s="448"/>
      <c r="N136" s="449" t="s">
        <v>128</v>
      </c>
      <c r="O136" s="449" t="s">
        <v>128</v>
      </c>
      <c r="P136" s="449" t="s">
        <v>128</v>
      </c>
      <c r="Q136" s="449" t="s">
        <v>128</v>
      </c>
    </row>
    <row r="137" spans="2:17" ht="39" customHeight="1" x14ac:dyDescent="0.25">
      <c r="B137" s="466"/>
      <c r="C137" s="459"/>
      <c r="D137" s="463"/>
      <c r="E137" s="463"/>
      <c r="F137" s="453"/>
      <c r="G137" s="281"/>
      <c r="H137" s="281" t="s">
        <v>888</v>
      </c>
      <c r="I137" s="448"/>
      <c r="J137" s="281"/>
      <c r="K137" s="281"/>
      <c r="L137" s="281" t="s">
        <v>889</v>
      </c>
      <c r="M137" s="448"/>
      <c r="N137" s="449"/>
      <c r="O137" s="449"/>
      <c r="P137" s="449"/>
      <c r="Q137" s="449"/>
    </row>
    <row r="138" spans="2:17" x14ac:dyDescent="0.25">
      <c r="B138" s="466"/>
      <c r="C138" s="459"/>
      <c r="D138" s="463"/>
      <c r="E138" s="463"/>
      <c r="F138" s="452">
        <v>5</v>
      </c>
      <c r="G138" s="281" t="s">
        <v>378</v>
      </c>
      <c r="H138" s="281" t="s">
        <v>391</v>
      </c>
      <c r="I138" s="448"/>
      <c r="J138" s="281"/>
      <c r="K138" s="281"/>
      <c r="L138" s="281" t="s">
        <v>397</v>
      </c>
      <c r="M138" s="448"/>
      <c r="N138" s="449"/>
      <c r="O138" s="449"/>
      <c r="P138" s="449"/>
      <c r="Q138" s="449"/>
    </row>
    <row r="139" spans="2:17" x14ac:dyDescent="0.25">
      <c r="B139" s="467"/>
      <c r="C139" s="461"/>
      <c r="D139" s="464"/>
      <c r="E139" s="464"/>
      <c r="F139" s="453"/>
      <c r="G139" s="281"/>
      <c r="H139" s="281" t="s">
        <v>392</v>
      </c>
      <c r="I139" s="448"/>
      <c r="J139" s="281"/>
      <c r="K139" s="281"/>
      <c r="L139" s="281" t="s">
        <v>398</v>
      </c>
      <c r="M139" s="448"/>
      <c r="N139" s="449"/>
      <c r="O139" s="449"/>
      <c r="P139" s="449"/>
      <c r="Q139" s="449"/>
    </row>
    <row r="140" spans="2:17" ht="37.5" customHeight="1" x14ac:dyDescent="0.25">
      <c r="B140" s="465" t="str">
        <f>'2 - CONTEXTO'!E46</f>
        <v>Adquisición de Bienes y Servicios</v>
      </c>
      <c r="C140" s="457"/>
      <c r="D140" s="462" t="s">
        <v>344</v>
      </c>
      <c r="E140" s="462" t="str">
        <f>'2 - CONTEXTO'!K46</f>
        <v>1. Subdirección Administrativa y Financiera.
2. Secretaría General.</v>
      </c>
      <c r="F140" s="452">
        <v>1</v>
      </c>
      <c r="G140" s="281" t="s">
        <v>529</v>
      </c>
      <c r="H140" s="281" t="s">
        <v>1158</v>
      </c>
      <c r="I140" s="448"/>
      <c r="J140" s="281" t="s">
        <v>530</v>
      </c>
      <c r="K140" s="281"/>
      <c r="L140" s="281" t="s">
        <v>531</v>
      </c>
      <c r="M140" s="448"/>
      <c r="N140" s="449" t="s">
        <v>128</v>
      </c>
      <c r="O140" s="449" t="s">
        <v>128</v>
      </c>
      <c r="P140" s="449" t="s">
        <v>128</v>
      </c>
      <c r="Q140" s="449" t="s">
        <v>128</v>
      </c>
    </row>
    <row r="141" spans="2:17" ht="30" customHeight="1" x14ac:dyDescent="0.25">
      <c r="B141" s="466"/>
      <c r="C141" s="459"/>
      <c r="D141" s="463"/>
      <c r="E141" s="463"/>
      <c r="F141" s="453"/>
      <c r="G141" s="281"/>
      <c r="H141" s="281" t="s">
        <v>1159</v>
      </c>
      <c r="I141" s="448"/>
      <c r="J141" s="281"/>
      <c r="K141" s="281"/>
      <c r="L141" s="281" t="s">
        <v>532</v>
      </c>
      <c r="M141" s="448"/>
      <c r="N141" s="449"/>
      <c r="O141" s="449"/>
      <c r="P141" s="449"/>
      <c r="Q141" s="449"/>
    </row>
    <row r="142" spans="2:17" ht="34.5" customHeight="1" x14ac:dyDescent="0.25">
      <c r="B142" s="466"/>
      <c r="C142" s="459"/>
      <c r="D142" s="463"/>
      <c r="E142" s="463"/>
      <c r="F142" s="452">
        <v>2</v>
      </c>
      <c r="G142" s="281" t="s">
        <v>1160</v>
      </c>
      <c r="H142" s="281" t="s">
        <v>533</v>
      </c>
      <c r="I142" s="448"/>
      <c r="J142" s="281" t="s">
        <v>534</v>
      </c>
      <c r="K142" s="281"/>
      <c r="L142" s="281" t="s">
        <v>531</v>
      </c>
      <c r="M142" s="448"/>
      <c r="N142" s="449" t="s">
        <v>128</v>
      </c>
      <c r="O142" s="449" t="s">
        <v>128</v>
      </c>
      <c r="P142" s="449" t="s">
        <v>128</v>
      </c>
      <c r="Q142" s="449" t="s">
        <v>128</v>
      </c>
    </row>
    <row r="143" spans="2:17" ht="54.75" customHeight="1" x14ac:dyDescent="0.25">
      <c r="B143" s="466"/>
      <c r="C143" s="459"/>
      <c r="D143" s="463"/>
      <c r="E143" s="463"/>
      <c r="F143" s="453"/>
      <c r="G143" s="281"/>
      <c r="H143" s="281" t="s">
        <v>535</v>
      </c>
      <c r="I143" s="448"/>
      <c r="J143" s="281"/>
      <c r="K143" s="281"/>
      <c r="L143" s="281" t="s">
        <v>532</v>
      </c>
      <c r="M143" s="448"/>
      <c r="N143" s="449"/>
      <c r="O143" s="449"/>
      <c r="P143" s="449"/>
      <c r="Q143" s="449"/>
    </row>
    <row r="144" spans="2:17" ht="17.25" customHeight="1" x14ac:dyDescent="0.25">
      <c r="B144" s="466"/>
      <c r="C144" s="459"/>
      <c r="D144" s="463"/>
      <c r="E144" s="463"/>
      <c r="F144" s="452">
        <v>3</v>
      </c>
      <c r="G144" s="281" t="s">
        <v>376</v>
      </c>
      <c r="H144" s="281" t="s">
        <v>381</v>
      </c>
      <c r="I144" s="448"/>
      <c r="J144" s="281"/>
      <c r="K144" s="281"/>
      <c r="L144" s="281" t="s">
        <v>393</v>
      </c>
      <c r="M144" s="448"/>
      <c r="N144" s="449"/>
      <c r="O144" s="449"/>
      <c r="P144" s="449"/>
      <c r="Q144" s="449"/>
    </row>
    <row r="145" spans="2:17" ht="17.25" customHeight="1" x14ac:dyDescent="0.25">
      <c r="B145" s="466"/>
      <c r="C145" s="459"/>
      <c r="D145" s="463"/>
      <c r="E145" s="463"/>
      <c r="F145" s="453"/>
      <c r="G145" s="281"/>
      <c r="H145" s="281" t="s">
        <v>388</v>
      </c>
      <c r="I145" s="448"/>
      <c r="J145" s="281"/>
      <c r="K145" s="281"/>
      <c r="L145" s="281" t="s">
        <v>394</v>
      </c>
      <c r="M145" s="448"/>
      <c r="N145" s="449"/>
      <c r="O145" s="449"/>
      <c r="P145" s="449"/>
      <c r="Q145" s="449"/>
    </row>
    <row r="146" spans="2:17" ht="17.25" customHeight="1" x14ac:dyDescent="0.25">
      <c r="B146" s="466"/>
      <c r="C146" s="459"/>
      <c r="D146" s="463"/>
      <c r="E146" s="463"/>
      <c r="F146" s="452">
        <v>4</v>
      </c>
      <c r="G146" s="281" t="s">
        <v>377</v>
      </c>
      <c r="H146" s="281" t="s">
        <v>389</v>
      </c>
      <c r="I146" s="448"/>
      <c r="J146" s="281"/>
      <c r="K146" s="281"/>
      <c r="L146" s="281" t="s">
        <v>395</v>
      </c>
      <c r="M146" s="448"/>
      <c r="N146" s="449"/>
      <c r="O146" s="449"/>
      <c r="P146" s="449"/>
      <c r="Q146" s="449"/>
    </row>
    <row r="147" spans="2:17" ht="17.25" customHeight="1" x14ac:dyDescent="0.25">
      <c r="B147" s="466"/>
      <c r="C147" s="459"/>
      <c r="D147" s="463"/>
      <c r="E147" s="463"/>
      <c r="F147" s="453"/>
      <c r="G147" s="281"/>
      <c r="H147" s="281" t="s">
        <v>390</v>
      </c>
      <c r="I147" s="448"/>
      <c r="J147" s="281"/>
      <c r="K147" s="281"/>
      <c r="L147" s="281" t="s">
        <v>396</v>
      </c>
      <c r="M147" s="448"/>
      <c r="N147" s="449"/>
      <c r="O147" s="449"/>
      <c r="P147" s="449"/>
      <c r="Q147" s="449"/>
    </row>
    <row r="148" spans="2:17" x14ac:dyDescent="0.25">
      <c r="B148" s="466"/>
      <c r="C148" s="459"/>
      <c r="D148" s="463"/>
      <c r="E148" s="463"/>
      <c r="F148" s="452">
        <v>5</v>
      </c>
      <c r="G148" s="281" t="s">
        <v>378</v>
      </c>
      <c r="H148" s="281" t="s">
        <v>391</v>
      </c>
      <c r="I148" s="448"/>
      <c r="J148" s="281"/>
      <c r="K148" s="281"/>
      <c r="L148" s="281" t="s">
        <v>397</v>
      </c>
      <c r="M148" s="448"/>
      <c r="N148" s="449"/>
      <c r="O148" s="449"/>
      <c r="P148" s="449"/>
      <c r="Q148" s="449"/>
    </row>
    <row r="149" spans="2:17" x14ac:dyDescent="0.25">
      <c r="B149" s="467"/>
      <c r="C149" s="461"/>
      <c r="D149" s="464"/>
      <c r="E149" s="464"/>
      <c r="F149" s="453"/>
      <c r="G149" s="281"/>
      <c r="H149" s="281" t="s">
        <v>392</v>
      </c>
      <c r="I149" s="448"/>
      <c r="J149" s="281"/>
      <c r="K149" s="281"/>
      <c r="L149" s="281" t="s">
        <v>398</v>
      </c>
      <c r="M149" s="448"/>
      <c r="N149" s="449"/>
      <c r="O149" s="449"/>
      <c r="P149" s="449"/>
      <c r="Q149" s="449"/>
    </row>
    <row r="150" spans="2:17" ht="36.75" customHeight="1" x14ac:dyDescent="0.25">
      <c r="B150" s="456" t="str">
        <f>'2 - CONTEXTO'!E47</f>
        <v>Administración de Bienes y Servicios</v>
      </c>
      <c r="C150" s="457"/>
      <c r="D150" s="462" t="s">
        <v>349</v>
      </c>
      <c r="E150" s="462" t="str">
        <f>'2 - CONTEXTO'!K47</f>
        <v>1. Subdirección Administrativa y Financiera.
2. Secretaría General.</v>
      </c>
      <c r="F150" s="452">
        <v>1</v>
      </c>
      <c r="G150" s="281" t="s">
        <v>536</v>
      </c>
      <c r="H150" s="454" t="s">
        <v>537</v>
      </c>
      <c r="I150" s="455"/>
      <c r="J150" s="281" t="s">
        <v>538</v>
      </c>
      <c r="K150" s="281"/>
      <c r="L150" s="281" t="s">
        <v>539</v>
      </c>
      <c r="M150" s="448"/>
      <c r="N150" s="449" t="s">
        <v>128</v>
      </c>
      <c r="O150" s="449" t="s">
        <v>184</v>
      </c>
      <c r="P150" s="449" t="s">
        <v>184</v>
      </c>
      <c r="Q150" s="449" t="s">
        <v>184</v>
      </c>
    </row>
    <row r="151" spans="2:17" ht="27.75" customHeight="1" x14ac:dyDescent="0.25">
      <c r="B151" s="458"/>
      <c r="C151" s="459"/>
      <c r="D151" s="463"/>
      <c r="E151" s="463"/>
      <c r="F151" s="453"/>
      <c r="G151" s="281"/>
      <c r="H151" s="454" t="s">
        <v>540</v>
      </c>
      <c r="I151" s="455"/>
      <c r="J151" s="281"/>
      <c r="K151" s="281"/>
      <c r="L151" s="281" t="s">
        <v>541</v>
      </c>
      <c r="M151" s="448"/>
      <c r="N151" s="449"/>
      <c r="O151" s="449"/>
      <c r="P151" s="449"/>
      <c r="Q151" s="449"/>
    </row>
    <row r="152" spans="2:17" ht="15" customHeight="1" x14ac:dyDescent="0.25">
      <c r="B152" s="458"/>
      <c r="C152" s="459"/>
      <c r="D152" s="463"/>
      <c r="E152" s="463"/>
      <c r="F152" s="452">
        <v>2</v>
      </c>
      <c r="G152" s="281" t="s">
        <v>542</v>
      </c>
      <c r="H152" s="281" t="s">
        <v>543</v>
      </c>
      <c r="I152" s="448"/>
      <c r="J152" s="281" t="s">
        <v>544</v>
      </c>
      <c r="K152" s="281"/>
      <c r="L152" s="281" t="s">
        <v>545</v>
      </c>
      <c r="M152" s="448"/>
      <c r="N152" s="449" t="s">
        <v>128</v>
      </c>
      <c r="O152" s="449" t="s">
        <v>184</v>
      </c>
      <c r="P152" s="449" t="s">
        <v>128</v>
      </c>
      <c r="Q152" s="449" t="s">
        <v>128</v>
      </c>
    </row>
    <row r="153" spans="2:17" ht="15" customHeight="1" x14ac:dyDescent="0.25">
      <c r="B153" s="458"/>
      <c r="C153" s="459"/>
      <c r="D153" s="463"/>
      <c r="E153" s="463"/>
      <c r="F153" s="453"/>
      <c r="G153" s="281"/>
      <c r="H153" s="281" t="s">
        <v>546</v>
      </c>
      <c r="I153" s="448"/>
      <c r="J153" s="281"/>
      <c r="K153" s="281"/>
      <c r="L153" s="281" t="s">
        <v>450</v>
      </c>
      <c r="M153" s="448"/>
      <c r="N153" s="449"/>
      <c r="O153" s="449"/>
      <c r="P153" s="449"/>
      <c r="Q153" s="449"/>
    </row>
    <row r="154" spans="2:17" x14ac:dyDescent="0.25">
      <c r="B154" s="458"/>
      <c r="C154" s="459"/>
      <c r="D154" s="463"/>
      <c r="E154" s="463"/>
      <c r="F154" s="452">
        <v>3</v>
      </c>
      <c r="G154" s="281" t="s">
        <v>376</v>
      </c>
      <c r="H154" s="281" t="s">
        <v>381</v>
      </c>
      <c r="I154" s="448"/>
      <c r="J154" s="281"/>
      <c r="K154" s="281"/>
      <c r="L154" s="281" t="s">
        <v>393</v>
      </c>
      <c r="M154" s="448"/>
      <c r="N154" s="449"/>
      <c r="O154" s="449"/>
      <c r="P154" s="449"/>
      <c r="Q154" s="449"/>
    </row>
    <row r="155" spans="2:17" x14ac:dyDescent="0.25">
      <c r="B155" s="458"/>
      <c r="C155" s="459"/>
      <c r="D155" s="463"/>
      <c r="E155" s="463"/>
      <c r="F155" s="453"/>
      <c r="G155" s="281"/>
      <c r="H155" s="281" t="s">
        <v>388</v>
      </c>
      <c r="I155" s="448"/>
      <c r="J155" s="281"/>
      <c r="K155" s="281"/>
      <c r="L155" s="281" t="s">
        <v>394</v>
      </c>
      <c r="M155" s="448"/>
      <c r="N155" s="449"/>
      <c r="O155" s="449"/>
      <c r="P155" s="449"/>
      <c r="Q155" s="449"/>
    </row>
    <row r="156" spans="2:17" x14ac:dyDescent="0.25">
      <c r="B156" s="458"/>
      <c r="C156" s="459"/>
      <c r="D156" s="463"/>
      <c r="E156" s="463"/>
      <c r="F156" s="452">
        <v>4</v>
      </c>
      <c r="G156" s="281" t="s">
        <v>377</v>
      </c>
      <c r="H156" s="281" t="s">
        <v>389</v>
      </c>
      <c r="I156" s="448"/>
      <c r="J156" s="281"/>
      <c r="K156" s="281"/>
      <c r="L156" s="281" t="s">
        <v>395</v>
      </c>
      <c r="M156" s="448"/>
      <c r="N156" s="449"/>
      <c r="O156" s="449"/>
      <c r="P156" s="449"/>
      <c r="Q156" s="449"/>
    </row>
    <row r="157" spans="2:17" x14ac:dyDescent="0.25">
      <c r="B157" s="458"/>
      <c r="C157" s="459"/>
      <c r="D157" s="463"/>
      <c r="E157" s="463"/>
      <c r="F157" s="453"/>
      <c r="G157" s="281"/>
      <c r="H157" s="281" t="s">
        <v>390</v>
      </c>
      <c r="I157" s="448"/>
      <c r="J157" s="281"/>
      <c r="K157" s="281"/>
      <c r="L157" s="281" t="s">
        <v>396</v>
      </c>
      <c r="M157" s="448"/>
      <c r="N157" s="449"/>
      <c r="O157" s="449"/>
      <c r="P157" s="449"/>
      <c r="Q157" s="449"/>
    </row>
    <row r="158" spans="2:17" x14ac:dyDescent="0.25">
      <c r="B158" s="458"/>
      <c r="C158" s="459"/>
      <c r="D158" s="463"/>
      <c r="E158" s="463"/>
      <c r="F158" s="452">
        <v>5</v>
      </c>
      <c r="G158" s="281" t="s">
        <v>378</v>
      </c>
      <c r="H158" s="281" t="s">
        <v>391</v>
      </c>
      <c r="I158" s="448"/>
      <c r="J158" s="281"/>
      <c r="K158" s="281"/>
      <c r="L158" s="281" t="s">
        <v>397</v>
      </c>
      <c r="M158" s="448"/>
      <c r="N158" s="449"/>
      <c r="O158" s="449"/>
      <c r="P158" s="449"/>
      <c r="Q158" s="449"/>
    </row>
    <row r="159" spans="2:17" x14ac:dyDescent="0.25">
      <c r="B159" s="460"/>
      <c r="C159" s="461"/>
      <c r="D159" s="464"/>
      <c r="E159" s="464"/>
      <c r="F159" s="453"/>
      <c r="G159" s="281"/>
      <c r="H159" s="281" t="s">
        <v>392</v>
      </c>
      <c r="I159" s="448"/>
      <c r="J159" s="281"/>
      <c r="K159" s="281"/>
      <c r="L159" s="281" t="s">
        <v>398</v>
      </c>
      <c r="M159" s="448"/>
      <c r="N159" s="449"/>
      <c r="O159" s="449"/>
      <c r="P159" s="449"/>
      <c r="Q159" s="449"/>
    </row>
    <row r="160" spans="2:17" ht="26.25" customHeight="1" x14ac:dyDescent="0.25">
      <c r="B160" s="450" t="str">
        <f>'2 - CONTEXTO'!E48</f>
        <v>Gestión Financiera</v>
      </c>
      <c r="C160" s="450"/>
      <c r="D160" s="451" t="s">
        <v>352</v>
      </c>
      <c r="E160" s="451" t="str">
        <f>'2 - CONTEXTO'!K48</f>
        <v xml:space="preserve">1. Secretaría General.
2. Subdirección Administrativa y Financiera.
3. Subdirección de Administración de Tierras de la Nación.
4. Oficina de Planeación </v>
      </c>
      <c r="F160" s="452">
        <v>1</v>
      </c>
      <c r="G160" s="281" t="s">
        <v>547</v>
      </c>
      <c r="H160" s="281" t="s">
        <v>548</v>
      </c>
      <c r="I160" s="448"/>
      <c r="J160" s="281" t="s">
        <v>549</v>
      </c>
      <c r="K160" s="281"/>
      <c r="L160" s="281" t="s">
        <v>550</v>
      </c>
      <c r="M160" s="448"/>
      <c r="N160" s="449" t="s">
        <v>128</v>
      </c>
      <c r="O160" s="449" t="s">
        <v>128</v>
      </c>
      <c r="P160" s="449" t="s">
        <v>128</v>
      </c>
      <c r="Q160" s="449" t="s">
        <v>128</v>
      </c>
    </row>
    <row r="161" spans="2:17" ht="30" customHeight="1" x14ac:dyDescent="0.25">
      <c r="B161" s="450"/>
      <c r="C161" s="450"/>
      <c r="D161" s="451"/>
      <c r="E161" s="451"/>
      <c r="F161" s="453"/>
      <c r="G161" s="281"/>
      <c r="H161" s="281" t="s">
        <v>551</v>
      </c>
      <c r="I161" s="448"/>
      <c r="J161" s="281"/>
      <c r="K161" s="281"/>
      <c r="L161" s="281" t="s">
        <v>552</v>
      </c>
      <c r="M161" s="448"/>
      <c r="N161" s="449"/>
      <c r="O161" s="449"/>
      <c r="P161" s="449"/>
      <c r="Q161" s="449"/>
    </row>
    <row r="162" spans="2:17" x14ac:dyDescent="0.25">
      <c r="B162" s="450"/>
      <c r="C162" s="450"/>
      <c r="D162" s="451"/>
      <c r="E162" s="451"/>
      <c r="F162" s="452">
        <v>2</v>
      </c>
      <c r="G162" s="281" t="s">
        <v>375</v>
      </c>
      <c r="H162" s="281" t="s">
        <v>380</v>
      </c>
      <c r="I162" s="448"/>
      <c r="J162" s="281"/>
      <c r="K162" s="281"/>
      <c r="L162" s="281" t="s">
        <v>383</v>
      </c>
      <c r="M162" s="448"/>
      <c r="N162" s="449"/>
      <c r="O162" s="449"/>
      <c r="P162" s="449"/>
      <c r="Q162" s="449"/>
    </row>
    <row r="163" spans="2:17" x14ac:dyDescent="0.25">
      <c r="B163" s="450"/>
      <c r="C163" s="450"/>
      <c r="D163" s="451"/>
      <c r="E163" s="451"/>
      <c r="F163" s="453"/>
      <c r="G163" s="281"/>
      <c r="H163" s="281" t="s">
        <v>384</v>
      </c>
      <c r="I163" s="448"/>
      <c r="J163" s="281"/>
      <c r="K163" s="281"/>
      <c r="L163" s="281" t="s">
        <v>386</v>
      </c>
      <c r="M163" s="448"/>
      <c r="N163" s="449"/>
      <c r="O163" s="449"/>
      <c r="P163" s="449"/>
      <c r="Q163" s="449"/>
    </row>
    <row r="164" spans="2:17" x14ac:dyDescent="0.25">
      <c r="B164" s="450"/>
      <c r="C164" s="450"/>
      <c r="D164" s="451"/>
      <c r="E164" s="451"/>
      <c r="F164" s="452">
        <v>3</v>
      </c>
      <c r="G164" s="281" t="s">
        <v>376</v>
      </c>
      <c r="H164" s="281" t="s">
        <v>381</v>
      </c>
      <c r="I164" s="448"/>
      <c r="J164" s="281"/>
      <c r="K164" s="281"/>
      <c r="L164" s="281" t="s">
        <v>393</v>
      </c>
      <c r="M164" s="448"/>
      <c r="N164" s="449"/>
      <c r="O164" s="449"/>
      <c r="P164" s="449"/>
      <c r="Q164" s="449"/>
    </row>
    <row r="165" spans="2:17" x14ac:dyDescent="0.25">
      <c r="B165" s="450"/>
      <c r="C165" s="450"/>
      <c r="D165" s="451"/>
      <c r="E165" s="451"/>
      <c r="F165" s="453"/>
      <c r="G165" s="281"/>
      <c r="H165" s="281" t="s">
        <v>388</v>
      </c>
      <c r="I165" s="448"/>
      <c r="J165" s="281"/>
      <c r="K165" s="281"/>
      <c r="L165" s="281" t="s">
        <v>394</v>
      </c>
      <c r="M165" s="448"/>
      <c r="N165" s="449"/>
      <c r="O165" s="449"/>
      <c r="P165" s="449"/>
      <c r="Q165" s="449"/>
    </row>
    <row r="166" spans="2:17" x14ac:dyDescent="0.25">
      <c r="B166" s="450"/>
      <c r="C166" s="450"/>
      <c r="D166" s="451"/>
      <c r="E166" s="451"/>
      <c r="F166" s="452">
        <v>4</v>
      </c>
      <c r="G166" s="281" t="s">
        <v>377</v>
      </c>
      <c r="H166" s="281" t="s">
        <v>389</v>
      </c>
      <c r="I166" s="448"/>
      <c r="J166" s="281"/>
      <c r="K166" s="281"/>
      <c r="L166" s="281" t="s">
        <v>395</v>
      </c>
      <c r="M166" s="448"/>
      <c r="N166" s="449"/>
      <c r="O166" s="449"/>
      <c r="P166" s="449"/>
      <c r="Q166" s="449"/>
    </row>
    <row r="167" spans="2:17" x14ac:dyDescent="0.25">
      <c r="B167" s="450"/>
      <c r="C167" s="450"/>
      <c r="D167" s="451"/>
      <c r="E167" s="451"/>
      <c r="F167" s="453"/>
      <c r="G167" s="281"/>
      <c r="H167" s="281" t="s">
        <v>390</v>
      </c>
      <c r="I167" s="448"/>
      <c r="J167" s="281"/>
      <c r="K167" s="281"/>
      <c r="L167" s="281" t="s">
        <v>396</v>
      </c>
      <c r="M167" s="448"/>
      <c r="N167" s="449"/>
      <c r="O167" s="449"/>
      <c r="P167" s="449"/>
      <c r="Q167" s="449"/>
    </row>
    <row r="168" spans="2:17" x14ac:dyDescent="0.25">
      <c r="B168" s="450"/>
      <c r="C168" s="450"/>
      <c r="D168" s="451"/>
      <c r="E168" s="451"/>
      <c r="F168" s="452">
        <v>5</v>
      </c>
      <c r="G168" s="281" t="s">
        <v>378</v>
      </c>
      <c r="H168" s="281" t="s">
        <v>391</v>
      </c>
      <c r="I168" s="448"/>
      <c r="J168" s="281"/>
      <c r="K168" s="281"/>
      <c r="L168" s="281" t="s">
        <v>397</v>
      </c>
      <c r="M168" s="448"/>
      <c r="N168" s="449"/>
      <c r="O168" s="449"/>
      <c r="P168" s="449"/>
      <c r="Q168" s="449"/>
    </row>
    <row r="169" spans="2:17" x14ac:dyDescent="0.25">
      <c r="B169" s="450"/>
      <c r="C169" s="450"/>
      <c r="D169" s="451"/>
      <c r="E169" s="451"/>
      <c r="F169" s="453"/>
      <c r="G169" s="281"/>
      <c r="H169" s="281" t="s">
        <v>392</v>
      </c>
      <c r="I169" s="448"/>
      <c r="J169" s="281"/>
      <c r="K169" s="281"/>
      <c r="L169" s="281" t="s">
        <v>398</v>
      </c>
      <c r="M169" s="448"/>
      <c r="N169" s="449"/>
      <c r="O169" s="449"/>
      <c r="P169" s="449"/>
      <c r="Q169" s="449"/>
    </row>
    <row r="170" spans="2:17" ht="36.75" customHeight="1" x14ac:dyDescent="0.25">
      <c r="B170" s="450" t="str">
        <f>'2 - CONTEXTO'!E49</f>
        <v>Seguimiento, Evaluación y Mejora</v>
      </c>
      <c r="C170" s="450"/>
      <c r="D170" s="451" t="s">
        <v>417</v>
      </c>
      <c r="E170" s="451" t="str">
        <f>'2 - CONTEXTO'!K49</f>
        <v xml:space="preserve">1. Oficina de Control Interno.
2. Oficina de Planeación.
3. Oficina del Inspector de Gestión de Tierras.
4. Secretaría General
</v>
      </c>
      <c r="F170" s="452">
        <v>1</v>
      </c>
      <c r="G170" s="485" t="s">
        <v>911</v>
      </c>
      <c r="H170" s="485" t="s">
        <v>912</v>
      </c>
      <c r="I170" s="296"/>
      <c r="J170" s="485" t="s">
        <v>913</v>
      </c>
      <c r="K170" s="485"/>
      <c r="L170" s="485" t="s">
        <v>914</v>
      </c>
      <c r="M170" s="296"/>
      <c r="N170" s="449" t="s">
        <v>128</v>
      </c>
      <c r="O170" s="449" t="s">
        <v>128</v>
      </c>
      <c r="P170" s="449" t="s">
        <v>128</v>
      </c>
      <c r="Q170" s="449" t="s">
        <v>128</v>
      </c>
    </row>
    <row r="171" spans="2:17" ht="35.25" customHeight="1" x14ac:dyDescent="0.25">
      <c r="B171" s="450"/>
      <c r="C171" s="450"/>
      <c r="D171" s="451"/>
      <c r="E171" s="451"/>
      <c r="F171" s="453"/>
      <c r="G171" s="485"/>
      <c r="H171" s="485" t="s">
        <v>915</v>
      </c>
      <c r="I171" s="296"/>
      <c r="J171" s="485"/>
      <c r="K171" s="485"/>
      <c r="L171" s="485" t="s">
        <v>916</v>
      </c>
      <c r="M171" s="296"/>
      <c r="N171" s="449"/>
      <c r="O171" s="449"/>
      <c r="P171" s="449"/>
      <c r="Q171" s="449"/>
    </row>
    <row r="172" spans="2:17" x14ac:dyDescent="0.25">
      <c r="B172" s="450"/>
      <c r="C172" s="450"/>
      <c r="D172" s="451"/>
      <c r="E172" s="451"/>
      <c r="F172" s="452">
        <v>2</v>
      </c>
      <c r="G172" s="281" t="s">
        <v>375</v>
      </c>
      <c r="H172" s="281" t="s">
        <v>380</v>
      </c>
      <c r="I172" s="448"/>
      <c r="J172" s="281"/>
      <c r="K172" s="281"/>
      <c r="L172" s="281" t="s">
        <v>383</v>
      </c>
      <c r="M172" s="448"/>
      <c r="N172" s="449"/>
      <c r="O172" s="449"/>
      <c r="P172" s="449"/>
      <c r="Q172" s="449"/>
    </row>
    <row r="173" spans="2:17" x14ac:dyDescent="0.25">
      <c r="B173" s="450"/>
      <c r="C173" s="450"/>
      <c r="D173" s="451"/>
      <c r="E173" s="451"/>
      <c r="F173" s="453"/>
      <c r="G173" s="281"/>
      <c r="H173" s="281" t="s">
        <v>384</v>
      </c>
      <c r="I173" s="448"/>
      <c r="J173" s="281"/>
      <c r="K173" s="281"/>
      <c r="L173" s="281" t="s">
        <v>386</v>
      </c>
      <c r="M173" s="448"/>
      <c r="N173" s="449"/>
      <c r="O173" s="449"/>
      <c r="P173" s="449"/>
      <c r="Q173" s="449"/>
    </row>
    <row r="174" spans="2:17" x14ac:dyDescent="0.25">
      <c r="B174" s="450"/>
      <c r="C174" s="450"/>
      <c r="D174" s="451"/>
      <c r="E174" s="451"/>
      <c r="F174" s="452">
        <v>3</v>
      </c>
      <c r="G174" s="281" t="s">
        <v>376</v>
      </c>
      <c r="H174" s="281" t="s">
        <v>381</v>
      </c>
      <c r="I174" s="448"/>
      <c r="J174" s="281"/>
      <c r="K174" s="281"/>
      <c r="L174" s="281" t="s">
        <v>393</v>
      </c>
      <c r="M174" s="448"/>
      <c r="N174" s="449"/>
      <c r="O174" s="449"/>
      <c r="P174" s="449"/>
      <c r="Q174" s="449"/>
    </row>
    <row r="175" spans="2:17" x14ac:dyDescent="0.25">
      <c r="B175" s="450"/>
      <c r="C175" s="450"/>
      <c r="D175" s="451"/>
      <c r="E175" s="451"/>
      <c r="F175" s="453"/>
      <c r="G175" s="281"/>
      <c r="H175" s="281" t="s">
        <v>388</v>
      </c>
      <c r="I175" s="448"/>
      <c r="J175" s="281"/>
      <c r="K175" s="281"/>
      <c r="L175" s="281" t="s">
        <v>394</v>
      </c>
      <c r="M175" s="448"/>
      <c r="N175" s="449"/>
      <c r="O175" s="449"/>
      <c r="P175" s="449"/>
      <c r="Q175" s="449"/>
    </row>
    <row r="176" spans="2:17" x14ac:dyDescent="0.25">
      <c r="B176" s="450"/>
      <c r="C176" s="450"/>
      <c r="D176" s="451"/>
      <c r="E176" s="451"/>
      <c r="F176" s="452">
        <v>4</v>
      </c>
      <c r="G176" s="281" t="s">
        <v>377</v>
      </c>
      <c r="H176" s="281" t="s">
        <v>389</v>
      </c>
      <c r="I176" s="448"/>
      <c r="J176" s="281"/>
      <c r="K176" s="281"/>
      <c r="L176" s="281" t="s">
        <v>395</v>
      </c>
      <c r="M176" s="448"/>
      <c r="N176" s="449"/>
      <c r="O176" s="449"/>
      <c r="P176" s="449"/>
      <c r="Q176" s="449"/>
    </row>
    <row r="177" spans="2:17" x14ac:dyDescent="0.25">
      <c r="B177" s="450"/>
      <c r="C177" s="450"/>
      <c r="D177" s="451"/>
      <c r="E177" s="451"/>
      <c r="F177" s="453"/>
      <c r="G177" s="281"/>
      <c r="H177" s="281" t="s">
        <v>390</v>
      </c>
      <c r="I177" s="448"/>
      <c r="J177" s="281"/>
      <c r="K177" s="281"/>
      <c r="L177" s="281" t="s">
        <v>396</v>
      </c>
      <c r="M177" s="448"/>
      <c r="N177" s="449"/>
      <c r="O177" s="449"/>
      <c r="P177" s="449"/>
      <c r="Q177" s="449"/>
    </row>
    <row r="178" spans="2:17" x14ac:dyDescent="0.25">
      <c r="B178" s="450"/>
      <c r="C178" s="450"/>
      <c r="D178" s="451"/>
      <c r="E178" s="451"/>
      <c r="F178" s="452">
        <v>5</v>
      </c>
      <c r="G178" s="281" t="s">
        <v>378</v>
      </c>
      <c r="H178" s="281" t="s">
        <v>391</v>
      </c>
      <c r="I178" s="448"/>
      <c r="J178" s="281"/>
      <c r="K178" s="281"/>
      <c r="L178" s="281" t="s">
        <v>397</v>
      </c>
      <c r="M178" s="448"/>
      <c r="N178" s="449"/>
      <c r="O178" s="449"/>
      <c r="P178" s="449"/>
      <c r="Q178" s="449"/>
    </row>
    <row r="179" spans="2:17" x14ac:dyDescent="0.25">
      <c r="B179" s="450"/>
      <c r="C179" s="450"/>
      <c r="D179" s="451"/>
      <c r="E179" s="451"/>
      <c r="F179" s="453"/>
      <c r="G179" s="281"/>
      <c r="H179" s="281" t="s">
        <v>392</v>
      </c>
      <c r="I179" s="448"/>
      <c r="J179" s="281"/>
      <c r="K179" s="281"/>
      <c r="L179" s="281" t="s">
        <v>398</v>
      </c>
      <c r="M179" s="448"/>
      <c r="N179" s="449"/>
      <c r="O179" s="449"/>
      <c r="P179" s="449"/>
      <c r="Q179" s="449"/>
    </row>
    <row r="180" spans="2:17" ht="18.75" x14ac:dyDescent="0.3">
      <c r="B180" s="6"/>
      <c r="C180" s="81"/>
      <c r="D180" s="81"/>
      <c r="E180" s="81"/>
      <c r="F180" s="81"/>
      <c r="G180" s="76"/>
      <c r="H180" s="76"/>
      <c r="I180" s="76"/>
      <c r="J180" s="76"/>
      <c r="K180" s="76"/>
      <c r="L180" s="76"/>
      <c r="M180" s="76"/>
      <c r="N180" s="7"/>
      <c r="O180" s="7"/>
      <c r="P180" s="7"/>
      <c r="Q180" s="8"/>
    </row>
    <row r="181" spans="2:17" x14ac:dyDescent="0.25">
      <c r="B181" s="6"/>
      <c r="C181" s="7"/>
      <c r="D181" s="7"/>
      <c r="E181" s="7"/>
      <c r="F181" s="7"/>
      <c r="G181" s="7"/>
      <c r="H181" s="7"/>
      <c r="I181" s="7"/>
      <c r="J181" s="7"/>
      <c r="K181" s="7"/>
      <c r="L181" s="7"/>
      <c r="M181" s="7"/>
      <c r="N181" s="7"/>
      <c r="O181" s="7"/>
      <c r="P181" s="7"/>
      <c r="Q181" s="8"/>
    </row>
    <row r="182" spans="2:17" ht="69" customHeight="1" thickBot="1" x14ac:dyDescent="0.3">
      <c r="B182" s="86"/>
      <c r="C182" s="87"/>
      <c r="D182" s="87"/>
      <c r="E182" s="87"/>
      <c r="F182" s="87"/>
      <c r="G182" s="87"/>
      <c r="H182" s="87"/>
      <c r="I182" s="87"/>
      <c r="J182" s="87"/>
      <c r="K182" s="87"/>
      <c r="L182" s="87"/>
      <c r="M182" s="87"/>
      <c r="N182" s="87"/>
      <c r="O182" s="87"/>
      <c r="P182" s="87"/>
      <c r="Q182" s="88"/>
    </row>
  </sheetData>
  <sheetProtection algorithmName="SHA-512" hashValue="H77zA+WqFcJ5XYlJ93MyFhLhL66xAb8ZHwL99924T8TSvrLEfltSc119mXywNR4SPnRMtmAwzJrXdV7DKgbOag==" saltValue="QfJG404pUZhP4tW6D2FHZA==" spinCount="100000" sheet="1" objects="1" scenarios="1" formatCells="0" formatColumns="0" formatRows="0"/>
  <mergeCells count="994">
    <mergeCell ref="O178:O179"/>
    <mergeCell ref="P178:P179"/>
    <mergeCell ref="Q178:Q179"/>
    <mergeCell ref="H179:I179"/>
    <mergeCell ref="L179:M179"/>
    <mergeCell ref="O170:O171"/>
    <mergeCell ref="P170:P171"/>
    <mergeCell ref="Q170:Q171"/>
    <mergeCell ref="H171:I171"/>
    <mergeCell ref="L171:M171"/>
    <mergeCell ref="O174:O175"/>
    <mergeCell ref="P174:P175"/>
    <mergeCell ref="Q174:Q175"/>
    <mergeCell ref="H175:I175"/>
    <mergeCell ref="L175:M175"/>
    <mergeCell ref="J176:K177"/>
    <mergeCell ref="L176:M176"/>
    <mergeCell ref="N176:N177"/>
    <mergeCell ref="O176:O177"/>
    <mergeCell ref="P176:P177"/>
    <mergeCell ref="Q176:Q177"/>
    <mergeCell ref="H177:I177"/>
    <mergeCell ref="L177:M177"/>
    <mergeCell ref="F172:F173"/>
    <mergeCell ref="G172:G173"/>
    <mergeCell ref="H172:I172"/>
    <mergeCell ref="J172:K173"/>
    <mergeCell ref="L172:M172"/>
    <mergeCell ref="N172:N173"/>
    <mergeCell ref="O172:O173"/>
    <mergeCell ref="P172:P173"/>
    <mergeCell ref="Q172:Q173"/>
    <mergeCell ref="H173:I173"/>
    <mergeCell ref="L173:M173"/>
    <mergeCell ref="B170:C179"/>
    <mergeCell ref="D170:D179"/>
    <mergeCell ref="E170:E179"/>
    <mergeCell ref="F170:F171"/>
    <mergeCell ref="G170:G171"/>
    <mergeCell ref="H170:I170"/>
    <mergeCell ref="J170:K171"/>
    <mergeCell ref="L170:M170"/>
    <mergeCell ref="N170:N171"/>
    <mergeCell ref="F174:F175"/>
    <mergeCell ref="G174:G175"/>
    <mergeCell ref="H174:I174"/>
    <mergeCell ref="J174:K175"/>
    <mergeCell ref="L174:M174"/>
    <mergeCell ref="N174:N175"/>
    <mergeCell ref="F178:F179"/>
    <mergeCell ref="G178:G179"/>
    <mergeCell ref="H178:I178"/>
    <mergeCell ref="J178:K179"/>
    <mergeCell ref="L178:M178"/>
    <mergeCell ref="N178:N179"/>
    <mergeCell ref="F176:F177"/>
    <mergeCell ref="G176:G177"/>
    <mergeCell ref="H176:I176"/>
    <mergeCell ref="L140:M140"/>
    <mergeCell ref="H89:I89"/>
    <mergeCell ref="F166:F167"/>
    <mergeCell ref="G166:G167"/>
    <mergeCell ref="J166:K167"/>
    <mergeCell ref="H112:I112"/>
    <mergeCell ref="H114:I114"/>
    <mergeCell ref="H116:I116"/>
    <mergeCell ref="H118:I118"/>
    <mergeCell ref="L112:M112"/>
    <mergeCell ref="L160:M160"/>
    <mergeCell ref="L118:M118"/>
    <mergeCell ref="H136:I136"/>
    <mergeCell ref="L136:M136"/>
    <mergeCell ref="H142:I142"/>
    <mergeCell ref="H144:I144"/>
    <mergeCell ref="H146:I146"/>
    <mergeCell ref="L142:M142"/>
    <mergeCell ref="L144:M144"/>
    <mergeCell ref="L146:M146"/>
    <mergeCell ref="J138:K139"/>
    <mergeCell ref="H160:I160"/>
    <mergeCell ref="J130:K131"/>
    <mergeCell ref="J134:K135"/>
    <mergeCell ref="H140:I140"/>
    <mergeCell ref="H120:I120"/>
    <mergeCell ref="L120:M120"/>
    <mergeCell ref="H126:I126"/>
    <mergeCell ref="J78:K79"/>
    <mergeCell ref="L79:M79"/>
    <mergeCell ref="J80:K81"/>
    <mergeCell ref="H81:I81"/>
    <mergeCell ref="H52:I52"/>
    <mergeCell ref="L52:M52"/>
    <mergeCell ref="H56:I56"/>
    <mergeCell ref="H58:I58"/>
    <mergeCell ref="L56:M56"/>
    <mergeCell ref="L58:M58"/>
    <mergeCell ref="L100:M100"/>
    <mergeCell ref="L102:M102"/>
    <mergeCell ref="L104:M104"/>
    <mergeCell ref="H100:I100"/>
    <mergeCell ref="H102:I102"/>
    <mergeCell ref="H67:I67"/>
    <mergeCell ref="J66:K67"/>
    <mergeCell ref="J76:K77"/>
    <mergeCell ref="L77:M77"/>
    <mergeCell ref="L75:M75"/>
    <mergeCell ref="L16:M16"/>
    <mergeCell ref="L18:M18"/>
    <mergeCell ref="L20:M20"/>
    <mergeCell ref="L34:M34"/>
    <mergeCell ref="L36:M36"/>
    <mergeCell ref="H138:I138"/>
    <mergeCell ref="L138:M138"/>
    <mergeCell ref="L130:M130"/>
    <mergeCell ref="H132:I132"/>
    <mergeCell ref="L132:M132"/>
    <mergeCell ref="H130:I130"/>
    <mergeCell ref="H134:I134"/>
    <mergeCell ref="H42:I42"/>
    <mergeCell ref="L67:M67"/>
    <mergeCell ref="J68:K69"/>
    <mergeCell ref="H69:I69"/>
    <mergeCell ref="H76:I76"/>
    <mergeCell ref="L76:M76"/>
    <mergeCell ref="H74:I74"/>
    <mergeCell ref="L74:M74"/>
    <mergeCell ref="L42:M42"/>
    <mergeCell ref="H48:I48"/>
    <mergeCell ref="H40:I40"/>
    <mergeCell ref="J32:K33"/>
    <mergeCell ref="N12:N13"/>
    <mergeCell ref="O12:O13"/>
    <mergeCell ref="P12:P13"/>
    <mergeCell ref="Q12:Q13"/>
    <mergeCell ref="H13:I13"/>
    <mergeCell ref="L13:M13"/>
    <mergeCell ref="H30:I30"/>
    <mergeCell ref="H32:I32"/>
    <mergeCell ref="L12:M12"/>
    <mergeCell ref="L22:M22"/>
    <mergeCell ref="L30:M30"/>
    <mergeCell ref="L32:M32"/>
    <mergeCell ref="H24:I24"/>
    <mergeCell ref="H26:I26"/>
    <mergeCell ref="H28:I28"/>
    <mergeCell ref="L24:M24"/>
    <mergeCell ref="L26:M26"/>
    <mergeCell ref="L28:M28"/>
    <mergeCell ref="H22:I22"/>
    <mergeCell ref="H25:I25"/>
    <mergeCell ref="N14:N15"/>
    <mergeCell ref="O14:O15"/>
    <mergeCell ref="P14:P15"/>
    <mergeCell ref="L14:M14"/>
    <mergeCell ref="Q14:Q15"/>
    <mergeCell ref="L4:M4"/>
    <mergeCell ref="L5:M6"/>
    <mergeCell ref="B8:Q8"/>
    <mergeCell ref="B9:Q9"/>
    <mergeCell ref="F10:G11"/>
    <mergeCell ref="B10:C11"/>
    <mergeCell ref="J10:K11"/>
    <mergeCell ref="N5:Q6"/>
    <mergeCell ref="B7:Q7"/>
    <mergeCell ref="B3:C6"/>
    <mergeCell ref="E3:K3"/>
    <mergeCell ref="E4:K4"/>
    <mergeCell ref="E5:K5"/>
    <mergeCell ref="E6:K6"/>
    <mergeCell ref="N3:Q3"/>
    <mergeCell ref="N4:Q4"/>
    <mergeCell ref="N10:Q10"/>
    <mergeCell ref="D10:D11"/>
    <mergeCell ref="L3:M3"/>
    <mergeCell ref="L10:M11"/>
    <mergeCell ref="E10:E11"/>
    <mergeCell ref="H10:I11"/>
    <mergeCell ref="B12:C21"/>
    <mergeCell ref="H110:I110"/>
    <mergeCell ref="L110:M110"/>
    <mergeCell ref="H98:I98"/>
    <mergeCell ref="L98:M98"/>
    <mergeCell ref="H92:I92"/>
    <mergeCell ref="H94:I94"/>
    <mergeCell ref="H96:I96"/>
    <mergeCell ref="H72:I72"/>
    <mergeCell ref="L72:M72"/>
    <mergeCell ref="H88:I88"/>
    <mergeCell ref="L88:M88"/>
    <mergeCell ref="H80:I80"/>
    <mergeCell ref="L80:M80"/>
    <mergeCell ref="H78:I78"/>
    <mergeCell ref="L78:M78"/>
    <mergeCell ref="H82:I82"/>
    <mergeCell ref="L82:M82"/>
    <mergeCell ref="H84:I84"/>
    <mergeCell ref="H86:I86"/>
    <mergeCell ref="L84:M84"/>
    <mergeCell ref="N16:N17"/>
    <mergeCell ref="O16:O17"/>
    <mergeCell ref="P16:P17"/>
    <mergeCell ref="Q16:Q17"/>
    <mergeCell ref="H17:I17"/>
    <mergeCell ref="H15:I15"/>
    <mergeCell ref="L15:M15"/>
    <mergeCell ref="L17:M17"/>
    <mergeCell ref="B62:C71"/>
    <mergeCell ref="D62:D71"/>
    <mergeCell ref="E62:E71"/>
    <mergeCell ref="F62:F63"/>
    <mergeCell ref="G62:G63"/>
    <mergeCell ref="H63:I63"/>
    <mergeCell ref="J62:K63"/>
    <mergeCell ref="J64:K65"/>
    <mergeCell ref="H65:I65"/>
    <mergeCell ref="G64:G65"/>
    <mergeCell ref="F64:F65"/>
    <mergeCell ref="F66:F67"/>
    <mergeCell ref="G66:G67"/>
    <mergeCell ref="H64:I64"/>
    <mergeCell ref="H66:I66"/>
    <mergeCell ref="H68:I68"/>
    <mergeCell ref="D12:D21"/>
    <mergeCell ref="E12:E21"/>
    <mergeCell ref="F18:F19"/>
    <mergeCell ref="G18:G19"/>
    <mergeCell ref="F20:F21"/>
    <mergeCell ref="G20:G21"/>
    <mergeCell ref="F16:F17"/>
    <mergeCell ref="G16:G17"/>
    <mergeCell ref="F14:F15"/>
    <mergeCell ref="G14:G15"/>
    <mergeCell ref="J14:K15"/>
    <mergeCell ref="H18:I18"/>
    <mergeCell ref="H20:I20"/>
    <mergeCell ref="H12:I12"/>
    <mergeCell ref="F12:F13"/>
    <mergeCell ref="G12:G13"/>
    <mergeCell ref="J12:K13"/>
    <mergeCell ref="H14:I14"/>
    <mergeCell ref="H16:I16"/>
    <mergeCell ref="J16:K17"/>
    <mergeCell ref="N18:N19"/>
    <mergeCell ref="O18:O19"/>
    <mergeCell ref="P18:P19"/>
    <mergeCell ref="Q18:Q19"/>
    <mergeCell ref="N20:N21"/>
    <mergeCell ref="O20:O21"/>
    <mergeCell ref="P20:P21"/>
    <mergeCell ref="Q20:Q21"/>
    <mergeCell ref="B22:C31"/>
    <mergeCell ref="D22:D31"/>
    <mergeCell ref="E22:E31"/>
    <mergeCell ref="F22:F23"/>
    <mergeCell ref="G22:G23"/>
    <mergeCell ref="F24:F25"/>
    <mergeCell ref="G24:G25"/>
    <mergeCell ref="F26:F27"/>
    <mergeCell ref="G26:G27"/>
    <mergeCell ref="F28:F29"/>
    <mergeCell ref="G28:G29"/>
    <mergeCell ref="F30:F31"/>
    <mergeCell ref="G30:G31"/>
    <mergeCell ref="H19:I19"/>
    <mergeCell ref="H21:I21"/>
    <mergeCell ref="H23:I23"/>
    <mergeCell ref="H27:I27"/>
    <mergeCell ref="H29:I29"/>
    <mergeCell ref="H31:I31"/>
    <mergeCell ref="L19:M19"/>
    <mergeCell ref="L21:M21"/>
    <mergeCell ref="L23:M23"/>
    <mergeCell ref="J22:K23"/>
    <mergeCell ref="J24:K25"/>
    <mergeCell ref="J26:K27"/>
    <mergeCell ref="J28:K29"/>
    <mergeCell ref="J30:K31"/>
    <mergeCell ref="L25:M25"/>
    <mergeCell ref="L27:M27"/>
    <mergeCell ref="L29:M29"/>
    <mergeCell ref="L31:M31"/>
    <mergeCell ref="J18:K19"/>
    <mergeCell ref="J20:K21"/>
    <mergeCell ref="N22:N23"/>
    <mergeCell ref="N24:N25"/>
    <mergeCell ref="N26:N27"/>
    <mergeCell ref="N28:N29"/>
    <mergeCell ref="N30:N31"/>
    <mergeCell ref="O22:O23"/>
    <mergeCell ref="P22:P23"/>
    <mergeCell ref="Q22:Q23"/>
    <mergeCell ref="O24:O25"/>
    <mergeCell ref="P24:P25"/>
    <mergeCell ref="Q24:Q25"/>
    <mergeCell ref="O26:O27"/>
    <mergeCell ref="P26:P27"/>
    <mergeCell ref="Q26:Q27"/>
    <mergeCell ref="O28:O29"/>
    <mergeCell ref="P28:P29"/>
    <mergeCell ref="Q28:Q29"/>
    <mergeCell ref="O30:O31"/>
    <mergeCell ref="P30:P31"/>
    <mergeCell ref="Q30:Q31"/>
    <mergeCell ref="D32:D41"/>
    <mergeCell ref="E32:E41"/>
    <mergeCell ref="F32:F33"/>
    <mergeCell ref="G32:G33"/>
    <mergeCell ref="L33:M33"/>
    <mergeCell ref="N32:N33"/>
    <mergeCell ref="O32:O33"/>
    <mergeCell ref="P32:P33"/>
    <mergeCell ref="F34:F35"/>
    <mergeCell ref="F36:F37"/>
    <mergeCell ref="G36:G37"/>
    <mergeCell ref="H37:I37"/>
    <mergeCell ref="J36:K37"/>
    <mergeCell ref="N36:N37"/>
    <mergeCell ref="O36:O37"/>
    <mergeCell ref="P36:P37"/>
    <mergeCell ref="F38:F39"/>
    <mergeCell ref="F40:F41"/>
    <mergeCell ref="G40:G41"/>
    <mergeCell ref="H41:I41"/>
    <mergeCell ref="J40:K41"/>
    <mergeCell ref="L41:M41"/>
    <mergeCell ref="L38:M38"/>
    <mergeCell ref="L40:M40"/>
    <mergeCell ref="Q32:Q33"/>
    <mergeCell ref="Q34:Q35"/>
    <mergeCell ref="P34:P35"/>
    <mergeCell ref="O34:O35"/>
    <mergeCell ref="N34:N35"/>
    <mergeCell ref="L35:M35"/>
    <mergeCell ref="J34:K35"/>
    <mergeCell ref="H35:I35"/>
    <mergeCell ref="G34:G35"/>
    <mergeCell ref="H34:I34"/>
    <mergeCell ref="H33:I33"/>
    <mergeCell ref="Q36:Q37"/>
    <mergeCell ref="Q38:Q39"/>
    <mergeCell ref="P38:P39"/>
    <mergeCell ref="O38:O39"/>
    <mergeCell ref="N38:N39"/>
    <mergeCell ref="L39:M39"/>
    <mergeCell ref="J38:K39"/>
    <mergeCell ref="H39:I39"/>
    <mergeCell ref="G38:G39"/>
    <mergeCell ref="H36:I36"/>
    <mergeCell ref="H38:I38"/>
    <mergeCell ref="N40:N41"/>
    <mergeCell ref="O40:O41"/>
    <mergeCell ref="P40:P41"/>
    <mergeCell ref="Q40:Q41"/>
    <mergeCell ref="B42:C51"/>
    <mergeCell ref="D42:D51"/>
    <mergeCell ref="E42:E51"/>
    <mergeCell ref="F42:F43"/>
    <mergeCell ref="G42:G43"/>
    <mergeCell ref="H43:I43"/>
    <mergeCell ref="J42:K43"/>
    <mergeCell ref="L43:M43"/>
    <mergeCell ref="N42:N43"/>
    <mergeCell ref="O42:O43"/>
    <mergeCell ref="P42:P43"/>
    <mergeCell ref="Q42:Q43"/>
    <mergeCell ref="Q44:Q45"/>
    <mergeCell ref="P44:P45"/>
    <mergeCell ref="O44:O45"/>
    <mergeCell ref="N44:N45"/>
    <mergeCell ref="L45:M45"/>
    <mergeCell ref="J44:K45"/>
    <mergeCell ref="H45:I45"/>
    <mergeCell ref="B32:C41"/>
    <mergeCell ref="G44:G45"/>
    <mergeCell ref="F44:F45"/>
    <mergeCell ref="F46:F47"/>
    <mergeCell ref="G46:G47"/>
    <mergeCell ref="H47:I47"/>
    <mergeCell ref="J46:K47"/>
    <mergeCell ref="L47:M47"/>
    <mergeCell ref="N46:N47"/>
    <mergeCell ref="O46:O47"/>
    <mergeCell ref="H44:I44"/>
    <mergeCell ref="H46:I46"/>
    <mergeCell ref="L44:M44"/>
    <mergeCell ref="L46:M46"/>
    <mergeCell ref="P46:P47"/>
    <mergeCell ref="Q46:Q47"/>
    <mergeCell ref="Q48:Q49"/>
    <mergeCell ref="P48:P49"/>
    <mergeCell ref="O48:O49"/>
    <mergeCell ref="N48:N49"/>
    <mergeCell ref="L49:M49"/>
    <mergeCell ref="J48:K49"/>
    <mergeCell ref="H49:I49"/>
    <mergeCell ref="L48:M48"/>
    <mergeCell ref="G48:G49"/>
    <mergeCell ref="F48:F49"/>
    <mergeCell ref="F50:F51"/>
    <mergeCell ref="G50:G51"/>
    <mergeCell ref="H51:I51"/>
    <mergeCell ref="J50:K51"/>
    <mergeCell ref="L51:M51"/>
    <mergeCell ref="N50:N51"/>
    <mergeCell ref="O50:O51"/>
    <mergeCell ref="H50:I50"/>
    <mergeCell ref="L50:M50"/>
    <mergeCell ref="B52:C61"/>
    <mergeCell ref="D52:D61"/>
    <mergeCell ref="E52:E61"/>
    <mergeCell ref="F52:F53"/>
    <mergeCell ref="G52:G53"/>
    <mergeCell ref="H53:I53"/>
    <mergeCell ref="J52:K53"/>
    <mergeCell ref="L53:M53"/>
    <mergeCell ref="N52:N53"/>
    <mergeCell ref="N54:N55"/>
    <mergeCell ref="L55:M55"/>
    <mergeCell ref="J54:K55"/>
    <mergeCell ref="H55:I55"/>
    <mergeCell ref="G54:G55"/>
    <mergeCell ref="F54:F55"/>
    <mergeCell ref="F56:F57"/>
    <mergeCell ref="H54:I54"/>
    <mergeCell ref="L54:M54"/>
    <mergeCell ref="G56:G57"/>
    <mergeCell ref="H57:I57"/>
    <mergeCell ref="L57:M57"/>
    <mergeCell ref="J56:K57"/>
    <mergeCell ref="N56:N57"/>
    <mergeCell ref="F60:F61"/>
    <mergeCell ref="O56:O57"/>
    <mergeCell ref="P56:P57"/>
    <mergeCell ref="Q56:Q57"/>
    <mergeCell ref="P50:P51"/>
    <mergeCell ref="Q50:Q51"/>
    <mergeCell ref="O52:O53"/>
    <mergeCell ref="P52:P53"/>
    <mergeCell ref="Q52:Q53"/>
    <mergeCell ref="Q54:Q55"/>
    <mergeCell ref="P54:P55"/>
    <mergeCell ref="O54:O55"/>
    <mergeCell ref="Q58:Q59"/>
    <mergeCell ref="P58:P59"/>
    <mergeCell ref="O58:O59"/>
    <mergeCell ref="N58:N59"/>
    <mergeCell ref="L59:M59"/>
    <mergeCell ref="J58:K59"/>
    <mergeCell ref="H59:I59"/>
    <mergeCell ref="G58:G59"/>
    <mergeCell ref="F58:F59"/>
    <mergeCell ref="G60:G61"/>
    <mergeCell ref="H61:I61"/>
    <mergeCell ref="J60:K61"/>
    <mergeCell ref="L61:M61"/>
    <mergeCell ref="N60:N61"/>
    <mergeCell ref="O60:O61"/>
    <mergeCell ref="P60:P61"/>
    <mergeCell ref="Q60:Q61"/>
    <mergeCell ref="N62:N63"/>
    <mergeCell ref="O62:O63"/>
    <mergeCell ref="P62:P63"/>
    <mergeCell ref="Q62:Q63"/>
    <mergeCell ref="H62:I62"/>
    <mergeCell ref="L62:M62"/>
    <mergeCell ref="L63:M63"/>
    <mergeCell ref="H60:I60"/>
    <mergeCell ref="L60:M60"/>
    <mergeCell ref="Q64:Q65"/>
    <mergeCell ref="P64:P65"/>
    <mergeCell ref="O64:O65"/>
    <mergeCell ref="N64:N65"/>
    <mergeCell ref="L65:M65"/>
    <mergeCell ref="N66:N67"/>
    <mergeCell ref="O66:O67"/>
    <mergeCell ref="P66:P67"/>
    <mergeCell ref="Q66:Q67"/>
    <mergeCell ref="L64:M64"/>
    <mergeCell ref="L66:M66"/>
    <mergeCell ref="F78:F79"/>
    <mergeCell ref="G78:G79"/>
    <mergeCell ref="Q68:Q69"/>
    <mergeCell ref="P68:P69"/>
    <mergeCell ref="O68:O69"/>
    <mergeCell ref="N68:N69"/>
    <mergeCell ref="L69:M69"/>
    <mergeCell ref="G68:G69"/>
    <mergeCell ref="F68:F69"/>
    <mergeCell ref="F70:F71"/>
    <mergeCell ref="G70:G71"/>
    <mergeCell ref="H71:I71"/>
    <mergeCell ref="J70:K71"/>
    <mergeCell ref="L71:M71"/>
    <mergeCell ref="N70:N71"/>
    <mergeCell ref="O70:O71"/>
    <mergeCell ref="H70:I70"/>
    <mergeCell ref="L68:M68"/>
    <mergeCell ref="L70:M70"/>
    <mergeCell ref="J72:K73"/>
    <mergeCell ref="L73:M73"/>
    <mergeCell ref="N72:N73"/>
    <mergeCell ref="N74:N75"/>
    <mergeCell ref="H79:I79"/>
    <mergeCell ref="G74:G75"/>
    <mergeCell ref="F74:F75"/>
    <mergeCell ref="O76:O77"/>
    <mergeCell ref="P76:P77"/>
    <mergeCell ref="Q76:Q77"/>
    <mergeCell ref="P70:P71"/>
    <mergeCell ref="Q70:Q71"/>
    <mergeCell ref="O72:O73"/>
    <mergeCell ref="P72:P73"/>
    <mergeCell ref="Q72:Q73"/>
    <mergeCell ref="Q74:Q75"/>
    <mergeCell ref="P74:P75"/>
    <mergeCell ref="O74:O75"/>
    <mergeCell ref="N76:N77"/>
    <mergeCell ref="H75:I75"/>
    <mergeCell ref="J74:K75"/>
    <mergeCell ref="N78:N79"/>
    <mergeCell ref="O78:O79"/>
    <mergeCell ref="P78:P79"/>
    <mergeCell ref="Q78:Q79"/>
    <mergeCell ref="Q80:Q81"/>
    <mergeCell ref="P80:P81"/>
    <mergeCell ref="O80:O81"/>
    <mergeCell ref="N80:N81"/>
    <mergeCell ref="L81:M81"/>
    <mergeCell ref="G80:G81"/>
    <mergeCell ref="F80:F81"/>
    <mergeCell ref="F82:F83"/>
    <mergeCell ref="G82:G83"/>
    <mergeCell ref="H83:I83"/>
    <mergeCell ref="J82:K83"/>
    <mergeCell ref="L83:M83"/>
    <mergeCell ref="N82:N83"/>
    <mergeCell ref="O82:O83"/>
    <mergeCell ref="P82:P83"/>
    <mergeCell ref="Q82:Q83"/>
    <mergeCell ref="Q84:Q85"/>
    <mergeCell ref="P84:P85"/>
    <mergeCell ref="O84:O85"/>
    <mergeCell ref="N84:N85"/>
    <mergeCell ref="L85:M85"/>
    <mergeCell ref="J84:K85"/>
    <mergeCell ref="H85:I85"/>
    <mergeCell ref="G84:G85"/>
    <mergeCell ref="F84:F85"/>
    <mergeCell ref="F86:F87"/>
    <mergeCell ref="G86:G87"/>
    <mergeCell ref="H87:I87"/>
    <mergeCell ref="J86:K87"/>
    <mergeCell ref="L87:M87"/>
    <mergeCell ref="N86:N87"/>
    <mergeCell ref="L86:M86"/>
    <mergeCell ref="O86:O87"/>
    <mergeCell ref="P86:P87"/>
    <mergeCell ref="Q86:Q87"/>
    <mergeCell ref="Q88:Q89"/>
    <mergeCell ref="P88:P89"/>
    <mergeCell ref="O88:O89"/>
    <mergeCell ref="N88:N89"/>
    <mergeCell ref="L89:M89"/>
    <mergeCell ref="J88:K89"/>
    <mergeCell ref="G88:G89"/>
    <mergeCell ref="F88:F89"/>
    <mergeCell ref="B90:C99"/>
    <mergeCell ref="D90:D99"/>
    <mergeCell ref="E90:E99"/>
    <mergeCell ref="F90:F91"/>
    <mergeCell ref="G90:G91"/>
    <mergeCell ref="H91:I91"/>
    <mergeCell ref="H97:I97"/>
    <mergeCell ref="G96:G97"/>
    <mergeCell ref="F96:F97"/>
    <mergeCell ref="F98:F99"/>
    <mergeCell ref="G98:G99"/>
    <mergeCell ref="H99:I99"/>
    <mergeCell ref="B72:C89"/>
    <mergeCell ref="D72:D89"/>
    <mergeCell ref="E72:E89"/>
    <mergeCell ref="F72:F73"/>
    <mergeCell ref="G72:G73"/>
    <mergeCell ref="H73:I73"/>
    <mergeCell ref="F76:F77"/>
    <mergeCell ref="G76:G77"/>
    <mergeCell ref="H77:I77"/>
    <mergeCell ref="H93:I93"/>
    <mergeCell ref="G92:G93"/>
    <mergeCell ref="F92:F93"/>
    <mergeCell ref="F94:F95"/>
    <mergeCell ref="G94:G95"/>
    <mergeCell ref="H95:I95"/>
    <mergeCell ref="J94:K95"/>
    <mergeCell ref="L95:M95"/>
    <mergeCell ref="N94:N95"/>
    <mergeCell ref="O90:O91"/>
    <mergeCell ref="O94:O95"/>
    <mergeCell ref="L92:M92"/>
    <mergeCell ref="L94:M94"/>
    <mergeCell ref="H90:I90"/>
    <mergeCell ref="L90:M90"/>
    <mergeCell ref="P90:P91"/>
    <mergeCell ref="Q90:Q91"/>
    <mergeCell ref="Q92:Q93"/>
    <mergeCell ref="P92:P93"/>
    <mergeCell ref="O92:O93"/>
    <mergeCell ref="N92:N93"/>
    <mergeCell ref="L93:M93"/>
    <mergeCell ref="J92:K93"/>
    <mergeCell ref="J90:K91"/>
    <mergeCell ref="L91:M91"/>
    <mergeCell ref="N90:N91"/>
    <mergeCell ref="P94:P95"/>
    <mergeCell ref="Q94:Q95"/>
    <mergeCell ref="Q96:Q97"/>
    <mergeCell ref="P96:P97"/>
    <mergeCell ref="O96:O97"/>
    <mergeCell ref="N96:N97"/>
    <mergeCell ref="L97:M97"/>
    <mergeCell ref="J96:K97"/>
    <mergeCell ref="N98:N99"/>
    <mergeCell ref="O98:O99"/>
    <mergeCell ref="P98:P99"/>
    <mergeCell ref="Q98:Q99"/>
    <mergeCell ref="L96:M96"/>
    <mergeCell ref="J98:K99"/>
    <mergeCell ref="L99:M99"/>
    <mergeCell ref="B100:C109"/>
    <mergeCell ref="D100:D109"/>
    <mergeCell ref="E100:E109"/>
    <mergeCell ref="F100:F101"/>
    <mergeCell ref="G100:G101"/>
    <mergeCell ref="H101:I101"/>
    <mergeCell ref="J100:K101"/>
    <mergeCell ref="L101:M101"/>
    <mergeCell ref="N100:N101"/>
    <mergeCell ref="H103:I103"/>
    <mergeCell ref="G102:G103"/>
    <mergeCell ref="F108:F109"/>
    <mergeCell ref="G108:G109"/>
    <mergeCell ref="H109:I109"/>
    <mergeCell ref="J108:K109"/>
    <mergeCell ref="L109:M109"/>
    <mergeCell ref="N108:N109"/>
    <mergeCell ref="L106:M106"/>
    <mergeCell ref="L108:M108"/>
    <mergeCell ref="O100:O101"/>
    <mergeCell ref="P100:P101"/>
    <mergeCell ref="Q100:Q101"/>
    <mergeCell ref="Q102:Q103"/>
    <mergeCell ref="P102:P103"/>
    <mergeCell ref="O102:O103"/>
    <mergeCell ref="N102:N103"/>
    <mergeCell ref="L103:M103"/>
    <mergeCell ref="J102:K103"/>
    <mergeCell ref="Q104:Q105"/>
    <mergeCell ref="Q106:Q107"/>
    <mergeCell ref="P106:P107"/>
    <mergeCell ref="O106:O107"/>
    <mergeCell ref="N106:N107"/>
    <mergeCell ref="L107:M107"/>
    <mergeCell ref="J106:K107"/>
    <mergeCell ref="H107:I107"/>
    <mergeCell ref="F102:F103"/>
    <mergeCell ref="F104:F105"/>
    <mergeCell ref="G104:G105"/>
    <mergeCell ref="H105:I105"/>
    <mergeCell ref="J104:K105"/>
    <mergeCell ref="L105:M105"/>
    <mergeCell ref="N104:N105"/>
    <mergeCell ref="O104:O105"/>
    <mergeCell ref="P104:P105"/>
    <mergeCell ref="H104:I104"/>
    <mergeCell ref="H106:I106"/>
    <mergeCell ref="G106:G107"/>
    <mergeCell ref="F106:F107"/>
    <mergeCell ref="O108:O109"/>
    <mergeCell ref="H108:I108"/>
    <mergeCell ref="P108:P109"/>
    <mergeCell ref="Q108:Q109"/>
    <mergeCell ref="B110:C119"/>
    <mergeCell ref="D110:D119"/>
    <mergeCell ref="E110:E119"/>
    <mergeCell ref="F110:F111"/>
    <mergeCell ref="G110:G111"/>
    <mergeCell ref="H111:I111"/>
    <mergeCell ref="J110:K111"/>
    <mergeCell ref="L111:M111"/>
    <mergeCell ref="N110:N111"/>
    <mergeCell ref="O110:O111"/>
    <mergeCell ref="P110:P111"/>
    <mergeCell ref="Q110:Q111"/>
    <mergeCell ref="Q112:Q113"/>
    <mergeCell ref="P112:P113"/>
    <mergeCell ref="O112:O113"/>
    <mergeCell ref="N112:N113"/>
    <mergeCell ref="L113:M113"/>
    <mergeCell ref="J112:K113"/>
    <mergeCell ref="H113:I113"/>
    <mergeCell ref="G112:G113"/>
    <mergeCell ref="F112:F113"/>
    <mergeCell ref="F114:F115"/>
    <mergeCell ref="O114:O115"/>
    <mergeCell ref="P114:P115"/>
    <mergeCell ref="Q114:Q115"/>
    <mergeCell ref="F116:F117"/>
    <mergeCell ref="G116:G117"/>
    <mergeCell ref="H117:I117"/>
    <mergeCell ref="J116:K117"/>
    <mergeCell ref="L117:M117"/>
    <mergeCell ref="N116:N117"/>
    <mergeCell ref="O116:O117"/>
    <mergeCell ref="P116:P117"/>
    <mergeCell ref="Q116:Q117"/>
    <mergeCell ref="L114:M114"/>
    <mergeCell ref="L116:M116"/>
    <mergeCell ref="F118:F119"/>
    <mergeCell ref="L37:M37"/>
    <mergeCell ref="G120:G121"/>
    <mergeCell ref="J120:K121"/>
    <mergeCell ref="N120:N121"/>
    <mergeCell ref="O120:O121"/>
    <mergeCell ref="P120:P121"/>
    <mergeCell ref="Q120:Q121"/>
    <mergeCell ref="H121:I121"/>
    <mergeCell ref="L121:M121"/>
    <mergeCell ref="F120:F121"/>
    <mergeCell ref="Q118:Q119"/>
    <mergeCell ref="P118:P119"/>
    <mergeCell ref="O118:O119"/>
    <mergeCell ref="N118:N119"/>
    <mergeCell ref="L119:M119"/>
    <mergeCell ref="J118:K119"/>
    <mergeCell ref="H119:I119"/>
    <mergeCell ref="G118:G119"/>
    <mergeCell ref="G114:G115"/>
    <mergeCell ref="H115:I115"/>
    <mergeCell ref="J114:K115"/>
    <mergeCell ref="L115:M115"/>
    <mergeCell ref="N114:N115"/>
    <mergeCell ref="N122:N123"/>
    <mergeCell ref="O122:O123"/>
    <mergeCell ref="P122:P123"/>
    <mergeCell ref="Q122:Q123"/>
    <mergeCell ref="H123:I123"/>
    <mergeCell ref="L123:M123"/>
    <mergeCell ref="G124:G125"/>
    <mergeCell ref="J124:K125"/>
    <mergeCell ref="N124:N125"/>
    <mergeCell ref="O124:O125"/>
    <mergeCell ref="P124:P125"/>
    <mergeCell ref="Q124:Q125"/>
    <mergeCell ref="H125:I125"/>
    <mergeCell ref="L125:M125"/>
    <mergeCell ref="G122:G123"/>
    <mergeCell ref="J122:K123"/>
    <mergeCell ref="H124:I124"/>
    <mergeCell ref="L124:M124"/>
    <mergeCell ref="H122:I122"/>
    <mergeCell ref="L122:M122"/>
    <mergeCell ref="N126:N127"/>
    <mergeCell ref="O126:O127"/>
    <mergeCell ref="P126:P127"/>
    <mergeCell ref="Q126:Q127"/>
    <mergeCell ref="H127:I127"/>
    <mergeCell ref="L127:M127"/>
    <mergeCell ref="G128:G129"/>
    <mergeCell ref="J128:K129"/>
    <mergeCell ref="N128:N129"/>
    <mergeCell ref="O128:O129"/>
    <mergeCell ref="P128:P129"/>
    <mergeCell ref="Q128:Q129"/>
    <mergeCell ref="H129:I129"/>
    <mergeCell ref="L129:M129"/>
    <mergeCell ref="G126:G127"/>
    <mergeCell ref="L126:M126"/>
    <mergeCell ref="J126:K127"/>
    <mergeCell ref="H128:I128"/>
    <mergeCell ref="L128:M128"/>
    <mergeCell ref="F128:F129"/>
    <mergeCell ref="E120:E129"/>
    <mergeCell ref="D120:D129"/>
    <mergeCell ref="B120:C129"/>
    <mergeCell ref="B130:C139"/>
    <mergeCell ref="D130:D139"/>
    <mergeCell ref="E130:E139"/>
    <mergeCell ref="F130:F131"/>
    <mergeCell ref="G130:G131"/>
    <mergeCell ref="F134:F135"/>
    <mergeCell ref="G134:G135"/>
    <mergeCell ref="F138:F139"/>
    <mergeCell ref="G138:G139"/>
    <mergeCell ref="F122:F123"/>
    <mergeCell ref="F124:F125"/>
    <mergeCell ref="F126:F127"/>
    <mergeCell ref="N130:N131"/>
    <mergeCell ref="O130:O131"/>
    <mergeCell ref="P130:P131"/>
    <mergeCell ref="Q130:Q131"/>
    <mergeCell ref="H131:I131"/>
    <mergeCell ref="L131:M131"/>
    <mergeCell ref="F132:F133"/>
    <mergeCell ref="G132:G133"/>
    <mergeCell ref="J132:K133"/>
    <mergeCell ref="N132:N133"/>
    <mergeCell ref="O132:O133"/>
    <mergeCell ref="P132:P133"/>
    <mergeCell ref="Q132:Q133"/>
    <mergeCell ref="H133:I133"/>
    <mergeCell ref="L133:M133"/>
    <mergeCell ref="N134:N135"/>
    <mergeCell ref="O134:O135"/>
    <mergeCell ref="P134:P135"/>
    <mergeCell ref="Q134:Q135"/>
    <mergeCell ref="H135:I135"/>
    <mergeCell ref="L135:M135"/>
    <mergeCell ref="F136:F137"/>
    <mergeCell ref="G136:G137"/>
    <mergeCell ref="J136:K137"/>
    <mergeCell ref="N136:N137"/>
    <mergeCell ref="O136:O137"/>
    <mergeCell ref="P136:P137"/>
    <mergeCell ref="Q136:Q137"/>
    <mergeCell ref="H137:I137"/>
    <mergeCell ref="L137:M137"/>
    <mergeCell ref="L134:M134"/>
    <mergeCell ref="N138:N139"/>
    <mergeCell ref="O138:O139"/>
    <mergeCell ref="P138:P139"/>
    <mergeCell ref="Q138:Q139"/>
    <mergeCell ref="H139:I139"/>
    <mergeCell ref="L139:M139"/>
    <mergeCell ref="B140:C149"/>
    <mergeCell ref="D140:D149"/>
    <mergeCell ref="E140:E149"/>
    <mergeCell ref="F140:F141"/>
    <mergeCell ref="G140:G141"/>
    <mergeCell ref="J140:K141"/>
    <mergeCell ref="N140:N141"/>
    <mergeCell ref="O140:O141"/>
    <mergeCell ref="P140:P141"/>
    <mergeCell ref="Q140:Q141"/>
    <mergeCell ref="H141:I141"/>
    <mergeCell ref="L141:M141"/>
    <mergeCell ref="F142:F143"/>
    <mergeCell ref="G142:G143"/>
    <mergeCell ref="J142:K143"/>
    <mergeCell ref="N142:N143"/>
    <mergeCell ref="O142:O143"/>
    <mergeCell ref="P142:P143"/>
    <mergeCell ref="Q142:Q143"/>
    <mergeCell ref="H143:I143"/>
    <mergeCell ref="L143:M143"/>
    <mergeCell ref="F144:F145"/>
    <mergeCell ref="G144:G145"/>
    <mergeCell ref="J144:K145"/>
    <mergeCell ref="N144:N145"/>
    <mergeCell ref="O144:O145"/>
    <mergeCell ref="P144:P145"/>
    <mergeCell ref="Q144:Q145"/>
    <mergeCell ref="H145:I145"/>
    <mergeCell ref="L145:M145"/>
    <mergeCell ref="F146:F147"/>
    <mergeCell ref="G146:G147"/>
    <mergeCell ref="J146:K147"/>
    <mergeCell ref="N146:N147"/>
    <mergeCell ref="O146:O147"/>
    <mergeCell ref="P146:P147"/>
    <mergeCell ref="Q146:Q147"/>
    <mergeCell ref="H147:I147"/>
    <mergeCell ref="L147:M147"/>
    <mergeCell ref="F148:F149"/>
    <mergeCell ref="G148:G149"/>
    <mergeCell ref="J148:K149"/>
    <mergeCell ref="N148:N149"/>
    <mergeCell ref="O148:O149"/>
    <mergeCell ref="P148:P149"/>
    <mergeCell ref="Q148:Q149"/>
    <mergeCell ref="H149:I149"/>
    <mergeCell ref="L149:M149"/>
    <mergeCell ref="L148:M148"/>
    <mergeCell ref="H148:I148"/>
    <mergeCell ref="B150:C159"/>
    <mergeCell ref="D150:D159"/>
    <mergeCell ref="E150:E159"/>
    <mergeCell ref="F150:F151"/>
    <mergeCell ref="G150:G151"/>
    <mergeCell ref="J150:K151"/>
    <mergeCell ref="N150:N151"/>
    <mergeCell ref="O150:O151"/>
    <mergeCell ref="P150:P151"/>
    <mergeCell ref="F154:F155"/>
    <mergeCell ref="G154:G155"/>
    <mergeCell ref="J154:K155"/>
    <mergeCell ref="N154:N155"/>
    <mergeCell ref="O154:O155"/>
    <mergeCell ref="P154:P155"/>
    <mergeCell ref="F158:F159"/>
    <mergeCell ref="G158:G159"/>
    <mergeCell ref="J158:K159"/>
    <mergeCell ref="N158:N159"/>
    <mergeCell ref="O158:O159"/>
    <mergeCell ref="P158:P159"/>
    <mergeCell ref="L150:M150"/>
    <mergeCell ref="H158:I158"/>
    <mergeCell ref="L158:M158"/>
    <mergeCell ref="Q150:Q151"/>
    <mergeCell ref="H151:I151"/>
    <mergeCell ref="L151:M151"/>
    <mergeCell ref="F152:F153"/>
    <mergeCell ref="G152:G153"/>
    <mergeCell ref="J152:K153"/>
    <mergeCell ref="N152:N153"/>
    <mergeCell ref="O152:O153"/>
    <mergeCell ref="P152:P153"/>
    <mergeCell ref="Q152:Q153"/>
    <mergeCell ref="H153:I153"/>
    <mergeCell ref="L153:M153"/>
    <mergeCell ref="H152:I152"/>
    <mergeCell ref="L152:M152"/>
    <mergeCell ref="H150:I150"/>
    <mergeCell ref="P162:P163"/>
    <mergeCell ref="H163:I163"/>
    <mergeCell ref="L163:M163"/>
    <mergeCell ref="F164:F165"/>
    <mergeCell ref="G164:G165"/>
    <mergeCell ref="J164:K165"/>
    <mergeCell ref="F168:F169"/>
    <mergeCell ref="G168:G169"/>
    <mergeCell ref="Q154:Q155"/>
    <mergeCell ref="H155:I155"/>
    <mergeCell ref="L155:M155"/>
    <mergeCell ref="F156:F157"/>
    <mergeCell ref="G156:G157"/>
    <mergeCell ref="J156:K157"/>
    <mergeCell ref="N156:N157"/>
    <mergeCell ref="O156:O157"/>
    <mergeCell ref="P156:P157"/>
    <mergeCell ref="Q156:Q157"/>
    <mergeCell ref="H157:I157"/>
    <mergeCell ref="L157:M157"/>
    <mergeCell ref="H154:I154"/>
    <mergeCell ref="H156:I156"/>
    <mergeCell ref="L154:M154"/>
    <mergeCell ref="L156:M156"/>
    <mergeCell ref="P164:P165"/>
    <mergeCell ref="Q164:Q165"/>
    <mergeCell ref="H165:I165"/>
    <mergeCell ref="L165:M165"/>
    <mergeCell ref="N166:N167"/>
    <mergeCell ref="O166:O167"/>
    <mergeCell ref="P166:P167"/>
    <mergeCell ref="Q166:Q167"/>
    <mergeCell ref="B160:C169"/>
    <mergeCell ref="D160:D169"/>
    <mergeCell ref="E160:E169"/>
    <mergeCell ref="F160:F161"/>
    <mergeCell ref="G160:G161"/>
    <mergeCell ref="J160:K161"/>
    <mergeCell ref="N160:N161"/>
    <mergeCell ref="O160:O161"/>
    <mergeCell ref="P160:P161"/>
    <mergeCell ref="H161:I161"/>
    <mergeCell ref="L161:M161"/>
    <mergeCell ref="F162:F163"/>
    <mergeCell ref="G162:G163"/>
    <mergeCell ref="J162:K163"/>
    <mergeCell ref="N162:N163"/>
    <mergeCell ref="O162:O163"/>
    <mergeCell ref="H167:I167"/>
    <mergeCell ref="L167:M167"/>
    <mergeCell ref="N168:N169"/>
    <mergeCell ref="O168:O169"/>
    <mergeCell ref="P168:P169"/>
    <mergeCell ref="Q168:Q169"/>
    <mergeCell ref="H169:I169"/>
    <mergeCell ref="L169:M169"/>
    <mergeCell ref="Q158:Q159"/>
    <mergeCell ref="H159:I159"/>
    <mergeCell ref="L159:M159"/>
    <mergeCell ref="Q160:Q161"/>
    <mergeCell ref="Q162:Q163"/>
    <mergeCell ref="J168:K169"/>
    <mergeCell ref="L162:M162"/>
    <mergeCell ref="L164:M164"/>
    <mergeCell ref="L166:M166"/>
    <mergeCell ref="L168:M168"/>
    <mergeCell ref="H162:I162"/>
    <mergeCell ref="H164:I164"/>
    <mergeCell ref="H166:I166"/>
    <mergeCell ref="H168:I168"/>
    <mergeCell ref="N164:N165"/>
    <mergeCell ref="O164:O165"/>
  </mergeCells>
  <pageMargins left="0.7" right="0.7" top="0.75" bottom="0.75" header="0.3" footer="0.3"/>
  <pageSetup paperSize="1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'0 - CALOR'!$O$42:$P$42</xm:f>
          </x14:formula1>
          <xm:sqref>N12:Q12 N14:Q14 N16:Q16 N18:Q18 N20:Q20 N100:Q100 N102:Q102 N104:Q104 N106:Q106 N118:Q118 N22:Q22 N24:Q24 N26:Q26 N28:Q28 N30:Q30 N32:Q32 N34:Q34 N36:Q36 N38:Q38 N40:Q40 N42:Q42 N44:Q44 N46:Q46 N48:Q48 N50:Q50 N52:Q52 N54:Q54 N56:Q56 N58:Q58 N60:Q60 N62:Q62 N64:Q64 N66:Q66 N68:Q68 N70:Q70 N82:Q82 N84:Q84 N86:Q86 N88:Q88 N72:Q72 N74:Q74 N76:Q76 N78:Q78 N80:Q80 N90:Q90 N92:Q92 N94:Q94 N96:Q96 N98:Q98 N108:Q108 N110:Q110 N112:Q112 N114:Q114 N116:Q116 N128:Q128 N120:Q120 N122:Q122 N124:Q124 N126:Q126 N136:Q136 N138:Q138 N130:Q130 N132:Q132 N134:Q134 N144:Q144 N146:Q146 N148:Q148 N140:Q140 N142:Q142 N152:Q152 N154:Q154 N156:Q156 N158:Q158 N150:Q150 N162:Q162 N164:Q164 N166:Q166 N168:Q168 N160:Q160 N172:Q172 N174:Q174 N176:Q176 N178:Q178 N170:Q170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F97"/>
  <sheetViews>
    <sheetView topLeftCell="B2" zoomScale="60" zoomScaleNormal="60" workbookViewId="0">
      <pane xSplit="5" ySplit="9" topLeftCell="G11" activePane="bottomRight" state="frozen"/>
      <selection activeCell="B2" sqref="B2"/>
      <selection pane="topRight" activeCell="G2" sqref="G2"/>
      <selection pane="bottomLeft" activeCell="B11" sqref="B11"/>
      <selection pane="bottomRight" activeCell="B8" sqref="B8:AF8"/>
    </sheetView>
  </sheetViews>
  <sheetFormatPr baseColWidth="10" defaultRowHeight="15" x14ac:dyDescent="0.25"/>
  <cols>
    <col min="1" max="1" width="2" style="4" customWidth="1"/>
    <col min="2" max="2" width="17.7109375" style="4" customWidth="1"/>
    <col min="3" max="3" width="14.85546875" style="4" customWidth="1"/>
    <col min="4" max="4" width="32.85546875" style="4" customWidth="1"/>
    <col min="5" max="5" width="19.7109375" style="4" customWidth="1"/>
    <col min="6" max="6" width="31.140625" style="4" customWidth="1"/>
    <col min="7" max="7" width="72.140625" style="4" customWidth="1"/>
    <col min="8" max="8" width="19.42578125" style="4" hidden="1" customWidth="1"/>
    <col min="9" max="9" width="9.5703125" style="4" customWidth="1"/>
    <col min="10" max="10" width="10.85546875" style="4" customWidth="1"/>
    <col min="11" max="11" width="10.7109375" style="4" customWidth="1"/>
    <col min="12" max="12" width="11.140625" style="4" customWidth="1"/>
    <col min="13" max="13" width="11.42578125" style="4" customWidth="1"/>
    <col min="14" max="14" width="11.28515625" style="4" customWidth="1"/>
    <col min="15" max="15" width="11.140625" style="4" customWidth="1"/>
    <col min="16" max="16" width="15" style="4" customWidth="1"/>
    <col min="17" max="17" width="9.85546875" style="4" customWidth="1"/>
    <col min="18" max="18" width="13.5703125" style="4" customWidth="1"/>
    <col min="19" max="19" width="11.7109375" style="4" customWidth="1"/>
    <col min="20" max="20" width="10.85546875" style="4" customWidth="1"/>
    <col min="21" max="21" width="8.140625" style="4" customWidth="1"/>
    <col min="22" max="22" width="8.7109375" style="4" customWidth="1"/>
    <col min="23" max="23" width="10.85546875" style="4" customWidth="1"/>
    <col min="24" max="24" width="9.7109375" style="4" customWidth="1"/>
    <col min="25" max="25" width="10.28515625" style="4" customWidth="1"/>
    <col min="26" max="26" width="9.42578125" style="4" customWidth="1"/>
    <col min="27" max="27" width="9" style="4" customWidth="1"/>
    <col min="28" max="28" width="11.85546875" style="4" customWidth="1"/>
    <col min="29" max="29" width="19.85546875" style="4" customWidth="1"/>
    <col min="30" max="30" width="19.85546875" style="4" hidden="1" customWidth="1"/>
    <col min="31" max="31" width="32.7109375" style="4" customWidth="1"/>
    <col min="32" max="32" width="31.85546875" style="4" customWidth="1"/>
    <col min="33" max="33" width="16.42578125" style="4" customWidth="1"/>
    <col min="34" max="16384" width="11.42578125" style="4"/>
  </cols>
  <sheetData>
    <row r="1" spans="2:32" ht="11.25" customHeight="1" thickBot="1" x14ac:dyDescent="0.3"/>
    <row r="2" spans="2:32" s="5" customFormat="1" ht="39" customHeight="1" x14ac:dyDescent="0.25">
      <c r="B2" s="500"/>
      <c r="C2" s="534"/>
      <c r="D2" s="501"/>
      <c r="E2" s="323" t="s">
        <v>71</v>
      </c>
      <c r="F2" s="323"/>
      <c r="G2" s="368" t="s">
        <v>78</v>
      </c>
      <c r="H2" s="369"/>
      <c r="I2" s="369"/>
      <c r="J2" s="369"/>
      <c r="K2" s="369"/>
      <c r="L2" s="369"/>
      <c r="M2" s="369"/>
      <c r="N2" s="369"/>
      <c r="O2" s="369"/>
      <c r="P2" s="369"/>
      <c r="Q2" s="369"/>
      <c r="R2" s="369"/>
      <c r="S2" s="369"/>
      <c r="T2" s="369"/>
      <c r="U2" s="369"/>
      <c r="V2" s="369"/>
      <c r="W2" s="369"/>
      <c r="X2" s="369"/>
      <c r="Y2" s="369"/>
      <c r="Z2" s="369"/>
      <c r="AA2" s="369"/>
      <c r="AB2" s="369"/>
      <c r="AC2" s="369"/>
      <c r="AD2" s="370"/>
      <c r="AE2" s="137" t="s">
        <v>72</v>
      </c>
      <c r="AF2" s="145"/>
    </row>
    <row r="3" spans="2:32" s="5" customFormat="1" ht="27.75" customHeight="1" x14ac:dyDescent="0.25">
      <c r="B3" s="502"/>
      <c r="C3" s="535"/>
      <c r="D3" s="503"/>
      <c r="E3" s="324" t="s">
        <v>73</v>
      </c>
      <c r="F3" s="324"/>
      <c r="G3" s="371" t="s">
        <v>74</v>
      </c>
      <c r="H3" s="372"/>
      <c r="I3" s="372"/>
      <c r="J3" s="372"/>
      <c r="K3" s="372"/>
      <c r="L3" s="372"/>
      <c r="M3" s="372"/>
      <c r="N3" s="372"/>
      <c r="O3" s="372"/>
      <c r="P3" s="372"/>
      <c r="Q3" s="372"/>
      <c r="R3" s="372"/>
      <c r="S3" s="372"/>
      <c r="T3" s="372"/>
      <c r="U3" s="372"/>
      <c r="V3" s="372"/>
      <c r="W3" s="372"/>
      <c r="X3" s="372"/>
      <c r="Y3" s="372"/>
      <c r="Z3" s="372"/>
      <c r="AA3" s="372"/>
      <c r="AB3" s="372"/>
      <c r="AC3" s="372"/>
      <c r="AD3" s="373"/>
      <c r="AE3" s="136" t="s">
        <v>75</v>
      </c>
      <c r="AF3" s="146"/>
    </row>
    <row r="4" spans="2:32" s="5" customFormat="1" ht="27.75" customHeight="1" x14ac:dyDescent="0.25">
      <c r="B4" s="502"/>
      <c r="C4" s="535"/>
      <c r="D4" s="503"/>
      <c r="E4" s="324" t="s">
        <v>76</v>
      </c>
      <c r="F4" s="324"/>
      <c r="G4" s="442" t="s">
        <v>79</v>
      </c>
      <c r="H4" s="443"/>
      <c r="I4" s="443"/>
      <c r="J4" s="443"/>
      <c r="K4" s="443"/>
      <c r="L4" s="443"/>
      <c r="M4" s="443"/>
      <c r="N4" s="443"/>
      <c r="O4" s="443"/>
      <c r="P4" s="443"/>
      <c r="Q4" s="443"/>
      <c r="R4" s="443"/>
      <c r="S4" s="443"/>
      <c r="T4" s="443"/>
      <c r="U4" s="443"/>
      <c r="V4" s="443"/>
      <c r="W4" s="443"/>
      <c r="X4" s="443"/>
      <c r="Y4" s="443"/>
      <c r="Z4" s="443"/>
      <c r="AA4" s="443"/>
      <c r="AB4" s="443"/>
      <c r="AC4" s="443"/>
      <c r="AD4" s="444"/>
      <c r="AE4" s="340" t="s">
        <v>77</v>
      </c>
      <c r="AF4" s="345"/>
    </row>
    <row r="5" spans="2:32" s="5" customFormat="1" ht="42" customHeight="1" thickBot="1" x14ac:dyDescent="0.3">
      <c r="B5" s="502"/>
      <c r="C5" s="535"/>
      <c r="D5" s="503"/>
      <c r="E5" s="325" t="s">
        <v>80</v>
      </c>
      <c r="F5" s="325"/>
      <c r="G5" s="445" t="s">
        <v>81</v>
      </c>
      <c r="H5" s="446"/>
      <c r="I5" s="446"/>
      <c r="J5" s="446"/>
      <c r="K5" s="446"/>
      <c r="L5" s="446"/>
      <c r="M5" s="446"/>
      <c r="N5" s="446"/>
      <c r="O5" s="446"/>
      <c r="P5" s="446"/>
      <c r="Q5" s="446"/>
      <c r="R5" s="446"/>
      <c r="S5" s="446"/>
      <c r="T5" s="446"/>
      <c r="U5" s="446"/>
      <c r="V5" s="446"/>
      <c r="W5" s="446"/>
      <c r="X5" s="446"/>
      <c r="Y5" s="446"/>
      <c r="Z5" s="446"/>
      <c r="AA5" s="446"/>
      <c r="AB5" s="446"/>
      <c r="AC5" s="446"/>
      <c r="AD5" s="447"/>
      <c r="AE5" s="342"/>
      <c r="AF5" s="347"/>
    </row>
    <row r="6" spans="2:32" ht="23.25" customHeight="1" thickBot="1" x14ac:dyDescent="0.3">
      <c r="B6" s="320" t="s">
        <v>261</v>
      </c>
      <c r="C6" s="321"/>
      <c r="D6" s="321"/>
      <c r="E6" s="321"/>
      <c r="F6" s="321"/>
      <c r="G6" s="321"/>
      <c r="H6" s="321"/>
      <c r="I6" s="321"/>
      <c r="J6" s="321"/>
      <c r="K6" s="321"/>
      <c r="L6" s="321"/>
      <c r="M6" s="321"/>
      <c r="N6" s="321"/>
      <c r="O6" s="321"/>
      <c r="P6" s="321"/>
      <c r="Q6" s="321"/>
      <c r="R6" s="321"/>
      <c r="S6" s="321"/>
      <c r="T6" s="321"/>
      <c r="U6" s="321"/>
      <c r="V6" s="321"/>
      <c r="W6" s="321"/>
      <c r="X6" s="321"/>
      <c r="Y6" s="321"/>
      <c r="Z6" s="321"/>
      <c r="AA6" s="321"/>
      <c r="AB6" s="321"/>
      <c r="AC6" s="321"/>
      <c r="AD6" s="321"/>
      <c r="AE6" s="321"/>
      <c r="AF6" s="322"/>
    </row>
    <row r="7" spans="2:32" ht="33" customHeight="1" x14ac:dyDescent="0.25">
      <c r="B7" s="486" t="s">
        <v>183</v>
      </c>
      <c r="C7" s="487"/>
      <c r="D7" s="487"/>
      <c r="E7" s="487"/>
      <c r="F7" s="487"/>
      <c r="G7" s="487"/>
      <c r="H7" s="487"/>
      <c r="I7" s="487"/>
      <c r="J7" s="487"/>
      <c r="K7" s="487"/>
      <c r="L7" s="487"/>
      <c r="M7" s="487"/>
      <c r="N7" s="487"/>
      <c r="O7" s="487"/>
      <c r="P7" s="487"/>
      <c r="Q7" s="487"/>
      <c r="R7" s="487"/>
      <c r="S7" s="487"/>
      <c r="T7" s="487"/>
      <c r="U7" s="487"/>
      <c r="V7" s="487"/>
      <c r="W7" s="487"/>
      <c r="X7" s="487"/>
      <c r="Y7" s="487"/>
      <c r="Z7" s="487"/>
      <c r="AA7" s="487"/>
      <c r="AB7" s="487"/>
      <c r="AC7" s="487"/>
      <c r="AD7" s="487"/>
      <c r="AE7" s="487"/>
      <c r="AF7" s="488"/>
    </row>
    <row r="8" spans="2:32" ht="27.75" customHeight="1" x14ac:dyDescent="0.25">
      <c r="B8" s="489" t="s">
        <v>260</v>
      </c>
      <c r="C8" s="490"/>
      <c r="D8" s="490"/>
      <c r="E8" s="490"/>
      <c r="F8" s="490"/>
      <c r="G8" s="490"/>
      <c r="H8" s="490"/>
      <c r="I8" s="490"/>
      <c r="J8" s="490"/>
      <c r="K8" s="490"/>
      <c r="L8" s="490"/>
      <c r="M8" s="490"/>
      <c r="N8" s="490"/>
      <c r="O8" s="490"/>
      <c r="P8" s="490"/>
      <c r="Q8" s="490"/>
      <c r="R8" s="490"/>
      <c r="S8" s="490"/>
      <c r="T8" s="490"/>
      <c r="U8" s="490"/>
      <c r="V8" s="490"/>
      <c r="W8" s="490"/>
      <c r="X8" s="490"/>
      <c r="Y8" s="490"/>
      <c r="Z8" s="490"/>
      <c r="AA8" s="490"/>
      <c r="AB8" s="490"/>
      <c r="AC8" s="490"/>
      <c r="AD8" s="490"/>
      <c r="AE8" s="490"/>
      <c r="AF8" s="491"/>
    </row>
    <row r="9" spans="2:32" ht="93" customHeight="1" x14ac:dyDescent="0.25">
      <c r="B9" s="536" t="s">
        <v>80</v>
      </c>
      <c r="C9" s="537"/>
      <c r="D9" s="538" t="s">
        <v>127</v>
      </c>
      <c r="E9" s="540" t="s">
        <v>126</v>
      </c>
      <c r="F9" s="541"/>
      <c r="G9" s="547" t="s">
        <v>289</v>
      </c>
      <c r="H9" s="532" t="s">
        <v>367</v>
      </c>
      <c r="I9" s="545" t="s">
        <v>256</v>
      </c>
      <c r="J9" s="545"/>
      <c r="K9" s="545"/>
      <c r="L9" s="545"/>
      <c r="M9" s="545"/>
      <c r="N9" s="545"/>
      <c r="O9" s="545"/>
      <c r="P9" s="545"/>
      <c r="Q9" s="545"/>
      <c r="R9" s="545"/>
      <c r="S9" s="545"/>
      <c r="T9" s="545"/>
      <c r="U9" s="545"/>
      <c r="V9" s="545"/>
      <c r="W9" s="545"/>
      <c r="X9" s="545"/>
      <c r="Y9" s="545"/>
      <c r="Z9" s="545"/>
      <c r="AA9" s="545"/>
      <c r="AB9" s="545"/>
      <c r="AC9" s="545"/>
      <c r="AD9" s="532" t="s">
        <v>368</v>
      </c>
      <c r="AE9" s="546" t="s">
        <v>153</v>
      </c>
      <c r="AF9" s="544" t="s">
        <v>154</v>
      </c>
    </row>
    <row r="10" spans="2:32" ht="93" customHeight="1" x14ac:dyDescent="0.25">
      <c r="B10" s="536"/>
      <c r="C10" s="537"/>
      <c r="D10" s="539"/>
      <c r="E10" s="542"/>
      <c r="F10" s="543"/>
      <c r="G10" s="548"/>
      <c r="H10" s="533"/>
      <c r="I10" s="103" t="s">
        <v>133</v>
      </c>
      <c r="J10" s="103" t="s">
        <v>134</v>
      </c>
      <c r="K10" s="103" t="s">
        <v>135</v>
      </c>
      <c r="L10" s="103" t="s">
        <v>136</v>
      </c>
      <c r="M10" s="103" t="s">
        <v>137</v>
      </c>
      <c r="N10" s="103" t="s">
        <v>138</v>
      </c>
      <c r="O10" s="103" t="s">
        <v>139</v>
      </c>
      <c r="P10" s="103" t="s">
        <v>140</v>
      </c>
      <c r="Q10" s="103" t="s">
        <v>141</v>
      </c>
      <c r="R10" s="103" t="s">
        <v>142</v>
      </c>
      <c r="S10" s="103" t="s">
        <v>143</v>
      </c>
      <c r="T10" s="103" t="s">
        <v>144</v>
      </c>
      <c r="U10" s="103" t="s">
        <v>145</v>
      </c>
      <c r="V10" s="103" t="s">
        <v>146</v>
      </c>
      <c r="W10" s="103" t="s">
        <v>147</v>
      </c>
      <c r="X10" s="103" t="s">
        <v>148</v>
      </c>
      <c r="Y10" s="103" t="s">
        <v>149</v>
      </c>
      <c r="Z10" s="103" t="s">
        <v>150</v>
      </c>
      <c r="AA10" s="103" t="s">
        <v>151</v>
      </c>
      <c r="AB10" s="103" t="s">
        <v>152</v>
      </c>
      <c r="AC10" s="104" t="s">
        <v>113</v>
      </c>
      <c r="AD10" s="533"/>
      <c r="AE10" s="546"/>
      <c r="AF10" s="544"/>
    </row>
    <row r="11" spans="2:32" ht="59.25" customHeight="1" x14ac:dyDescent="0.25">
      <c r="B11" s="524" t="str">
        <f>'3-IDENTIFICACIÓN DEL RIESGO'!B12</f>
        <v>Direccionamiento Estratégico</v>
      </c>
      <c r="C11" s="525"/>
      <c r="D11" s="555" t="str">
        <f>'3-IDENTIFICACIÓN DEL RIESGO'!E12</f>
        <v>1. Oficina del Planeación.
2. Dirección General.</v>
      </c>
      <c r="E11" s="530" t="str">
        <f>'3-IDENTIFICACIÓN DEL RIESGO'!G12</f>
        <v>Posibilidad de beneficiar a grupos de interés contrarios a los objetivos de la Reforma Rural Integral y del Ordenamiento Social de la Propiedad Rural con la definición de lineamientos estratégicos</v>
      </c>
      <c r="F11" s="531"/>
      <c r="G11" s="172" t="s">
        <v>26</v>
      </c>
      <c r="H11" s="105">
        <f>IF(G11="Casi Seguro",5,IF(G11="Probable",4,IF(G11="Posible",3,IF(G11="Improbable",2,IF(G11="Rara Vez",1)))))</f>
        <v>3</v>
      </c>
      <c r="I11" s="138" t="s">
        <v>184</v>
      </c>
      <c r="J11" s="138" t="s">
        <v>128</v>
      </c>
      <c r="K11" s="138" t="s">
        <v>128</v>
      </c>
      <c r="L11" s="138" t="s">
        <v>128</v>
      </c>
      <c r="M11" s="138" t="s">
        <v>128</v>
      </c>
      <c r="N11" s="138" t="s">
        <v>184</v>
      </c>
      <c r="O11" s="138" t="s">
        <v>184</v>
      </c>
      <c r="P11" s="138" t="s">
        <v>128</v>
      </c>
      <c r="Q11" s="138" t="s">
        <v>184</v>
      </c>
      <c r="R11" s="138" t="s">
        <v>128</v>
      </c>
      <c r="S11" s="138" t="s">
        <v>128</v>
      </c>
      <c r="T11" s="138" t="s">
        <v>128</v>
      </c>
      <c r="U11" s="138" t="s">
        <v>128</v>
      </c>
      <c r="V11" s="138" t="s">
        <v>184</v>
      </c>
      <c r="W11" s="138" t="s">
        <v>128</v>
      </c>
      <c r="X11" s="138" t="s">
        <v>184</v>
      </c>
      <c r="Y11" s="138" t="s">
        <v>184</v>
      </c>
      <c r="Z11" s="138" t="s">
        <v>128</v>
      </c>
      <c r="AA11" s="138" t="s">
        <v>128</v>
      </c>
      <c r="AB11" s="147">
        <f>COUNTIF(I11:AA11,"SI")</f>
        <v>12</v>
      </c>
      <c r="AC11" s="106" t="str">
        <f>IF(AB11&lt;6,"Moderado",IF(AB11&lt;12,"Mayor",IF(AB11&lt;20,"Catastrófico")))</f>
        <v>Catastrófico</v>
      </c>
      <c r="AD11" s="106">
        <f>IF(AC11="Catastrófico",5,IF(AC11="Mayor",4,IF(AC11="Moderado",3)))</f>
        <v>5</v>
      </c>
      <c r="AE11" s="107" t="str">
        <f>IF(OR(AND(AC11="Moderado",G11="Rara Vez"),AND(AC11="Moderado",G11="Improbable")),"Moderado",IF(OR(AND(AC11="Mayor",G11="Improbable"),AND(AC11="Mayor",G11="Rara Vez"),AND(AC11="Moderado",G11="Probable"),AND(AC11="Moderado",G11="Posible")),"Alto",IF(OR(AND(AC11="Moderado",G11="Casi Seguro"),AND(AC11="Mayor",G11="Posible"),AND(AC11="Mayor",G11="Probable"),AND(AC11="Mayor",G11="Casi Seguro")),"Extremo",IF(AC11="Catastrófico","Extremo"))))</f>
        <v>Extremo</v>
      </c>
      <c r="AF11" s="108" t="s">
        <v>9</v>
      </c>
    </row>
    <row r="12" spans="2:32" ht="25.5" x14ac:dyDescent="0.25">
      <c r="B12" s="526"/>
      <c r="C12" s="527"/>
      <c r="D12" s="556"/>
      <c r="E12" s="530" t="str">
        <f>'3-IDENTIFICACIÓN DEL RIESGO'!G14</f>
        <v>Riesgo 2</v>
      </c>
      <c r="F12" s="531"/>
      <c r="G12" s="172"/>
      <c r="H12" s="105" t="b">
        <f t="shared" ref="H12:H75" si="0">IF(G12="Casi Seguro",5,IF(G12="Probable",4,IF(G12="Posible",3,IF(G12="Improbable",2,IF(G12="Rara Vez",1)))))</f>
        <v>0</v>
      </c>
      <c r="I12" s="138"/>
      <c r="J12" s="138"/>
      <c r="K12" s="138"/>
      <c r="L12" s="138"/>
      <c r="M12" s="138"/>
      <c r="N12" s="138"/>
      <c r="O12" s="138"/>
      <c r="P12" s="138"/>
      <c r="Q12" s="138"/>
      <c r="R12" s="138"/>
      <c r="S12" s="138"/>
      <c r="T12" s="138"/>
      <c r="U12" s="138"/>
      <c r="V12" s="138"/>
      <c r="W12" s="138"/>
      <c r="X12" s="138"/>
      <c r="Y12" s="138"/>
      <c r="Z12" s="138"/>
      <c r="AA12" s="138"/>
      <c r="AB12" s="147">
        <f t="shared" ref="AB12:AB15" si="1">COUNTIF(I12:AA12,"SI")</f>
        <v>0</v>
      </c>
      <c r="AC12" s="106" t="str">
        <f t="shared" ref="AC12:AC15" si="2">IF(AB12&lt;6,"Moderado",IF(AB12&lt;12,"Mayor",IF(AB12&lt;20,"Catastrófico")))</f>
        <v>Moderado</v>
      </c>
      <c r="AD12" s="106">
        <f t="shared" ref="AD12:AD75" si="3">IF(AC12="Catastrófico",5,IF(AC12="Mayor",4,IF(AC12="Moderado",3)))</f>
        <v>3</v>
      </c>
      <c r="AE12" s="107" t="b">
        <f t="shared" ref="AE12:AE15" si="4">IF(OR(AND(AC12="Moderado",G12="Rara Vez"),AND(AC12="Moderado",G12="Improbable")),"Moderado",IF(OR(AND(AC12="Mayor",G12="Improbable"),AND(AC12="Mayor",G12="Rara Vez"),AND(AC12="Moderado",G12="Probable"),AND(AC12="Moderado",G12="Posible")),"Alto",IF(OR(AND(AC12="Moderado",G12="Casi Seguro"),AND(AC12="Mayor",G12="Posible"),AND(AC12="Mayor",G12="Probable"),AND(AC12="Mayor",G12="Casi Seguro")),"Extremo",IF(AC12="Catastrófico","Extremo"))))</f>
        <v>0</v>
      </c>
      <c r="AF12" s="108" t="s">
        <v>9</v>
      </c>
    </row>
    <row r="13" spans="2:32" ht="25.5" x14ac:dyDescent="0.25">
      <c r="B13" s="526"/>
      <c r="C13" s="527"/>
      <c r="D13" s="556"/>
      <c r="E13" s="530" t="str">
        <f>'3-IDENTIFICACIÓN DEL RIESGO'!G16</f>
        <v>Riesgo 3</v>
      </c>
      <c r="F13" s="531"/>
      <c r="G13" s="172"/>
      <c r="H13" s="105" t="b">
        <f t="shared" si="0"/>
        <v>0</v>
      </c>
      <c r="I13" s="138"/>
      <c r="J13" s="138"/>
      <c r="K13" s="138"/>
      <c r="L13" s="138"/>
      <c r="M13" s="138"/>
      <c r="N13" s="138"/>
      <c r="O13" s="138"/>
      <c r="P13" s="138"/>
      <c r="Q13" s="138"/>
      <c r="R13" s="138"/>
      <c r="S13" s="138"/>
      <c r="T13" s="138"/>
      <c r="U13" s="138"/>
      <c r="V13" s="138"/>
      <c r="W13" s="138"/>
      <c r="X13" s="138"/>
      <c r="Y13" s="138"/>
      <c r="Z13" s="138"/>
      <c r="AA13" s="138"/>
      <c r="AB13" s="147">
        <f t="shared" si="1"/>
        <v>0</v>
      </c>
      <c r="AC13" s="106" t="str">
        <f t="shared" si="2"/>
        <v>Moderado</v>
      </c>
      <c r="AD13" s="106">
        <f t="shared" si="3"/>
        <v>3</v>
      </c>
      <c r="AE13" s="107" t="b">
        <f t="shared" si="4"/>
        <v>0</v>
      </c>
      <c r="AF13" s="108" t="s">
        <v>9</v>
      </c>
    </row>
    <row r="14" spans="2:32" ht="25.5" x14ac:dyDescent="0.25">
      <c r="B14" s="526"/>
      <c r="C14" s="527"/>
      <c r="D14" s="556"/>
      <c r="E14" s="530" t="str">
        <f>'3-IDENTIFICACIÓN DEL RIESGO'!G18</f>
        <v>Riesgo 4</v>
      </c>
      <c r="F14" s="531"/>
      <c r="G14" s="172"/>
      <c r="H14" s="105" t="b">
        <f t="shared" si="0"/>
        <v>0</v>
      </c>
      <c r="I14" s="138"/>
      <c r="J14" s="138"/>
      <c r="K14" s="138"/>
      <c r="L14" s="138"/>
      <c r="M14" s="138"/>
      <c r="N14" s="138"/>
      <c r="O14" s="138"/>
      <c r="P14" s="138"/>
      <c r="Q14" s="138"/>
      <c r="R14" s="138"/>
      <c r="S14" s="138"/>
      <c r="T14" s="138"/>
      <c r="U14" s="138"/>
      <c r="V14" s="138"/>
      <c r="W14" s="138"/>
      <c r="X14" s="138"/>
      <c r="Y14" s="138"/>
      <c r="Z14" s="138"/>
      <c r="AA14" s="138"/>
      <c r="AB14" s="147">
        <f t="shared" si="1"/>
        <v>0</v>
      </c>
      <c r="AC14" s="106" t="str">
        <f t="shared" si="2"/>
        <v>Moderado</v>
      </c>
      <c r="AD14" s="106">
        <f t="shared" si="3"/>
        <v>3</v>
      </c>
      <c r="AE14" s="107" t="b">
        <f t="shared" si="4"/>
        <v>0</v>
      </c>
      <c r="AF14" s="108" t="s">
        <v>9</v>
      </c>
    </row>
    <row r="15" spans="2:32" ht="25.5" x14ac:dyDescent="0.25">
      <c r="B15" s="528"/>
      <c r="C15" s="529"/>
      <c r="D15" s="557"/>
      <c r="E15" s="530" t="str">
        <f>'3-IDENTIFICACIÓN DEL RIESGO'!G20</f>
        <v>Riesgo 5</v>
      </c>
      <c r="F15" s="531"/>
      <c r="G15" s="172"/>
      <c r="H15" s="105" t="b">
        <f t="shared" si="0"/>
        <v>0</v>
      </c>
      <c r="I15" s="138"/>
      <c r="J15" s="138"/>
      <c r="K15" s="138"/>
      <c r="L15" s="138"/>
      <c r="M15" s="138"/>
      <c r="N15" s="138"/>
      <c r="O15" s="138"/>
      <c r="P15" s="138"/>
      <c r="Q15" s="138"/>
      <c r="R15" s="138"/>
      <c r="S15" s="138"/>
      <c r="T15" s="138"/>
      <c r="U15" s="138"/>
      <c r="V15" s="138"/>
      <c r="W15" s="138"/>
      <c r="X15" s="138"/>
      <c r="Y15" s="138"/>
      <c r="Z15" s="138"/>
      <c r="AA15" s="138"/>
      <c r="AB15" s="147">
        <f t="shared" si="1"/>
        <v>0</v>
      </c>
      <c r="AC15" s="106" t="str">
        <f t="shared" si="2"/>
        <v>Moderado</v>
      </c>
      <c r="AD15" s="106">
        <f t="shared" si="3"/>
        <v>3</v>
      </c>
      <c r="AE15" s="107" t="b">
        <f t="shared" si="4"/>
        <v>0</v>
      </c>
      <c r="AF15" s="108" t="s">
        <v>9</v>
      </c>
    </row>
    <row r="16" spans="2:32" ht="19.5" customHeight="1" x14ac:dyDescent="0.25">
      <c r="B16" s="465" t="str">
        <f>'3-IDENTIFICACIÓN DEL RIESGO'!B22</f>
        <v>Comunicación y Gestión con Grupos de Interés.</v>
      </c>
      <c r="C16" s="457"/>
      <c r="D16" s="549" t="str">
        <f>'3-IDENTIFICACIÓN DEL RIESGO'!E22</f>
        <v>1. Dirección General.
2. Secretaría General.
3. Oficina de Planeación.
4. Oficina Jurídica.
5. Oficina del Inspector de la Gestión de Tierras.
6. Oficina de Control Interno.</v>
      </c>
      <c r="E16" s="530" t="str">
        <f>'3-IDENTIFICACIÓN DEL RIESGO'!G22</f>
        <v>Riesgo 1</v>
      </c>
      <c r="F16" s="531"/>
      <c r="G16" s="172"/>
      <c r="H16" s="105" t="b">
        <f t="shared" si="0"/>
        <v>0</v>
      </c>
      <c r="I16" s="138"/>
      <c r="J16" s="138"/>
      <c r="K16" s="138"/>
      <c r="L16" s="138"/>
      <c r="M16" s="138"/>
      <c r="N16" s="138"/>
      <c r="O16" s="138"/>
      <c r="P16" s="138"/>
      <c r="Q16" s="138"/>
      <c r="R16" s="138"/>
      <c r="S16" s="138"/>
      <c r="T16" s="138"/>
      <c r="U16" s="138"/>
      <c r="V16" s="138"/>
      <c r="W16" s="138"/>
      <c r="X16" s="138"/>
      <c r="Y16" s="138"/>
      <c r="Z16" s="138"/>
      <c r="AA16" s="138"/>
      <c r="AB16" s="147">
        <f t="shared" ref="AB16:AB86" si="5">COUNTIF(I16:AA16,"SI")</f>
        <v>0</v>
      </c>
      <c r="AC16" s="106" t="str">
        <f t="shared" ref="AC16:AC86" si="6">IF(AB16&lt;6,"Moderado",IF(AB16&lt;12,"Mayor",IF(AB16&lt;20,"Catastrófico")))</f>
        <v>Moderado</v>
      </c>
      <c r="AD16" s="106">
        <f t="shared" si="3"/>
        <v>3</v>
      </c>
      <c r="AE16" s="107" t="b">
        <f t="shared" ref="AE16:AE86" si="7">IF(OR(AND(AC16="Moderado",G16="Rara Vez"),AND(AC16="Moderado",G16="Improbable")),"Moderado",IF(OR(AND(AC16="Mayor",G16="Improbable"),AND(AC16="Mayor",G16="Rara Vez"),AND(AC16="Moderado",G16="Probable"),AND(AC16="Moderado",G16="Posible")),"Alto",IF(OR(AND(AC16="Moderado",G16="Casi Seguro"),AND(AC16="Mayor",G16="Posible"),AND(AC16="Mayor",G16="Probable"),AND(AC16="Mayor",G16="Casi Seguro")),"Extremo",IF(AC16="Catastrófico","Extremo"))))</f>
        <v>0</v>
      </c>
      <c r="AF16" s="108" t="s">
        <v>9</v>
      </c>
    </row>
    <row r="17" spans="2:32" ht="19.5" customHeight="1" x14ac:dyDescent="0.25">
      <c r="B17" s="466"/>
      <c r="C17" s="459"/>
      <c r="D17" s="550"/>
      <c r="E17" s="530" t="str">
        <f>'3-IDENTIFICACIÓN DEL RIESGO'!G24</f>
        <v>Riesgo 2</v>
      </c>
      <c r="F17" s="531"/>
      <c r="G17" s="172"/>
      <c r="H17" s="105" t="b">
        <f t="shared" si="0"/>
        <v>0</v>
      </c>
      <c r="I17" s="138"/>
      <c r="J17" s="138"/>
      <c r="K17" s="138"/>
      <c r="L17" s="138"/>
      <c r="M17" s="138"/>
      <c r="N17" s="138"/>
      <c r="O17" s="138"/>
      <c r="P17" s="138"/>
      <c r="Q17" s="138"/>
      <c r="R17" s="138"/>
      <c r="S17" s="138"/>
      <c r="T17" s="138"/>
      <c r="U17" s="138"/>
      <c r="V17" s="138"/>
      <c r="W17" s="138"/>
      <c r="X17" s="138"/>
      <c r="Y17" s="138"/>
      <c r="Z17" s="138"/>
      <c r="AA17" s="138"/>
      <c r="AB17" s="147">
        <f t="shared" si="5"/>
        <v>0</v>
      </c>
      <c r="AC17" s="106" t="str">
        <f t="shared" si="6"/>
        <v>Moderado</v>
      </c>
      <c r="AD17" s="106">
        <f t="shared" si="3"/>
        <v>3</v>
      </c>
      <c r="AE17" s="107" t="b">
        <f t="shared" si="7"/>
        <v>0</v>
      </c>
      <c r="AF17" s="108" t="s">
        <v>9</v>
      </c>
    </row>
    <row r="18" spans="2:32" ht="19.5" customHeight="1" x14ac:dyDescent="0.25">
      <c r="B18" s="466"/>
      <c r="C18" s="459"/>
      <c r="D18" s="550"/>
      <c r="E18" s="530" t="str">
        <f>'3-IDENTIFICACIÓN DEL RIESGO'!G26</f>
        <v>Riesgo 3</v>
      </c>
      <c r="F18" s="531"/>
      <c r="G18" s="172"/>
      <c r="H18" s="105" t="b">
        <f t="shared" si="0"/>
        <v>0</v>
      </c>
      <c r="I18" s="138"/>
      <c r="J18" s="138"/>
      <c r="K18" s="138"/>
      <c r="L18" s="138"/>
      <c r="M18" s="138"/>
      <c r="N18" s="138"/>
      <c r="O18" s="138"/>
      <c r="P18" s="138"/>
      <c r="Q18" s="138"/>
      <c r="R18" s="138"/>
      <c r="S18" s="138"/>
      <c r="T18" s="138"/>
      <c r="U18" s="138"/>
      <c r="V18" s="138"/>
      <c r="W18" s="138"/>
      <c r="X18" s="138"/>
      <c r="Y18" s="138"/>
      <c r="Z18" s="138"/>
      <c r="AA18" s="138"/>
      <c r="AB18" s="147">
        <f t="shared" si="5"/>
        <v>0</v>
      </c>
      <c r="AC18" s="106" t="str">
        <f t="shared" si="6"/>
        <v>Moderado</v>
      </c>
      <c r="AD18" s="106">
        <f t="shared" si="3"/>
        <v>3</v>
      </c>
      <c r="AE18" s="107" t="b">
        <f t="shared" si="7"/>
        <v>0</v>
      </c>
      <c r="AF18" s="108" t="s">
        <v>9</v>
      </c>
    </row>
    <row r="19" spans="2:32" ht="19.5" customHeight="1" x14ac:dyDescent="0.25">
      <c r="B19" s="466"/>
      <c r="C19" s="459"/>
      <c r="D19" s="550"/>
      <c r="E19" s="530" t="str">
        <f>'3-IDENTIFICACIÓN DEL RIESGO'!G28</f>
        <v>Riesgo 4</v>
      </c>
      <c r="F19" s="531"/>
      <c r="G19" s="172"/>
      <c r="H19" s="105" t="b">
        <f t="shared" si="0"/>
        <v>0</v>
      </c>
      <c r="I19" s="138"/>
      <c r="J19" s="138"/>
      <c r="K19" s="138"/>
      <c r="L19" s="138"/>
      <c r="M19" s="138"/>
      <c r="N19" s="138"/>
      <c r="O19" s="138"/>
      <c r="P19" s="138"/>
      <c r="Q19" s="138"/>
      <c r="R19" s="138"/>
      <c r="S19" s="138"/>
      <c r="T19" s="138"/>
      <c r="U19" s="138"/>
      <c r="V19" s="138"/>
      <c r="W19" s="138"/>
      <c r="X19" s="138"/>
      <c r="Y19" s="138"/>
      <c r="Z19" s="138"/>
      <c r="AA19" s="138"/>
      <c r="AB19" s="147">
        <f t="shared" si="5"/>
        <v>0</v>
      </c>
      <c r="AC19" s="106" t="str">
        <f t="shared" si="6"/>
        <v>Moderado</v>
      </c>
      <c r="AD19" s="106">
        <f t="shared" si="3"/>
        <v>3</v>
      </c>
      <c r="AE19" s="107" t="b">
        <f t="shared" si="7"/>
        <v>0</v>
      </c>
      <c r="AF19" s="108" t="s">
        <v>9</v>
      </c>
    </row>
    <row r="20" spans="2:32" ht="25.5" x14ac:dyDescent="0.25">
      <c r="B20" s="467"/>
      <c r="C20" s="461"/>
      <c r="D20" s="551"/>
      <c r="E20" s="530" t="str">
        <f>'3-IDENTIFICACIÓN DEL RIESGO'!G30</f>
        <v>Riesgo 5</v>
      </c>
      <c r="F20" s="531"/>
      <c r="G20" s="172"/>
      <c r="H20" s="105" t="b">
        <f t="shared" si="0"/>
        <v>0</v>
      </c>
      <c r="I20" s="138"/>
      <c r="J20" s="138"/>
      <c r="K20" s="138"/>
      <c r="L20" s="138"/>
      <c r="M20" s="138"/>
      <c r="N20" s="138"/>
      <c r="O20" s="138"/>
      <c r="P20" s="138"/>
      <c r="Q20" s="138"/>
      <c r="R20" s="138"/>
      <c r="S20" s="138"/>
      <c r="T20" s="138"/>
      <c r="U20" s="138"/>
      <c r="V20" s="138"/>
      <c r="W20" s="138"/>
      <c r="X20" s="138"/>
      <c r="Y20" s="138"/>
      <c r="Z20" s="138"/>
      <c r="AA20" s="138"/>
      <c r="AB20" s="147">
        <f t="shared" si="5"/>
        <v>0</v>
      </c>
      <c r="AC20" s="106" t="str">
        <f t="shared" si="6"/>
        <v>Moderado</v>
      </c>
      <c r="AD20" s="106">
        <f t="shared" si="3"/>
        <v>3</v>
      </c>
      <c r="AE20" s="107" t="b">
        <f t="shared" si="7"/>
        <v>0</v>
      </c>
      <c r="AF20" s="108" t="s">
        <v>9</v>
      </c>
    </row>
    <row r="21" spans="2:32" ht="63" customHeight="1" x14ac:dyDescent="0.25">
      <c r="B21" s="465" t="str">
        <f>'3-IDENTIFICACIÓN DEL RIESGO'!B32</f>
        <v>Inteligencia de la información.</v>
      </c>
      <c r="C21" s="457"/>
      <c r="D21" s="552" t="str">
        <f>'3-IDENTIFICACIÓN DEL RIESGO'!E32</f>
        <v>1. Dirección de Gestión del Ordenamiento Social de la Propiedad.
2. Oficina de Planeación.</v>
      </c>
      <c r="E21" s="530" t="str">
        <f>'3-IDENTIFICACIÓN DEL RIESGO'!G32</f>
        <v>Posibilidad de implementar la información generada por la entidad sin que este aprobada dentro del Sistema Integrado de Gestión en beneficio de grupos de interés, partidos políticos o particulares</v>
      </c>
      <c r="F21" s="531"/>
      <c r="G21" s="172" t="s">
        <v>26</v>
      </c>
      <c r="H21" s="105">
        <f t="shared" si="0"/>
        <v>3</v>
      </c>
      <c r="I21" s="138" t="s">
        <v>128</v>
      </c>
      <c r="J21" s="138" t="s">
        <v>128</v>
      </c>
      <c r="K21" s="138" t="s">
        <v>128</v>
      </c>
      <c r="L21" s="138" t="s">
        <v>128</v>
      </c>
      <c r="M21" s="138" t="s">
        <v>128</v>
      </c>
      <c r="N21" s="138" t="s">
        <v>184</v>
      </c>
      <c r="O21" s="138" t="s">
        <v>128</v>
      </c>
      <c r="P21" s="138" t="s">
        <v>128</v>
      </c>
      <c r="Q21" s="138" t="s">
        <v>128</v>
      </c>
      <c r="R21" s="138" t="s">
        <v>128</v>
      </c>
      <c r="S21" s="138" t="s">
        <v>128</v>
      </c>
      <c r="T21" s="138" t="s">
        <v>128</v>
      </c>
      <c r="U21" s="138" t="s">
        <v>128</v>
      </c>
      <c r="V21" s="138" t="s">
        <v>184</v>
      </c>
      <c r="W21" s="138" t="s">
        <v>128</v>
      </c>
      <c r="X21" s="138" t="s">
        <v>184</v>
      </c>
      <c r="Y21" s="138" t="s">
        <v>128</v>
      </c>
      <c r="Z21" s="138" t="s">
        <v>128</v>
      </c>
      <c r="AA21" s="138" t="s">
        <v>184</v>
      </c>
      <c r="AB21" s="147">
        <f t="shared" si="5"/>
        <v>15</v>
      </c>
      <c r="AC21" s="106" t="str">
        <f t="shared" si="6"/>
        <v>Catastrófico</v>
      </c>
      <c r="AD21" s="106">
        <f t="shared" si="3"/>
        <v>5</v>
      </c>
      <c r="AE21" s="107" t="str">
        <f t="shared" si="7"/>
        <v>Extremo</v>
      </c>
      <c r="AF21" s="108" t="s">
        <v>9</v>
      </c>
    </row>
    <row r="22" spans="2:32" ht="35.25" customHeight="1" x14ac:dyDescent="0.25">
      <c r="B22" s="466"/>
      <c r="C22" s="459"/>
      <c r="D22" s="553"/>
      <c r="E22" s="530" t="str">
        <f>'3-IDENTIFICACIÓN DEL RIESGO'!G34</f>
        <v>Estructurar proyectos de TI para beneficio específico de un tercero o propio.</v>
      </c>
      <c r="F22" s="531"/>
      <c r="G22" s="172" t="s">
        <v>67</v>
      </c>
      <c r="H22" s="105">
        <f t="shared" si="0"/>
        <v>1</v>
      </c>
      <c r="I22" s="138" t="s">
        <v>128</v>
      </c>
      <c r="J22" s="138" t="s">
        <v>128</v>
      </c>
      <c r="K22" s="138" t="s">
        <v>184</v>
      </c>
      <c r="L22" s="138" t="s">
        <v>184</v>
      </c>
      <c r="M22" s="138" t="s">
        <v>128</v>
      </c>
      <c r="N22" s="138" t="s">
        <v>128</v>
      </c>
      <c r="O22" s="138" t="s">
        <v>184</v>
      </c>
      <c r="P22" s="138" t="s">
        <v>184</v>
      </c>
      <c r="Q22" s="138" t="s">
        <v>128</v>
      </c>
      <c r="R22" s="138" t="s">
        <v>128</v>
      </c>
      <c r="S22" s="138" t="s">
        <v>128</v>
      </c>
      <c r="T22" s="138" t="s">
        <v>128</v>
      </c>
      <c r="U22" s="138" t="s">
        <v>128</v>
      </c>
      <c r="V22" s="138" t="s">
        <v>128</v>
      </c>
      <c r="W22" s="138" t="s">
        <v>128</v>
      </c>
      <c r="X22" s="138" t="s">
        <v>184</v>
      </c>
      <c r="Y22" s="138" t="s">
        <v>184</v>
      </c>
      <c r="Z22" s="138" t="s">
        <v>128</v>
      </c>
      <c r="AA22" s="138" t="s">
        <v>184</v>
      </c>
      <c r="AB22" s="147">
        <f t="shared" si="5"/>
        <v>12</v>
      </c>
      <c r="AC22" s="106" t="str">
        <f t="shared" si="6"/>
        <v>Catastrófico</v>
      </c>
      <c r="AD22" s="106">
        <f t="shared" si="3"/>
        <v>5</v>
      </c>
      <c r="AE22" s="107" t="str">
        <f t="shared" si="7"/>
        <v>Extremo</v>
      </c>
      <c r="AF22" s="108" t="s">
        <v>9</v>
      </c>
    </row>
    <row r="23" spans="2:32" ht="25.5" x14ac:dyDescent="0.25">
      <c r="B23" s="466"/>
      <c r="C23" s="459"/>
      <c r="D23" s="553"/>
      <c r="E23" s="530" t="str">
        <f>'3-IDENTIFICACIÓN DEL RIESGO'!G36</f>
        <v>Riesgo 3</v>
      </c>
      <c r="F23" s="531"/>
      <c r="G23" s="172"/>
      <c r="H23" s="105" t="b">
        <f t="shared" si="0"/>
        <v>0</v>
      </c>
      <c r="I23" s="138"/>
      <c r="J23" s="138"/>
      <c r="K23" s="138"/>
      <c r="L23" s="138"/>
      <c r="M23" s="138"/>
      <c r="N23" s="138"/>
      <c r="O23" s="138"/>
      <c r="P23" s="138"/>
      <c r="Q23" s="138"/>
      <c r="R23" s="138"/>
      <c r="S23" s="138"/>
      <c r="T23" s="138"/>
      <c r="U23" s="138"/>
      <c r="V23" s="138"/>
      <c r="W23" s="138"/>
      <c r="X23" s="138"/>
      <c r="Y23" s="138"/>
      <c r="Z23" s="138"/>
      <c r="AA23" s="138"/>
      <c r="AB23" s="147">
        <f t="shared" si="5"/>
        <v>0</v>
      </c>
      <c r="AC23" s="106" t="str">
        <f t="shared" si="6"/>
        <v>Moderado</v>
      </c>
      <c r="AD23" s="106">
        <f t="shared" si="3"/>
        <v>3</v>
      </c>
      <c r="AE23" s="107" t="b">
        <f t="shared" si="7"/>
        <v>0</v>
      </c>
      <c r="AF23" s="108" t="s">
        <v>9</v>
      </c>
    </row>
    <row r="24" spans="2:32" ht="25.5" x14ac:dyDescent="0.25">
      <c r="B24" s="466"/>
      <c r="C24" s="459"/>
      <c r="D24" s="553"/>
      <c r="E24" s="530" t="str">
        <f>'3-IDENTIFICACIÓN DEL RIESGO'!G38</f>
        <v>Riesgo 4</v>
      </c>
      <c r="F24" s="531"/>
      <c r="G24" s="172"/>
      <c r="H24" s="105" t="b">
        <f t="shared" si="0"/>
        <v>0</v>
      </c>
      <c r="I24" s="138"/>
      <c r="J24" s="138"/>
      <c r="K24" s="138"/>
      <c r="L24" s="138"/>
      <c r="M24" s="138"/>
      <c r="N24" s="138"/>
      <c r="O24" s="138"/>
      <c r="P24" s="138"/>
      <c r="Q24" s="138"/>
      <c r="R24" s="138"/>
      <c r="S24" s="138"/>
      <c r="T24" s="138"/>
      <c r="U24" s="138"/>
      <c r="V24" s="138"/>
      <c r="W24" s="138"/>
      <c r="X24" s="138"/>
      <c r="Y24" s="138"/>
      <c r="Z24" s="138"/>
      <c r="AA24" s="138"/>
      <c r="AB24" s="147">
        <f t="shared" si="5"/>
        <v>0</v>
      </c>
      <c r="AC24" s="106" t="str">
        <f t="shared" si="6"/>
        <v>Moderado</v>
      </c>
      <c r="AD24" s="106">
        <f t="shared" si="3"/>
        <v>3</v>
      </c>
      <c r="AE24" s="107" t="b">
        <f t="shared" si="7"/>
        <v>0</v>
      </c>
      <c r="AF24" s="108" t="s">
        <v>9</v>
      </c>
    </row>
    <row r="25" spans="2:32" ht="25.5" x14ac:dyDescent="0.25">
      <c r="B25" s="467"/>
      <c r="C25" s="461"/>
      <c r="D25" s="554"/>
      <c r="E25" s="530" t="str">
        <f>'3-IDENTIFICACIÓN DEL RIESGO'!G40</f>
        <v>Riesgo 5</v>
      </c>
      <c r="F25" s="531"/>
      <c r="G25" s="172"/>
      <c r="H25" s="105" t="b">
        <f t="shared" si="0"/>
        <v>0</v>
      </c>
      <c r="I25" s="138"/>
      <c r="J25" s="138"/>
      <c r="K25" s="138"/>
      <c r="L25" s="138"/>
      <c r="M25" s="138"/>
      <c r="N25" s="138"/>
      <c r="O25" s="138"/>
      <c r="P25" s="138"/>
      <c r="Q25" s="138"/>
      <c r="R25" s="138"/>
      <c r="S25" s="138"/>
      <c r="T25" s="138"/>
      <c r="U25" s="138"/>
      <c r="V25" s="138"/>
      <c r="W25" s="138"/>
      <c r="X25" s="138"/>
      <c r="Y25" s="138"/>
      <c r="Z25" s="138"/>
      <c r="AA25" s="138"/>
      <c r="AB25" s="147">
        <f t="shared" si="5"/>
        <v>0</v>
      </c>
      <c r="AC25" s="106" t="str">
        <f t="shared" si="6"/>
        <v>Moderado</v>
      </c>
      <c r="AD25" s="106">
        <f t="shared" si="3"/>
        <v>3</v>
      </c>
      <c r="AE25" s="107" t="b">
        <f t="shared" si="7"/>
        <v>0</v>
      </c>
      <c r="AF25" s="108" t="s">
        <v>9</v>
      </c>
    </row>
    <row r="26" spans="2:32" ht="35.25" customHeight="1" x14ac:dyDescent="0.25">
      <c r="B26" s="465" t="str">
        <f>'3-IDENTIFICACIÓN DEL RIESGO'!B42</f>
        <v>Gestión del Modelo de Atención.</v>
      </c>
      <c r="C26" s="457"/>
      <c r="D26" s="552" t="str">
        <f>'3-IDENTIFICACIÓN DEL RIESGO'!E42</f>
        <v>1. Secretaría General.
2. Dirección de Gestión del Ordenamiento social de la Propiedad.
3. Dirección Acceso a Tierras.
4. Dirección Gestión Jurídica de Tierras.
5. Dirección Asuntos Étnicos.</v>
      </c>
      <c r="E26" s="530" t="str">
        <f>'3-IDENTIFICACIÓN DEL RIESGO'!G42</f>
        <v xml:space="preserve">Omitir o dilatar intencionalmente la gestión de PQRSD para beneficio propio o de terceros </v>
      </c>
      <c r="F26" s="531"/>
      <c r="G26" s="172" t="s">
        <v>26</v>
      </c>
      <c r="H26" s="105">
        <f t="shared" si="0"/>
        <v>3</v>
      </c>
      <c r="I26" s="138" t="s">
        <v>184</v>
      </c>
      <c r="J26" s="138" t="s">
        <v>128</v>
      </c>
      <c r="K26" s="138" t="s">
        <v>184</v>
      </c>
      <c r="L26" s="138" t="s">
        <v>128</v>
      </c>
      <c r="M26" s="138" t="s">
        <v>128</v>
      </c>
      <c r="N26" s="138" t="s">
        <v>184</v>
      </c>
      <c r="O26" s="138" t="s">
        <v>128</v>
      </c>
      <c r="P26" s="138" t="s">
        <v>128</v>
      </c>
      <c r="Q26" s="138" t="s">
        <v>128</v>
      </c>
      <c r="R26" s="138" t="s">
        <v>128</v>
      </c>
      <c r="S26" s="138" t="s">
        <v>128</v>
      </c>
      <c r="T26" s="138" t="s">
        <v>128</v>
      </c>
      <c r="U26" s="138" t="s">
        <v>184</v>
      </c>
      <c r="V26" s="138" t="s">
        <v>128</v>
      </c>
      <c r="W26" s="138" t="s">
        <v>128</v>
      </c>
      <c r="X26" s="138" t="s">
        <v>184</v>
      </c>
      <c r="Y26" s="138" t="s">
        <v>184</v>
      </c>
      <c r="Z26" s="138" t="s">
        <v>128</v>
      </c>
      <c r="AA26" s="138" t="s">
        <v>184</v>
      </c>
      <c r="AB26" s="147">
        <f t="shared" si="5"/>
        <v>12</v>
      </c>
      <c r="AC26" s="106" t="str">
        <f t="shared" si="6"/>
        <v>Catastrófico</v>
      </c>
      <c r="AD26" s="106">
        <f t="shared" si="3"/>
        <v>5</v>
      </c>
      <c r="AE26" s="107" t="str">
        <f t="shared" si="7"/>
        <v>Extremo</v>
      </c>
      <c r="AF26" s="108" t="s">
        <v>9</v>
      </c>
    </row>
    <row r="27" spans="2:32" ht="50.25" customHeight="1" x14ac:dyDescent="0.25">
      <c r="B27" s="466"/>
      <c r="C27" s="459"/>
      <c r="D27" s="553"/>
      <c r="E27" s="530" t="str">
        <f>'3-IDENTIFICACIÓN DEL RIESGO'!G44</f>
        <v>Solicitar y/o recibir dinero o cualquier otro beneficio personal a cambio de la promesa de éxito en la realización o priorización de un trámite</v>
      </c>
      <c r="F27" s="531"/>
      <c r="G27" s="172" t="s">
        <v>26</v>
      </c>
      <c r="H27" s="105">
        <f t="shared" si="0"/>
        <v>3</v>
      </c>
      <c r="I27" s="138" t="s">
        <v>128</v>
      </c>
      <c r="J27" s="138" t="s">
        <v>184</v>
      </c>
      <c r="K27" s="138" t="s">
        <v>184</v>
      </c>
      <c r="L27" s="138" t="s">
        <v>184</v>
      </c>
      <c r="M27" s="138" t="s">
        <v>128</v>
      </c>
      <c r="N27" s="138" t="s">
        <v>184</v>
      </c>
      <c r="O27" s="138" t="s">
        <v>128</v>
      </c>
      <c r="P27" s="138" t="s">
        <v>128</v>
      </c>
      <c r="Q27" s="138" t="s">
        <v>184</v>
      </c>
      <c r="R27" s="138" t="s">
        <v>128</v>
      </c>
      <c r="S27" s="138" t="s">
        <v>128</v>
      </c>
      <c r="T27" s="138" t="s">
        <v>128</v>
      </c>
      <c r="U27" s="138" t="s">
        <v>128</v>
      </c>
      <c r="V27" s="138" t="s">
        <v>128</v>
      </c>
      <c r="W27" s="138" t="s">
        <v>128</v>
      </c>
      <c r="X27" s="138" t="s">
        <v>184</v>
      </c>
      <c r="Y27" s="138" t="s">
        <v>128</v>
      </c>
      <c r="Z27" s="138" t="s">
        <v>128</v>
      </c>
      <c r="AA27" s="138" t="s">
        <v>184</v>
      </c>
      <c r="AB27" s="147">
        <f t="shared" si="5"/>
        <v>12</v>
      </c>
      <c r="AC27" s="106" t="str">
        <f t="shared" si="6"/>
        <v>Catastrófico</v>
      </c>
      <c r="AD27" s="106">
        <f t="shared" si="3"/>
        <v>5</v>
      </c>
      <c r="AE27" s="107" t="str">
        <f t="shared" si="7"/>
        <v>Extremo</v>
      </c>
      <c r="AF27" s="108" t="s">
        <v>9</v>
      </c>
    </row>
    <row r="28" spans="2:32" ht="25.5" x14ac:dyDescent="0.25">
      <c r="B28" s="466"/>
      <c r="C28" s="459"/>
      <c r="D28" s="553"/>
      <c r="E28" s="530" t="str">
        <f>'3-IDENTIFICACIÓN DEL RIESGO'!G46</f>
        <v>Riesgo 3</v>
      </c>
      <c r="F28" s="531"/>
      <c r="G28" s="172"/>
      <c r="H28" s="105" t="b">
        <f t="shared" si="0"/>
        <v>0</v>
      </c>
      <c r="I28" s="138"/>
      <c r="J28" s="138"/>
      <c r="K28" s="138"/>
      <c r="L28" s="138"/>
      <c r="M28" s="138"/>
      <c r="N28" s="138"/>
      <c r="O28" s="138"/>
      <c r="P28" s="138"/>
      <c r="Q28" s="138"/>
      <c r="R28" s="138"/>
      <c r="S28" s="138"/>
      <c r="T28" s="138"/>
      <c r="U28" s="138"/>
      <c r="V28" s="138"/>
      <c r="W28" s="138"/>
      <c r="X28" s="138"/>
      <c r="Y28" s="138"/>
      <c r="Z28" s="138"/>
      <c r="AA28" s="138"/>
      <c r="AB28" s="147">
        <f t="shared" si="5"/>
        <v>0</v>
      </c>
      <c r="AC28" s="106" t="str">
        <f t="shared" si="6"/>
        <v>Moderado</v>
      </c>
      <c r="AD28" s="106">
        <f t="shared" si="3"/>
        <v>3</v>
      </c>
      <c r="AE28" s="107" t="b">
        <f t="shared" si="7"/>
        <v>0</v>
      </c>
      <c r="AF28" s="108" t="s">
        <v>9</v>
      </c>
    </row>
    <row r="29" spans="2:32" ht="25.5" x14ac:dyDescent="0.25">
      <c r="B29" s="466"/>
      <c r="C29" s="459"/>
      <c r="D29" s="553"/>
      <c r="E29" s="530" t="str">
        <f>'3-IDENTIFICACIÓN DEL RIESGO'!G48</f>
        <v>Riesgo 4</v>
      </c>
      <c r="F29" s="531"/>
      <c r="G29" s="172"/>
      <c r="H29" s="105" t="b">
        <f t="shared" si="0"/>
        <v>0</v>
      </c>
      <c r="I29" s="138"/>
      <c r="J29" s="138"/>
      <c r="K29" s="138"/>
      <c r="L29" s="138"/>
      <c r="M29" s="138"/>
      <c r="N29" s="138"/>
      <c r="O29" s="138"/>
      <c r="P29" s="138"/>
      <c r="Q29" s="138"/>
      <c r="R29" s="138"/>
      <c r="S29" s="138"/>
      <c r="T29" s="138"/>
      <c r="U29" s="138"/>
      <c r="V29" s="138"/>
      <c r="W29" s="138"/>
      <c r="X29" s="138"/>
      <c r="Y29" s="138"/>
      <c r="Z29" s="138"/>
      <c r="AA29" s="138"/>
      <c r="AB29" s="147">
        <f t="shared" si="5"/>
        <v>0</v>
      </c>
      <c r="AC29" s="106" t="str">
        <f t="shared" si="6"/>
        <v>Moderado</v>
      </c>
      <c r="AD29" s="106">
        <f t="shared" si="3"/>
        <v>3</v>
      </c>
      <c r="AE29" s="107" t="b">
        <f t="shared" si="7"/>
        <v>0</v>
      </c>
      <c r="AF29" s="108" t="s">
        <v>9</v>
      </c>
    </row>
    <row r="30" spans="2:32" ht="25.5" x14ac:dyDescent="0.25">
      <c r="B30" s="467"/>
      <c r="C30" s="461"/>
      <c r="D30" s="554"/>
      <c r="E30" s="530" t="str">
        <f>'3-IDENTIFICACIÓN DEL RIESGO'!G50</f>
        <v>Riesgo 5</v>
      </c>
      <c r="F30" s="531"/>
      <c r="G30" s="172"/>
      <c r="H30" s="105" t="b">
        <f t="shared" si="0"/>
        <v>0</v>
      </c>
      <c r="I30" s="138"/>
      <c r="J30" s="138"/>
      <c r="K30" s="138"/>
      <c r="L30" s="138"/>
      <c r="M30" s="138"/>
      <c r="N30" s="138"/>
      <c r="O30" s="138"/>
      <c r="P30" s="138"/>
      <c r="Q30" s="138"/>
      <c r="R30" s="138"/>
      <c r="S30" s="138"/>
      <c r="T30" s="138"/>
      <c r="U30" s="138"/>
      <c r="V30" s="138"/>
      <c r="W30" s="138"/>
      <c r="X30" s="138"/>
      <c r="Y30" s="138"/>
      <c r="Z30" s="138"/>
      <c r="AA30" s="138"/>
      <c r="AB30" s="147">
        <f t="shared" si="5"/>
        <v>0</v>
      </c>
      <c r="AC30" s="106" t="str">
        <f t="shared" si="6"/>
        <v>Moderado</v>
      </c>
      <c r="AD30" s="106">
        <f t="shared" si="3"/>
        <v>3</v>
      </c>
      <c r="AE30" s="107" t="b">
        <f t="shared" si="7"/>
        <v>0</v>
      </c>
      <c r="AF30" s="108" t="s">
        <v>9</v>
      </c>
    </row>
    <row r="31" spans="2:32" ht="63" customHeight="1" x14ac:dyDescent="0.25">
      <c r="B31" s="465" t="str">
        <f>'3-IDENTIFICACIÓN DEL RIESGO'!B52</f>
        <v>Planificación del Ordenamiento Social de la Propiedad</v>
      </c>
      <c r="C31" s="457"/>
      <c r="D31" s="552" t="str">
        <f>'3-IDENTIFICACIÓN DEL RIESGO'!E52</f>
        <v>1. Dirección General.
2. Dirección de Gestión del Ordenamiento Social de Propiedad.
3. Subdirección de Planeación Operativa. 
4. Subdirección de Sistemas de Información.
5. Dirección de Acceso a Tierras.
6. Dirección de Gestión Jurídica de Tierras.
7. Dirección de Asuntos Étnicos.
8. UGT's
9. Secretaría General (servicio al ciudadano)</v>
      </c>
      <c r="E31" s="530" t="str">
        <f>'3-IDENTIFICACIÓN DEL RIESGO'!G52</f>
        <v>Alterar u omitir la información física o jurídica levantada durante las fases de formulación  e implementación de Planes de Ordenamiento Social de la Propiedad, limitando las actuaciones como gestores catastrales para favorecer a terceros.</v>
      </c>
      <c r="F31" s="531"/>
      <c r="G31" s="172" t="s">
        <v>26</v>
      </c>
      <c r="H31" s="105">
        <f t="shared" si="0"/>
        <v>3</v>
      </c>
      <c r="I31" s="138" t="s">
        <v>128</v>
      </c>
      <c r="J31" s="138" t="s">
        <v>184</v>
      </c>
      <c r="K31" s="138" t="s">
        <v>128</v>
      </c>
      <c r="L31" s="138" t="s">
        <v>128</v>
      </c>
      <c r="M31" s="138" t="s">
        <v>128</v>
      </c>
      <c r="N31" s="138" t="s">
        <v>128</v>
      </c>
      <c r="O31" s="138" t="s">
        <v>128</v>
      </c>
      <c r="P31" s="138" t="s">
        <v>128</v>
      </c>
      <c r="Q31" s="138" t="s">
        <v>128</v>
      </c>
      <c r="R31" s="138" t="s">
        <v>128</v>
      </c>
      <c r="S31" s="138" t="s">
        <v>128</v>
      </c>
      <c r="T31" s="138" t="s">
        <v>128</v>
      </c>
      <c r="U31" s="138" t="s">
        <v>128</v>
      </c>
      <c r="V31" s="138" t="s">
        <v>128</v>
      </c>
      <c r="W31" s="138" t="s">
        <v>128</v>
      </c>
      <c r="X31" s="138" t="s">
        <v>184</v>
      </c>
      <c r="Y31" s="138" t="s">
        <v>184</v>
      </c>
      <c r="Z31" s="138" t="s">
        <v>128</v>
      </c>
      <c r="AA31" s="138" t="s">
        <v>184</v>
      </c>
      <c r="AB31" s="147">
        <f t="shared" si="5"/>
        <v>15</v>
      </c>
      <c r="AC31" s="106" t="str">
        <f t="shared" si="6"/>
        <v>Catastrófico</v>
      </c>
      <c r="AD31" s="106">
        <f t="shared" si="3"/>
        <v>5</v>
      </c>
      <c r="AE31" s="107" t="str">
        <f t="shared" si="7"/>
        <v>Extremo</v>
      </c>
      <c r="AF31" s="108" t="s">
        <v>9</v>
      </c>
    </row>
    <row r="32" spans="2:32" ht="40.5" customHeight="1" x14ac:dyDescent="0.25">
      <c r="B32" s="466"/>
      <c r="C32" s="459"/>
      <c r="D32" s="553"/>
      <c r="E32" s="530" t="str">
        <f>'3-IDENTIFICACIÓN DEL RIESGO'!G54</f>
        <v>Solicitar o recibir dadivas por inscripción en el Registro de Sujetos de Ordenamiento</v>
      </c>
      <c r="F32" s="531"/>
      <c r="G32" s="172" t="s">
        <v>26</v>
      </c>
      <c r="H32" s="105">
        <f t="shared" si="0"/>
        <v>3</v>
      </c>
      <c r="I32" s="138" t="s">
        <v>128</v>
      </c>
      <c r="J32" s="138" t="s">
        <v>184</v>
      </c>
      <c r="K32" s="138" t="s">
        <v>128</v>
      </c>
      <c r="L32" s="138" t="s">
        <v>128</v>
      </c>
      <c r="M32" s="138" t="s">
        <v>128</v>
      </c>
      <c r="N32" s="138" t="s">
        <v>128</v>
      </c>
      <c r="O32" s="138" t="s">
        <v>128</v>
      </c>
      <c r="P32" s="138" t="s">
        <v>128</v>
      </c>
      <c r="Q32" s="138" t="s">
        <v>128</v>
      </c>
      <c r="R32" s="138" t="s">
        <v>128</v>
      </c>
      <c r="S32" s="138" t="s">
        <v>128</v>
      </c>
      <c r="T32" s="138" t="s">
        <v>128</v>
      </c>
      <c r="U32" s="138" t="s">
        <v>128</v>
      </c>
      <c r="V32" s="138" t="s">
        <v>128</v>
      </c>
      <c r="W32" s="138" t="s">
        <v>128</v>
      </c>
      <c r="X32" s="138" t="s">
        <v>184</v>
      </c>
      <c r="Y32" s="138" t="s">
        <v>184</v>
      </c>
      <c r="Z32" s="138" t="s">
        <v>128</v>
      </c>
      <c r="AA32" s="138" t="s">
        <v>184</v>
      </c>
      <c r="AB32" s="147">
        <f t="shared" si="5"/>
        <v>15</v>
      </c>
      <c r="AC32" s="106" t="str">
        <f t="shared" si="6"/>
        <v>Catastrófico</v>
      </c>
      <c r="AD32" s="106">
        <f t="shared" si="3"/>
        <v>5</v>
      </c>
      <c r="AE32" s="107" t="str">
        <f t="shared" si="7"/>
        <v>Extremo</v>
      </c>
      <c r="AF32" s="108" t="s">
        <v>9</v>
      </c>
    </row>
    <row r="33" spans="2:32" ht="42.75" customHeight="1" x14ac:dyDescent="0.25">
      <c r="B33" s="466"/>
      <c r="C33" s="459"/>
      <c r="D33" s="553"/>
      <c r="E33" s="530" t="str">
        <f>'3-IDENTIFICACIÓN DEL RIESGO'!G56</f>
        <v>Alterar u omitir información en desarrollo del procedimiento de Registro de Sujetos de Ordenamiento, para favorecer a terceros.</v>
      </c>
      <c r="F33" s="531"/>
      <c r="G33" s="172" t="s">
        <v>26</v>
      </c>
      <c r="H33" s="105">
        <f t="shared" si="0"/>
        <v>3</v>
      </c>
      <c r="I33" s="138" t="s">
        <v>128</v>
      </c>
      <c r="J33" s="138" t="s">
        <v>184</v>
      </c>
      <c r="K33" s="138" t="s">
        <v>128</v>
      </c>
      <c r="L33" s="138" t="s">
        <v>128</v>
      </c>
      <c r="M33" s="138" t="s">
        <v>128</v>
      </c>
      <c r="N33" s="138" t="s">
        <v>128</v>
      </c>
      <c r="O33" s="138" t="s">
        <v>184</v>
      </c>
      <c r="P33" s="138" t="s">
        <v>128</v>
      </c>
      <c r="Q33" s="138" t="s">
        <v>128</v>
      </c>
      <c r="R33" s="138" t="s">
        <v>128</v>
      </c>
      <c r="S33" s="138" t="s">
        <v>128</v>
      </c>
      <c r="T33" s="138" t="s">
        <v>128</v>
      </c>
      <c r="U33" s="138" t="s">
        <v>128</v>
      </c>
      <c r="V33" s="138" t="s">
        <v>128</v>
      </c>
      <c r="W33" s="138" t="s">
        <v>128</v>
      </c>
      <c r="X33" s="138" t="s">
        <v>184</v>
      </c>
      <c r="Y33" s="138" t="s">
        <v>184</v>
      </c>
      <c r="Z33" s="138" t="s">
        <v>128</v>
      </c>
      <c r="AA33" s="138" t="s">
        <v>184</v>
      </c>
      <c r="AB33" s="147">
        <f t="shared" si="5"/>
        <v>14</v>
      </c>
      <c r="AC33" s="106" t="str">
        <f t="shared" si="6"/>
        <v>Catastrófico</v>
      </c>
      <c r="AD33" s="106">
        <f t="shared" si="3"/>
        <v>5</v>
      </c>
      <c r="AE33" s="107" t="str">
        <f t="shared" si="7"/>
        <v>Extremo</v>
      </c>
      <c r="AF33" s="108" t="s">
        <v>9</v>
      </c>
    </row>
    <row r="34" spans="2:32" ht="74.25" customHeight="1" x14ac:dyDescent="0.25">
      <c r="B34" s="466"/>
      <c r="C34" s="459"/>
      <c r="D34" s="553"/>
      <c r="E34" s="530" t="str">
        <f>'3-IDENTIFICACIÓN DEL RIESGO'!G58</f>
        <v>Los servidores públicos y/o colaboradores de las UGT, solicitan o reciben dadivas  por diligenciamiento o entrega del Formulario de Inscripción de Sujetos de Ordenamiento - FISO</v>
      </c>
      <c r="F34" s="531"/>
      <c r="G34" s="172" t="s">
        <v>24</v>
      </c>
      <c r="H34" s="105">
        <f t="shared" si="0"/>
        <v>4</v>
      </c>
      <c r="I34" s="138" t="s">
        <v>128</v>
      </c>
      <c r="J34" s="138" t="s">
        <v>128</v>
      </c>
      <c r="K34" s="138" t="s">
        <v>128</v>
      </c>
      <c r="L34" s="138" t="s">
        <v>128</v>
      </c>
      <c r="M34" s="138" t="s">
        <v>128</v>
      </c>
      <c r="N34" s="138" t="s">
        <v>184</v>
      </c>
      <c r="O34" s="138" t="s">
        <v>128</v>
      </c>
      <c r="P34" s="138" t="s">
        <v>128</v>
      </c>
      <c r="Q34" s="138" t="s">
        <v>128</v>
      </c>
      <c r="R34" s="138" t="s">
        <v>128</v>
      </c>
      <c r="S34" s="138" t="s">
        <v>128</v>
      </c>
      <c r="T34" s="138" t="s">
        <v>128</v>
      </c>
      <c r="U34" s="138" t="s">
        <v>184</v>
      </c>
      <c r="V34" s="138" t="s">
        <v>128</v>
      </c>
      <c r="W34" s="138" t="s">
        <v>128</v>
      </c>
      <c r="X34" s="138" t="s">
        <v>184</v>
      </c>
      <c r="Y34" s="138" t="s">
        <v>128</v>
      </c>
      <c r="Z34" s="138" t="s">
        <v>128</v>
      </c>
      <c r="AA34" s="138" t="s">
        <v>128</v>
      </c>
      <c r="AB34" s="147">
        <f t="shared" si="5"/>
        <v>16</v>
      </c>
      <c r="AC34" s="106" t="str">
        <f t="shared" si="6"/>
        <v>Catastrófico</v>
      </c>
      <c r="AD34" s="106">
        <f t="shared" si="3"/>
        <v>5</v>
      </c>
      <c r="AE34" s="107" t="str">
        <f t="shared" si="7"/>
        <v>Extremo</v>
      </c>
      <c r="AF34" s="108" t="s">
        <v>9</v>
      </c>
    </row>
    <row r="35" spans="2:32" ht="32.25" customHeight="1" x14ac:dyDescent="0.25">
      <c r="B35" s="467"/>
      <c r="C35" s="461"/>
      <c r="D35" s="554"/>
      <c r="E35" s="530" t="str">
        <f>'3-IDENTIFICACIÓN DEL RIESGO'!G60</f>
        <v>Riesgo 5</v>
      </c>
      <c r="F35" s="531"/>
      <c r="G35" s="172"/>
      <c r="H35" s="105" t="b">
        <f t="shared" si="0"/>
        <v>0</v>
      </c>
      <c r="I35" s="138"/>
      <c r="J35" s="138"/>
      <c r="K35" s="138"/>
      <c r="L35" s="138"/>
      <c r="M35" s="138"/>
      <c r="N35" s="138"/>
      <c r="O35" s="138"/>
      <c r="P35" s="138"/>
      <c r="Q35" s="138"/>
      <c r="R35" s="138"/>
      <c r="S35" s="138"/>
      <c r="T35" s="138"/>
      <c r="U35" s="138"/>
      <c r="V35" s="138"/>
      <c r="W35" s="138"/>
      <c r="X35" s="138"/>
      <c r="Y35" s="138"/>
      <c r="Z35" s="138"/>
      <c r="AA35" s="138"/>
      <c r="AB35" s="147">
        <f t="shared" si="5"/>
        <v>0</v>
      </c>
      <c r="AC35" s="106" t="str">
        <f t="shared" si="6"/>
        <v>Moderado</v>
      </c>
      <c r="AD35" s="106">
        <f t="shared" si="3"/>
        <v>3</v>
      </c>
      <c r="AE35" s="107" t="b">
        <f t="shared" si="7"/>
        <v>0</v>
      </c>
      <c r="AF35" s="108" t="s">
        <v>9</v>
      </c>
    </row>
    <row r="36" spans="2:32" ht="74.25" customHeight="1" x14ac:dyDescent="0.25">
      <c r="B36" s="465" t="str">
        <f>'3-IDENTIFICACIÓN DEL RIESGO'!B62</f>
        <v>Seguridad Jurídica sobre la Titularidad de la Tierra y los Territorios</v>
      </c>
      <c r="C36" s="457"/>
      <c r="D36" s="552" t="str">
        <f>'3-IDENTIFICACIÓN DEL RIESGO'!E62</f>
        <v>1. Dirección de Gestión Jurídica de Tierras.
2. Subdirección de procesos Agrarios y Gestión Jurídica.
3. Subdirección de seguridad Jurídica.
4. Dirección Asuntos Étnicos.
5. Subdirección Asuntos Étnicos.</v>
      </c>
      <c r="E36" s="530" t="str">
        <f>'3-IDENTIFICACIÓN DEL RIESGO'!G62</f>
        <v xml:space="preserve">Servidores públicos o colaboradores de la ANT, que en beneficio propio o de un tercero manipulen, destruyan, dilaten omitan o incidan indebidamente en trámites o actuaciones administrativas de procesos agrarios o formalización de la propiedad privada rural. </v>
      </c>
      <c r="F36" s="531"/>
      <c r="G36" s="172" t="s">
        <v>67</v>
      </c>
      <c r="H36" s="105">
        <f t="shared" si="0"/>
        <v>1</v>
      </c>
      <c r="I36" s="138" t="s">
        <v>128</v>
      </c>
      <c r="J36" s="138" t="s">
        <v>128</v>
      </c>
      <c r="K36" s="138" t="s">
        <v>128</v>
      </c>
      <c r="L36" s="138" t="s">
        <v>184</v>
      </c>
      <c r="M36" s="138" t="s">
        <v>128</v>
      </c>
      <c r="N36" s="138" t="s">
        <v>128</v>
      </c>
      <c r="O36" s="138" t="s">
        <v>128</v>
      </c>
      <c r="P36" s="138" t="s">
        <v>128</v>
      </c>
      <c r="Q36" s="138" t="s">
        <v>128</v>
      </c>
      <c r="R36" s="138" t="s">
        <v>128</v>
      </c>
      <c r="S36" s="138" t="s">
        <v>128</v>
      </c>
      <c r="T36" s="138" t="s">
        <v>128</v>
      </c>
      <c r="U36" s="138" t="s">
        <v>128</v>
      </c>
      <c r="V36" s="138" t="s">
        <v>128</v>
      </c>
      <c r="W36" s="138" t="s">
        <v>128</v>
      </c>
      <c r="X36" s="138" t="s">
        <v>184</v>
      </c>
      <c r="Y36" s="138" t="s">
        <v>128</v>
      </c>
      <c r="Z36" s="138" t="s">
        <v>184</v>
      </c>
      <c r="AA36" s="138" t="s">
        <v>128</v>
      </c>
      <c r="AB36" s="147">
        <f t="shared" si="5"/>
        <v>16</v>
      </c>
      <c r="AC36" s="106" t="str">
        <f t="shared" si="6"/>
        <v>Catastrófico</v>
      </c>
      <c r="AD36" s="106">
        <f t="shared" si="3"/>
        <v>5</v>
      </c>
      <c r="AE36" s="107" t="str">
        <f t="shared" si="7"/>
        <v>Extremo</v>
      </c>
      <c r="AF36" s="108" t="s">
        <v>9</v>
      </c>
    </row>
    <row r="37" spans="2:32" ht="42" customHeight="1" x14ac:dyDescent="0.25">
      <c r="B37" s="466"/>
      <c r="C37" s="459"/>
      <c r="D37" s="553"/>
      <c r="E37" s="530" t="str">
        <f>'3-IDENTIFICACIÓN DEL RIESGO'!G64</f>
        <v>Servidores públicos y/o colaboradores de las UGT reciben dádivas por agilizar, omitir o dilatar trámites para el desarrollo de procesos agrarios</v>
      </c>
      <c r="F37" s="531"/>
      <c r="G37" s="172" t="s">
        <v>24</v>
      </c>
      <c r="H37" s="105">
        <f t="shared" si="0"/>
        <v>4</v>
      </c>
      <c r="I37" s="138" t="s">
        <v>128</v>
      </c>
      <c r="J37" s="138" t="s">
        <v>128</v>
      </c>
      <c r="K37" s="138" t="s">
        <v>128</v>
      </c>
      <c r="L37" s="138" t="s">
        <v>128</v>
      </c>
      <c r="M37" s="138" t="s">
        <v>128</v>
      </c>
      <c r="N37" s="138" t="s">
        <v>184</v>
      </c>
      <c r="O37" s="138" t="s">
        <v>128</v>
      </c>
      <c r="P37" s="138" t="s">
        <v>128</v>
      </c>
      <c r="Q37" s="138" t="s">
        <v>128</v>
      </c>
      <c r="R37" s="138" t="s">
        <v>128</v>
      </c>
      <c r="S37" s="138" t="s">
        <v>128</v>
      </c>
      <c r="T37" s="138" t="s">
        <v>128</v>
      </c>
      <c r="U37" s="138" t="s">
        <v>184</v>
      </c>
      <c r="V37" s="138" t="s">
        <v>128</v>
      </c>
      <c r="W37" s="138" t="s">
        <v>128</v>
      </c>
      <c r="X37" s="138" t="s">
        <v>184</v>
      </c>
      <c r="Y37" s="138" t="s">
        <v>128</v>
      </c>
      <c r="Z37" s="138" t="s">
        <v>128</v>
      </c>
      <c r="AA37" s="138" t="s">
        <v>128</v>
      </c>
      <c r="AB37" s="147">
        <f t="shared" si="5"/>
        <v>16</v>
      </c>
      <c r="AC37" s="106" t="str">
        <f t="shared" si="6"/>
        <v>Catastrófico</v>
      </c>
      <c r="AD37" s="106">
        <f t="shared" si="3"/>
        <v>5</v>
      </c>
      <c r="AE37" s="107" t="str">
        <f t="shared" si="7"/>
        <v>Extremo</v>
      </c>
      <c r="AF37" s="108" t="s">
        <v>9</v>
      </c>
    </row>
    <row r="38" spans="2:32" ht="25.5" x14ac:dyDescent="0.25">
      <c r="B38" s="466"/>
      <c r="C38" s="459"/>
      <c r="D38" s="553"/>
      <c r="E38" s="530" t="str">
        <f>'3-IDENTIFICACIÓN DEL RIESGO'!G66</f>
        <v>Riesgo 3</v>
      </c>
      <c r="F38" s="531"/>
      <c r="G38" s="172"/>
      <c r="H38" s="105" t="b">
        <f t="shared" si="0"/>
        <v>0</v>
      </c>
      <c r="I38" s="138"/>
      <c r="J38" s="138"/>
      <c r="K38" s="138"/>
      <c r="L38" s="138"/>
      <c r="M38" s="138"/>
      <c r="N38" s="138"/>
      <c r="O38" s="138"/>
      <c r="P38" s="138"/>
      <c r="Q38" s="138"/>
      <c r="R38" s="138"/>
      <c r="S38" s="138"/>
      <c r="T38" s="138"/>
      <c r="U38" s="138"/>
      <c r="V38" s="138"/>
      <c r="W38" s="138"/>
      <c r="X38" s="138"/>
      <c r="Y38" s="138"/>
      <c r="Z38" s="138"/>
      <c r="AA38" s="138"/>
      <c r="AB38" s="147">
        <f t="shared" si="5"/>
        <v>0</v>
      </c>
      <c r="AC38" s="106" t="str">
        <f t="shared" si="6"/>
        <v>Moderado</v>
      </c>
      <c r="AD38" s="106">
        <f t="shared" si="3"/>
        <v>3</v>
      </c>
      <c r="AE38" s="107" t="b">
        <f t="shared" si="7"/>
        <v>0</v>
      </c>
      <c r="AF38" s="108" t="s">
        <v>9</v>
      </c>
    </row>
    <row r="39" spans="2:32" ht="25.5" x14ac:dyDescent="0.25">
      <c r="B39" s="466"/>
      <c r="C39" s="459"/>
      <c r="D39" s="553"/>
      <c r="E39" s="530" t="str">
        <f>'3-IDENTIFICACIÓN DEL RIESGO'!G68</f>
        <v>Riesgo 4</v>
      </c>
      <c r="F39" s="531"/>
      <c r="G39" s="172"/>
      <c r="H39" s="105" t="b">
        <f t="shared" si="0"/>
        <v>0</v>
      </c>
      <c r="I39" s="138"/>
      <c r="J39" s="138"/>
      <c r="K39" s="138"/>
      <c r="L39" s="138"/>
      <c r="M39" s="138"/>
      <c r="N39" s="138"/>
      <c r="O39" s="138"/>
      <c r="P39" s="138"/>
      <c r="Q39" s="138"/>
      <c r="R39" s="138"/>
      <c r="S39" s="138"/>
      <c r="T39" s="138"/>
      <c r="U39" s="138"/>
      <c r="V39" s="138"/>
      <c r="W39" s="138"/>
      <c r="X39" s="138"/>
      <c r="Y39" s="138"/>
      <c r="Z39" s="138"/>
      <c r="AA39" s="138"/>
      <c r="AB39" s="147">
        <f t="shared" si="5"/>
        <v>0</v>
      </c>
      <c r="AC39" s="106" t="str">
        <f t="shared" si="6"/>
        <v>Moderado</v>
      </c>
      <c r="AD39" s="106">
        <f t="shared" si="3"/>
        <v>3</v>
      </c>
      <c r="AE39" s="107" t="b">
        <f t="shared" si="7"/>
        <v>0</v>
      </c>
      <c r="AF39" s="108" t="s">
        <v>9</v>
      </c>
    </row>
    <row r="40" spans="2:32" ht="25.5" x14ac:dyDescent="0.25">
      <c r="B40" s="467"/>
      <c r="C40" s="461"/>
      <c r="D40" s="554"/>
      <c r="E40" s="530" t="str">
        <f>'3-IDENTIFICACIÓN DEL RIESGO'!G70</f>
        <v>Riesgo 5</v>
      </c>
      <c r="F40" s="531"/>
      <c r="G40" s="172"/>
      <c r="H40" s="105" t="b">
        <f t="shared" si="0"/>
        <v>0</v>
      </c>
      <c r="I40" s="138"/>
      <c r="J40" s="138"/>
      <c r="K40" s="138"/>
      <c r="L40" s="138"/>
      <c r="M40" s="138"/>
      <c r="N40" s="138"/>
      <c r="O40" s="138"/>
      <c r="P40" s="138"/>
      <c r="Q40" s="138"/>
      <c r="R40" s="138"/>
      <c r="S40" s="138"/>
      <c r="T40" s="138"/>
      <c r="U40" s="138"/>
      <c r="V40" s="138"/>
      <c r="W40" s="138"/>
      <c r="X40" s="138"/>
      <c r="Y40" s="138"/>
      <c r="Z40" s="138"/>
      <c r="AA40" s="138"/>
      <c r="AB40" s="147">
        <f t="shared" si="5"/>
        <v>0</v>
      </c>
      <c r="AC40" s="106" t="str">
        <f t="shared" si="6"/>
        <v>Moderado</v>
      </c>
      <c r="AD40" s="106">
        <f t="shared" si="3"/>
        <v>3</v>
      </c>
      <c r="AE40" s="107" t="b">
        <f t="shared" si="7"/>
        <v>0</v>
      </c>
      <c r="AF40" s="108" t="s">
        <v>9</v>
      </c>
    </row>
    <row r="41" spans="2:32" ht="51.75" customHeight="1" x14ac:dyDescent="0.25">
      <c r="B41" s="465" t="str">
        <f>'3-IDENTIFICACIÓN DEL RIESGO'!B72</f>
        <v>Acceso a la Propiedad de la Tierra y los Territorios</v>
      </c>
      <c r="C41" s="457"/>
      <c r="D41" s="552" t="str">
        <f>'3-IDENTIFICACIÓN DEL RIESGO'!E72</f>
        <v>1. Dirección de Acceso a Tierras.
2. Subdirección de Acceso a Tierras por Demanda y Descongestión.
3. Subdirección de Acceso a Tierras en Zonas Focalizadas.
4. Subdirección de Administración de Tierras de la Nación.
5. Dirección de Asuntos Étnicos.
6. Subdirección de Asuntos Étnicos.
7. UGT's</v>
      </c>
      <c r="E41" s="530" t="str">
        <f>'3-IDENTIFICACIÓN DEL RIESGO'!G72</f>
        <v>Manipulación y/u omisión de la información obtenida en la visita agronómica o estudio preliminar y complementario de títulos  de expedientes de Compra Directa de la DAT para  beneficio propio o de particulares.</v>
      </c>
      <c r="F41" s="531"/>
      <c r="G41" s="172" t="s">
        <v>24</v>
      </c>
      <c r="H41" s="105">
        <f t="shared" si="0"/>
        <v>4</v>
      </c>
      <c r="I41" s="159" t="s">
        <v>128</v>
      </c>
      <c r="J41" s="159" t="s">
        <v>128</v>
      </c>
      <c r="K41" s="159" t="s">
        <v>128</v>
      </c>
      <c r="L41" s="159" t="s">
        <v>128</v>
      </c>
      <c r="M41" s="159" t="s">
        <v>128</v>
      </c>
      <c r="N41" s="159" t="s">
        <v>128</v>
      </c>
      <c r="O41" s="159" t="s">
        <v>128</v>
      </c>
      <c r="P41" s="159" t="s">
        <v>128</v>
      </c>
      <c r="Q41" s="159" t="s">
        <v>128</v>
      </c>
      <c r="R41" s="159" t="s">
        <v>128</v>
      </c>
      <c r="S41" s="159" t="s">
        <v>128</v>
      </c>
      <c r="T41" s="159" t="s">
        <v>128</v>
      </c>
      <c r="U41" s="159" t="s">
        <v>128</v>
      </c>
      <c r="V41" s="159" t="s">
        <v>128</v>
      </c>
      <c r="W41" s="159" t="s">
        <v>128</v>
      </c>
      <c r="X41" s="159" t="s">
        <v>184</v>
      </c>
      <c r="Y41" s="159" t="s">
        <v>128</v>
      </c>
      <c r="Z41" s="159" t="s">
        <v>128</v>
      </c>
      <c r="AA41" s="159" t="s">
        <v>128</v>
      </c>
      <c r="AB41" s="147">
        <f t="shared" si="5"/>
        <v>18</v>
      </c>
      <c r="AC41" s="106" t="str">
        <f t="shared" si="6"/>
        <v>Catastrófico</v>
      </c>
      <c r="AD41" s="106">
        <f t="shared" si="3"/>
        <v>5</v>
      </c>
      <c r="AE41" s="107" t="str">
        <f t="shared" si="7"/>
        <v>Extremo</v>
      </c>
      <c r="AF41" s="108" t="s">
        <v>9</v>
      </c>
    </row>
    <row r="42" spans="2:32" ht="50.25" customHeight="1" x14ac:dyDescent="0.25">
      <c r="B42" s="466"/>
      <c r="C42" s="459"/>
      <c r="D42" s="553"/>
      <c r="E42" s="530" t="str">
        <f>'3-IDENTIFICACIÓN DEL RIESGO'!G74</f>
        <v xml:space="preserve">Manipulación de la información durante las actividades de verificación de requisitos mínimos del predio de tipo jurídico, técnico o ambiental  bajo el cual se materialice un subsidio, para beneficio propio o de un tercero </v>
      </c>
      <c r="F42" s="531"/>
      <c r="G42" s="172" t="s">
        <v>24</v>
      </c>
      <c r="H42" s="105">
        <f t="shared" si="0"/>
        <v>4</v>
      </c>
      <c r="I42" s="159" t="s">
        <v>128</v>
      </c>
      <c r="J42" s="159" t="s">
        <v>128</v>
      </c>
      <c r="K42" s="159" t="s">
        <v>128</v>
      </c>
      <c r="L42" s="159" t="s">
        <v>128</v>
      </c>
      <c r="M42" s="159" t="s">
        <v>128</v>
      </c>
      <c r="N42" s="159" t="s">
        <v>128</v>
      </c>
      <c r="O42" s="159" t="s">
        <v>128</v>
      </c>
      <c r="P42" s="159" t="s">
        <v>128</v>
      </c>
      <c r="Q42" s="159" t="s">
        <v>184</v>
      </c>
      <c r="R42" s="159" t="s">
        <v>128</v>
      </c>
      <c r="S42" s="159" t="s">
        <v>128</v>
      </c>
      <c r="T42" s="159" t="s">
        <v>128</v>
      </c>
      <c r="U42" s="159" t="s">
        <v>128</v>
      </c>
      <c r="V42" s="159" t="s">
        <v>128</v>
      </c>
      <c r="W42" s="159" t="s">
        <v>128</v>
      </c>
      <c r="X42" s="159" t="s">
        <v>184</v>
      </c>
      <c r="Y42" s="159" t="s">
        <v>128</v>
      </c>
      <c r="Z42" s="159" t="s">
        <v>128</v>
      </c>
      <c r="AA42" s="159" t="s">
        <v>184</v>
      </c>
      <c r="AB42" s="147">
        <f t="shared" si="5"/>
        <v>16</v>
      </c>
      <c r="AC42" s="106" t="str">
        <f t="shared" si="6"/>
        <v>Catastrófico</v>
      </c>
      <c r="AD42" s="106">
        <f t="shared" si="3"/>
        <v>5</v>
      </c>
      <c r="AE42" s="107" t="str">
        <f t="shared" si="7"/>
        <v>Extremo</v>
      </c>
      <c r="AF42" s="108" t="s">
        <v>9</v>
      </c>
    </row>
    <row r="43" spans="2:32" ht="44.25" customHeight="1" x14ac:dyDescent="0.25">
      <c r="B43" s="466"/>
      <c r="C43" s="459"/>
      <c r="D43" s="553"/>
      <c r="E43" s="530" t="str">
        <f>'3-IDENTIFICACIÓN DEL RIESGO'!G76</f>
        <v xml:space="preserve">Manipulación de la información en las diferentes etapas del procedimiento de Revocatoria Directa de la DAT para beneficio propio y/o de particulares </v>
      </c>
      <c r="F43" s="531"/>
      <c r="G43" s="172" t="s">
        <v>24</v>
      </c>
      <c r="H43" s="105">
        <f t="shared" si="0"/>
        <v>4</v>
      </c>
      <c r="I43" s="159" t="s">
        <v>128</v>
      </c>
      <c r="J43" s="159" t="s">
        <v>128</v>
      </c>
      <c r="K43" s="159" t="s">
        <v>128</v>
      </c>
      <c r="L43" s="159" t="s">
        <v>128</v>
      </c>
      <c r="M43" s="159" t="s">
        <v>128</v>
      </c>
      <c r="N43" s="159" t="s">
        <v>128</v>
      </c>
      <c r="O43" s="159" t="s">
        <v>128</v>
      </c>
      <c r="P43" s="159" t="s">
        <v>128</v>
      </c>
      <c r="Q43" s="159" t="s">
        <v>184</v>
      </c>
      <c r="R43" s="159" t="s">
        <v>128</v>
      </c>
      <c r="S43" s="159" t="s">
        <v>128</v>
      </c>
      <c r="T43" s="159" t="s">
        <v>128</v>
      </c>
      <c r="U43" s="159" t="s">
        <v>128</v>
      </c>
      <c r="V43" s="159" t="s">
        <v>128</v>
      </c>
      <c r="W43" s="159" t="s">
        <v>128</v>
      </c>
      <c r="X43" s="159" t="s">
        <v>184</v>
      </c>
      <c r="Y43" s="159" t="s">
        <v>128</v>
      </c>
      <c r="Z43" s="159" t="s">
        <v>128</v>
      </c>
      <c r="AA43" s="159" t="s">
        <v>184</v>
      </c>
      <c r="AB43" s="147">
        <f t="shared" si="5"/>
        <v>16</v>
      </c>
      <c r="AC43" s="106" t="str">
        <f t="shared" si="6"/>
        <v>Catastrófico</v>
      </c>
      <c r="AD43" s="106">
        <f t="shared" si="3"/>
        <v>5</v>
      </c>
      <c r="AE43" s="107" t="str">
        <f t="shared" si="7"/>
        <v>Extremo</v>
      </c>
      <c r="AF43" s="108" t="s">
        <v>9</v>
      </c>
    </row>
    <row r="44" spans="2:32" ht="50.25" customHeight="1" x14ac:dyDescent="0.25">
      <c r="B44" s="466"/>
      <c r="C44" s="459"/>
      <c r="D44" s="553"/>
      <c r="E44" s="530" t="str">
        <f>'3-IDENTIFICACIÓN DEL RIESGO'!G78</f>
        <v>Manipulación de la información entregada a las  subdirecciones misionales según el  POSPR-P-006 P Procedimiento Único de Ordenamiento Social de la Propiedad,  para beneficio propio o de terceros</v>
      </c>
      <c r="F44" s="531"/>
      <c r="G44" s="172" t="s">
        <v>24</v>
      </c>
      <c r="H44" s="105">
        <f t="shared" si="0"/>
        <v>4</v>
      </c>
      <c r="I44" s="159" t="s">
        <v>128</v>
      </c>
      <c r="J44" s="159" t="s">
        <v>128</v>
      </c>
      <c r="K44" s="159" t="s">
        <v>128</v>
      </c>
      <c r="L44" s="159" t="s">
        <v>128</v>
      </c>
      <c r="M44" s="159" t="s">
        <v>128</v>
      </c>
      <c r="N44" s="159" t="s">
        <v>128</v>
      </c>
      <c r="O44" s="159" t="s">
        <v>128</v>
      </c>
      <c r="P44" s="159" t="s">
        <v>128</v>
      </c>
      <c r="Q44" s="159" t="s">
        <v>128</v>
      </c>
      <c r="R44" s="159" t="s">
        <v>128</v>
      </c>
      <c r="S44" s="159" t="s">
        <v>128</v>
      </c>
      <c r="T44" s="159" t="s">
        <v>128</v>
      </c>
      <c r="U44" s="159" t="s">
        <v>128</v>
      </c>
      <c r="V44" s="159" t="s">
        <v>128</v>
      </c>
      <c r="W44" s="159" t="s">
        <v>128</v>
      </c>
      <c r="X44" s="159" t="s">
        <v>184</v>
      </c>
      <c r="Y44" s="159" t="s">
        <v>128</v>
      </c>
      <c r="Z44" s="159" t="s">
        <v>128</v>
      </c>
      <c r="AA44" s="159" t="s">
        <v>184</v>
      </c>
      <c r="AB44" s="147">
        <f t="shared" si="5"/>
        <v>17</v>
      </c>
      <c r="AC44" s="106" t="str">
        <f t="shared" si="6"/>
        <v>Catastrófico</v>
      </c>
      <c r="AD44" s="106">
        <f t="shared" si="3"/>
        <v>5</v>
      </c>
      <c r="AE44" s="107" t="str">
        <f t="shared" si="7"/>
        <v>Extremo</v>
      </c>
      <c r="AF44" s="108" t="s">
        <v>9</v>
      </c>
    </row>
    <row r="45" spans="2:32" ht="50.25" customHeight="1" x14ac:dyDescent="0.25">
      <c r="B45" s="466"/>
      <c r="C45" s="459"/>
      <c r="D45" s="553"/>
      <c r="E45" s="530" t="str">
        <f>'3-IDENTIFICACIÓN DEL RIESGO'!G80</f>
        <v>Adquisición de predios con enfoque diferencial étnico sin pleno cumplimiento de requisitos o por fuera de las necesidades y prioridades establecidos por la ANT, para beneficio de particulares</v>
      </c>
      <c r="F45" s="531"/>
      <c r="G45" s="172" t="s">
        <v>24</v>
      </c>
      <c r="H45" s="105">
        <f t="shared" si="0"/>
        <v>4</v>
      </c>
      <c r="I45" s="138" t="s">
        <v>128</v>
      </c>
      <c r="J45" s="138" t="s">
        <v>128</v>
      </c>
      <c r="K45" s="138" t="s">
        <v>128</v>
      </c>
      <c r="L45" s="138" t="s">
        <v>128</v>
      </c>
      <c r="M45" s="138" t="s">
        <v>128</v>
      </c>
      <c r="N45" s="138" t="s">
        <v>128</v>
      </c>
      <c r="O45" s="138" t="s">
        <v>128</v>
      </c>
      <c r="P45" s="138" t="s">
        <v>128</v>
      </c>
      <c r="Q45" s="138" t="s">
        <v>128</v>
      </c>
      <c r="R45" s="138" t="s">
        <v>128</v>
      </c>
      <c r="S45" s="138" t="s">
        <v>128</v>
      </c>
      <c r="T45" s="138" t="s">
        <v>128</v>
      </c>
      <c r="U45" s="138" t="s">
        <v>128</v>
      </c>
      <c r="V45" s="138" t="s">
        <v>128</v>
      </c>
      <c r="W45" s="138" t="s">
        <v>128</v>
      </c>
      <c r="X45" s="138" t="s">
        <v>184</v>
      </c>
      <c r="Y45" s="138" t="s">
        <v>128</v>
      </c>
      <c r="Z45" s="138" t="s">
        <v>128</v>
      </c>
      <c r="AA45" s="138" t="s">
        <v>184</v>
      </c>
      <c r="AB45" s="147">
        <f t="shared" si="5"/>
        <v>17</v>
      </c>
      <c r="AC45" s="106" t="str">
        <f t="shared" si="6"/>
        <v>Catastrófico</v>
      </c>
      <c r="AD45" s="106">
        <f t="shared" si="3"/>
        <v>5</v>
      </c>
      <c r="AE45" s="107" t="str">
        <f t="shared" si="7"/>
        <v>Extremo</v>
      </c>
      <c r="AF45" s="108" t="s">
        <v>9</v>
      </c>
    </row>
    <row r="46" spans="2:32" ht="51.75" customHeight="1" x14ac:dyDescent="0.25">
      <c r="B46" s="466"/>
      <c r="C46" s="459"/>
      <c r="D46" s="553"/>
      <c r="E46" s="530" t="str">
        <f>'3-IDENTIFICACIÓN DEL RIESGO'!G82</f>
        <v>Desviación de recursos en el desarrollo del proceso de la iniciativa Comunitaria con enfoque diferencial étnico para beneficio de un contratista o funcionario o un tercero.</v>
      </c>
      <c r="F46" s="531"/>
      <c r="G46" s="172" t="s">
        <v>24</v>
      </c>
      <c r="H46" s="105">
        <f t="shared" si="0"/>
        <v>4</v>
      </c>
      <c r="I46" s="138" t="s">
        <v>128</v>
      </c>
      <c r="J46" s="138" t="s">
        <v>128</v>
      </c>
      <c r="K46" s="138" t="s">
        <v>128</v>
      </c>
      <c r="L46" s="138" t="s">
        <v>128</v>
      </c>
      <c r="M46" s="138" t="s">
        <v>128</v>
      </c>
      <c r="N46" s="138" t="s">
        <v>128</v>
      </c>
      <c r="O46" s="138" t="s">
        <v>128</v>
      </c>
      <c r="P46" s="138" t="s">
        <v>128</v>
      </c>
      <c r="Q46" s="138" t="s">
        <v>184</v>
      </c>
      <c r="R46" s="138" t="s">
        <v>128</v>
      </c>
      <c r="S46" s="138" t="s">
        <v>128</v>
      </c>
      <c r="T46" s="138" t="s">
        <v>128</v>
      </c>
      <c r="U46" s="138" t="s">
        <v>128</v>
      </c>
      <c r="V46" s="138" t="s">
        <v>128</v>
      </c>
      <c r="W46" s="138" t="s">
        <v>128</v>
      </c>
      <c r="X46" s="138" t="s">
        <v>184</v>
      </c>
      <c r="Y46" s="138" t="s">
        <v>128</v>
      </c>
      <c r="Z46" s="138" t="s">
        <v>128</v>
      </c>
      <c r="AA46" s="138" t="s">
        <v>184</v>
      </c>
      <c r="AB46" s="147">
        <f t="shared" si="5"/>
        <v>16</v>
      </c>
      <c r="AC46" s="106" t="str">
        <f t="shared" si="6"/>
        <v>Catastrófico</v>
      </c>
      <c r="AD46" s="106">
        <f t="shared" si="3"/>
        <v>5</v>
      </c>
      <c r="AE46" s="107" t="str">
        <f t="shared" si="7"/>
        <v>Extremo</v>
      </c>
      <c r="AF46" s="108" t="s">
        <v>9</v>
      </c>
    </row>
    <row r="47" spans="2:32" ht="60.75" customHeight="1" x14ac:dyDescent="0.25">
      <c r="B47" s="466"/>
      <c r="C47" s="459"/>
      <c r="D47" s="553"/>
      <c r="E47" s="530" t="str">
        <f>'3-IDENTIFICACIÓN DEL RIESGO'!G84</f>
        <v>Dilación en la atención a las solicitudes de comunidades étnicas favoreciendo intereses particulares.</v>
      </c>
      <c r="F47" s="531"/>
      <c r="G47" s="172" t="s">
        <v>67</v>
      </c>
      <c r="H47" s="105">
        <f t="shared" si="0"/>
        <v>1</v>
      </c>
      <c r="I47" s="138" t="s">
        <v>128</v>
      </c>
      <c r="J47" s="138" t="s">
        <v>128</v>
      </c>
      <c r="K47" s="138" t="s">
        <v>128</v>
      </c>
      <c r="L47" s="138" t="s">
        <v>184</v>
      </c>
      <c r="M47" s="138" t="s">
        <v>128</v>
      </c>
      <c r="N47" s="138" t="s">
        <v>128</v>
      </c>
      <c r="O47" s="138" t="s">
        <v>128</v>
      </c>
      <c r="P47" s="138" t="s">
        <v>128</v>
      </c>
      <c r="Q47" s="138" t="s">
        <v>128</v>
      </c>
      <c r="R47" s="138" t="s">
        <v>128</v>
      </c>
      <c r="S47" s="138" t="s">
        <v>128</v>
      </c>
      <c r="T47" s="138" t="s">
        <v>128</v>
      </c>
      <c r="U47" s="138" t="s">
        <v>184</v>
      </c>
      <c r="V47" s="138" t="s">
        <v>184</v>
      </c>
      <c r="W47" s="138" t="s">
        <v>128</v>
      </c>
      <c r="X47" s="138" t="s">
        <v>184</v>
      </c>
      <c r="Y47" s="138" t="s">
        <v>184</v>
      </c>
      <c r="Z47" s="138" t="s">
        <v>128</v>
      </c>
      <c r="AA47" s="138" t="s">
        <v>184</v>
      </c>
      <c r="AB47" s="147">
        <f t="shared" si="5"/>
        <v>13</v>
      </c>
      <c r="AC47" s="106" t="str">
        <f t="shared" si="6"/>
        <v>Catastrófico</v>
      </c>
      <c r="AD47" s="106">
        <f t="shared" si="3"/>
        <v>5</v>
      </c>
      <c r="AE47" s="107" t="str">
        <f t="shared" si="7"/>
        <v>Extremo</v>
      </c>
      <c r="AF47" s="108" t="s">
        <v>9</v>
      </c>
    </row>
    <row r="48" spans="2:32" ht="59.25" customHeight="1" x14ac:dyDescent="0.25">
      <c r="B48" s="466"/>
      <c r="C48" s="459"/>
      <c r="D48" s="553"/>
      <c r="E48" s="530" t="str">
        <f>'3-IDENTIFICACIÓN DEL RIESGO'!G86</f>
        <v>Favorecimiento en la atención de solicitudes de formalización de territorios colectivos a comunidades étnicas específicas por parte de la Subdirección de Asuntos Étnicos, desconociendo el principio de equidad.</v>
      </c>
      <c r="F48" s="531"/>
      <c r="G48" s="172" t="s">
        <v>28</v>
      </c>
      <c r="H48" s="105">
        <f t="shared" si="0"/>
        <v>2</v>
      </c>
      <c r="I48" s="138" t="s">
        <v>128</v>
      </c>
      <c r="J48" s="138" t="s">
        <v>128</v>
      </c>
      <c r="K48" s="138" t="s">
        <v>128</v>
      </c>
      <c r="L48" s="138" t="s">
        <v>184</v>
      </c>
      <c r="M48" s="138" t="s">
        <v>128</v>
      </c>
      <c r="N48" s="138" t="s">
        <v>128</v>
      </c>
      <c r="O48" s="138" t="s">
        <v>128</v>
      </c>
      <c r="P48" s="138" t="s">
        <v>128</v>
      </c>
      <c r="Q48" s="138" t="s">
        <v>128</v>
      </c>
      <c r="R48" s="138" t="s">
        <v>128</v>
      </c>
      <c r="S48" s="138" t="s">
        <v>128</v>
      </c>
      <c r="T48" s="138" t="s">
        <v>128</v>
      </c>
      <c r="U48" s="138" t="s">
        <v>184</v>
      </c>
      <c r="V48" s="138" t="s">
        <v>184</v>
      </c>
      <c r="W48" s="138" t="s">
        <v>128</v>
      </c>
      <c r="X48" s="138" t="s">
        <v>184</v>
      </c>
      <c r="Y48" s="138" t="s">
        <v>184</v>
      </c>
      <c r="Z48" s="138" t="s">
        <v>128</v>
      </c>
      <c r="AA48" s="138" t="s">
        <v>184</v>
      </c>
      <c r="AB48" s="147">
        <f t="shared" si="5"/>
        <v>13</v>
      </c>
      <c r="AC48" s="106" t="str">
        <f t="shared" si="6"/>
        <v>Catastrófico</v>
      </c>
      <c r="AD48" s="106">
        <f t="shared" si="3"/>
        <v>5</v>
      </c>
      <c r="AE48" s="107" t="str">
        <f t="shared" si="7"/>
        <v>Extremo</v>
      </c>
      <c r="AF48" s="108" t="s">
        <v>9</v>
      </c>
    </row>
    <row r="49" spans="2:32" ht="45.75" customHeight="1" x14ac:dyDescent="0.25">
      <c r="B49" s="467"/>
      <c r="C49" s="461"/>
      <c r="D49" s="554"/>
      <c r="E49" s="530" t="str">
        <f>'3-IDENTIFICACIÓN DEL RIESGO'!G88</f>
        <v>Solicitud y/o aceptación de dádivas por agilizar trámites o proferir decisiones administrativas en beneficio de un particular y/o tercero para la adjudicación de bienes</v>
      </c>
      <c r="F49" s="531"/>
      <c r="G49" s="172" t="s">
        <v>24</v>
      </c>
      <c r="H49" s="105">
        <f t="shared" si="0"/>
        <v>4</v>
      </c>
      <c r="I49" s="138" t="s">
        <v>128</v>
      </c>
      <c r="J49" s="138" t="s">
        <v>128</v>
      </c>
      <c r="K49" s="138" t="s">
        <v>128</v>
      </c>
      <c r="L49" s="138" t="s">
        <v>128</v>
      </c>
      <c r="M49" s="138" t="s">
        <v>128</v>
      </c>
      <c r="N49" s="138" t="s">
        <v>184</v>
      </c>
      <c r="O49" s="138" t="s">
        <v>128</v>
      </c>
      <c r="P49" s="138" t="s">
        <v>128</v>
      </c>
      <c r="Q49" s="138" t="s">
        <v>128</v>
      </c>
      <c r="R49" s="138" t="s">
        <v>128</v>
      </c>
      <c r="S49" s="138" t="s">
        <v>128</v>
      </c>
      <c r="T49" s="138" t="s">
        <v>128</v>
      </c>
      <c r="U49" s="138" t="s">
        <v>184</v>
      </c>
      <c r="V49" s="138" t="s">
        <v>128</v>
      </c>
      <c r="W49" s="138" t="s">
        <v>128</v>
      </c>
      <c r="X49" s="138" t="s">
        <v>184</v>
      </c>
      <c r="Y49" s="138" t="s">
        <v>128</v>
      </c>
      <c r="Z49" s="138" t="s">
        <v>128</v>
      </c>
      <c r="AA49" s="138" t="s">
        <v>128</v>
      </c>
      <c r="AB49" s="147">
        <f t="shared" si="5"/>
        <v>16</v>
      </c>
      <c r="AC49" s="106" t="str">
        <f t="shared" si="6"/>
        <v>Catastrófico</v>
      </c>
      <c r="AD49" s="106">
        <f t="shared" si="3"/>
        <v>5</v>
      </c>
      <c r="AE49" s="107" t="str">
        <f t="shared" si="7"/>
        <v>Extremo</v>
      </c>
      <c r="AF49" s="108" t="s">
        <v>9</v>
      </c>
    </row>
    <row r="50" spans="2:32" ht="50.25" customHeight="1" x14ac:dyDescent="0.25">
      <c r="B50" s="465" t="str">
        <f>'3-IDENTIFICACIÓN DEL RIESGO'!B90</f>
        <v>Administración de Tierras.</v>
      </c>
      <c r="C50" s="457"/>
      <c r="D50" s="552" t="str">
        <f>'3-IDENTIFICACIÓN DEL RIESGO'!E90</f>
        <v>1. Dirección de Acceso a Tierras.
2. Subdirección de Administración de Tierras de la Nación.
3. Dirección de Asuntos Étnicos.
4. Subdirección de Asuntos Étnicos.
5. UGT's.</v>
      </c>
      <c r="E50" s="530" t="str">
        <f>'3-IDENTIFICACIÓN DEL RIESGO'!G90</f>
        <v>Solicitud o aceptación de dádivas por agilizar trámites o proferir decisiones administrativas relacionadas con solicitudes de limitación a la propiedad para beneficio de un particular y/o tercero</v>
      </c>
      <c r="F50" s="531"/>
      <c r="G50" s="172" t="s">
        <v>24</v>
      </c>
      <c r="H50" s="105">
        <f t="shared" si="0"/>
        <v>4</v>
      </c>
      <c r="I50" s="159" t="s">
        <v>128</v>
      </c>
      <c r="J50" s="159" t="s">
        <v>128</v>
      </c>
      <c r="K50" s="159" t="s">
        <v>128</v>
      </c>
      <c r="L50" s="159" t="s">
        <v>128</v>
      </c>
      <c r="M50" s="159" t="s">
        <v>128</v>
      </c>
      <c r="N50" s="159" t="s">
        <v>184</v>
      </c>
      <c r="O50" s="159" t="s">
        <v>128</v>
      </c>
      <c r="P50" s="159" t="s">
        <v>128</v>
      </c>
      <c r="Q50" s="159" t="s">
        <v>184</v>
      </c>
      <c r="R50" s="159" t="s">
        <v>128</v>
      </c>
      <c r="S50" s="159" t="s">
        <v>128</v>
      </c>
      <c r="T50" s="159" t="s">
        <v>128</v>
      </c>
      <c r="U50" s="159" t="s">
        <v>128</v>
      </c>
      <c r="V50" s="159" t="s">
        <v>128</v>
      </c>
      <c r="W50" s="159" t="s">
        <v>128</v>
      </c>
      <c r="X50" s="159" t="s">
        <v>184</v>
      </c>
      <c r="Y50" s="159" t="s">
        <v>128</v>
      </c>
      <c r="Z50" s="159" t="s">
        <v>128</v>
      </c>
      <c r="AA50" s="159" t="s">
        <v>128</v>
      </c>
      <c r="AB50" s="147">
        <f t="shared" si="5"/>
        <v>16</v>
      </c>
      <c r="AC50" s="106" t="str">
        <f t="shared" si="6"/>
        <v>Catastrófico</v>
      </c>
      <c r="AD50" s="106">
        <f t="shared" si="3"/>
        <v>5</v>
      </c>
      <c r="AE50" s="107" t="str">
        <f t="shared" si="7"/>
        <v>Extremo</v>
      </c>
      <c r="AF50" s="108" t="s">
        <v>9</v>
      </c>
    </row>
    <row r="51" spans="2:32" ht="46.5" customHeight="1" x14ac:dyDescent="0.25">
      <c r="B51" s="466"/>
      <c r="C51" s="459"/>
      <c r="D51" s="553"/>
      <c r="E51" s="530" t="str">
        <f>'3-IDENTIFICACIÓN DEL RIESGO'!G92</f>
        <v>Uso de la  información sobre adjudicación  de baldíos a Entidades de Derecho Público para beneficio particular o de terceros</v>
      </c>
      <c r="F51" s="531"/>
      <c r="G51" s="172" t="s">
        <v>26</v>
      </c>
      <c r="H51" s="105">
        <f t="shared" si="0"/>
        <v>3</v>
      </c>
      <c r="I51" s="159" t="s">
        <v>128</v>
      </c>
      <c r="J51" s="159" t="s">
        <v>128</v>
      </c>
      <c r="K51" s="159" t="s">
        <v>128</v>
      </c>
      <c r="L51" s="159" t="s">
        <v>128</v>
      </c>
      <c r="M51" s="159" t="s">
        <v>128</v>
      </c>
      <c r="N51" s="159" t="s">
        <v>128</v>
      </c>
      <c r="O51" s="159" t="s">
        <v>128</v>
      </c>
      <c r="P51" s="159" t="s">
        <v>128</v>
      </c>
      <c r="Q51" s="159" t="s">
        <v>184</v>
      </c>
      <c r="R51" s="159" t="s">
        <v>128</v>
      </c>
      <c r="S51" s="159" t="s">
        <v>128</v>
      </c>
      <c r="T51" s="159" t="s">
        <v>128</v>
      </c>
      <c r="U51" s="159" t="s">
        <v>128</v>
      </c>
      <c r="V51" s="159" t="s">
        <v>128</v>
      </c>
      <c r="W51" s="159" t="s">
        <v>128</v>
      </c>
      <c r="X51" s="159" t="s">
        <v>128</v>
      </c>
      <c r="Y51" s="159" t="s">
        <v>128</v>
      </c>
      <c r="Z51" s="159" t="s">
        <v>128</v>
      </c>
      <c r="AA51" s="159" t="s">
        <v>128</v>
      </c>
      <c r="AB51" s="147">
        <f t="shared" si="5"/>
        <v>18</v>
      </c>
      <c r="AC51" s="106" t="str">
        <f t="shared" si="6"/>
        <v>Catastrófico</v>
      </c>
      <c r="AD51" s="106">
        <f t="shared" si="3"/>
        <v>5</v>
      </c>
      <c r="AE51" s="107" t="str">
        <f t="shared" si="7"/>
        <v>Extremo</v>
      </c>
      <c r="AF51" s="108" t="s">
        <v>9</v>
      </c>
    </row>
    <row r="52" spans="2:32" ht="40.5" customHeight="1" x14ac:dyDescent="0.25">
      <c r="B52" s="466"/>
      <c r="C52" s="459"/>
      <c r="D52" s="553"/>
      <c r="E52" s="530" t="str">
        <f>'3-IDENTIFICACIÓN DEL RIESGO'!G94</f>
        <v>Ofrecer en la UGT promesa de éxito en la realización o priorización de un trámite a cambio de un beneficio personal</v>
      </c>
      <c r="F52" s="531"/>
      <c r="G52" s="172" t="s">
        <v>24</v>
      </c>
      <c r="H52" s="105">
        <f t="shared" si="0"/>
        <v>4</v>
      </c>
      <c r="I52" s="138" t="s">
        <v>128</v>
      </c>
      <c r="J52" s="138" t="s">
        <v>128</v>
      </c>
      <c r="K52" s="138" t="s">
        <v>128</v>
      </c>
      <c r="L52" s="138" t="s">
        <v>128</v>
      </c>
      <c r="M52" s="138" t="s">
        <v>128</v>
      </c>
      <c r="N52" s="138" t="s">
        <v>184</v>
      </c>
      <c r="O52" s="138" t="s">
        <v>128</v>
      </c>
      <c r="P52" s="138" t="s">
        <v>128</v>
      </c>
      <c r="Q52" s="138" t="s">
        <v>128</v>
      </c>
      <c r="R52" s="138" t="s">
        <v>128</v>
      </c>
      <c r="S52" s="138" t="s">
        <v>128</v>
      </c>
      <c r="T52" s="138" t="s">
        <v>128</v>
      </c>
      <c r="U52" s="138" t="s">
        <v>184</v>
      </c>
      <c r="V52" s="138" t="s">
        <v>128</v>
      </c>
      <c r="W52" s="138" t="s">
        <v>128</v>
      </c>
      <c r="X52" s="138" t="s">
        <v>184</v>
      </c>
      <c r="Y52" s="138" t="s">
        <v>128</v>
      </c>
      <c r="Z52" s="138" t="s">
        <v>128</v>
      </c>
      <c r="AA52" s="138" t="s">
        <v>128</v>
      </c>
      <c r="AB52" s="147">
        <f t="shared" si="5"/>
        <v>16</v>
      </c>
      <c r="AC52" s="106" t="str">
        <f t="shared" si="6"/>
        <v>Catastrófico</v>
      </c>
      <c r="AD52" s="106">
        <f t="shared" si="3"/>
        <v>5</v>
      </c>
      <c r="AE52" s="107" t="str">
        <f t="shared" si="7"/>
        <v>Extremo</v>
      </c>
      <c r="AF52" s="108" t="s">
        <v>9</v>
      </c>
    </row>
    <row r="53" spans="2:32" ht="25.5" x14ac:dyDescent="0.25">
      <c r="B53" s="466"/>
      <c r="C53" s="459"/>
      <c r="D53" s="553"/>
      <c r="E53" s="530" t="str">
        <f>'3-IDENTIFICACIÓN DEL RIESGO'!G96</f>
        <v>Riesgo 4</v>
      </c>
      <c r="F53" s="531"/>
      <c r="G53" s="172"/>
      <c r="H53" s="105" t="b">
        <f t="shared" si="0"/>
        <v>0</v>
      </c>
      <c r="I53" s="138"/>
      <c r="J53" s="138"/>
      <c r="K53" s="138"/>
      <c r="L53" s="138"/>
      <c r="M53" s="138"/>
      <c r="N53" s="138"/>
      <c r="O53" s="138"/>
      <c r="P53" s="138"/>
      <c r="Q53" s="138"/>
      <c r="R53" s="138"/>
      <c r="S53" s="138"/>
      <c r="T53" s="138"/>
      <c r="U53" s="138"/>
      <c r="V53" s="138"/>
      <c r="W53" s="138"/>
      <c r="X53" s="138"/>
      <c r="Y53" s="138"/>
      <c r="Z53" s="138"/>
      <c r="AA53" s="138"/>
      <c r="AB53" s="147">
        <f t="shared" si="5"/>
        <v>0</v>
      </c>
      <c r="AC53" s="106" t="str">
        <f t="shared" si="6"/>
        <v>Moderado</v>
      </c>
      <c r="AD53" s="106">
        <f t="shared" si="3"/>
        <v>3</v>
      </c>
      <c r="AE53" s="107" t="b">
        <f t="shared" si="7"/>
        <v>0</v>
      </c>
      <c r="AF53" s="108" t="s">
        <v>9</v>
      </c>
    </row>
    <row r="54" spans="2:32" ht="25.5" x14ac:dyDescent="0.25">
      <c r="B54" s="467"/>
      <c r="C54" s="461"/>
      <c r="D54" s="554"/>
      <c r="E54" s="530" t="str">
        <f>'3-IDENTIFICACIÓN DEL RIESGO'!G98</f>
        <v>Riesgo 5</v>
      </c>
      <c r="F54" s="531"/>
      <c r="G54" s="172"/>
      <c r="H54" s="105" t="b">
        <f t="shared" si="0"/>
        <v>0</v>
      </c>
      <c r="I54" s="138"/>
      <c r="J54" s="138"/>
      <c r="K54" s="138"/>
      <c r="L54" s="138"/>
      <c r="M54" s="138"/>
      <c r="N54" s="138"/>
      <c r="O54" s="138"/>
      <c r="P54" s="138"/>
      <c r="Q54" s="138"/>
      <c r="R54" s="138"/>
      <c r="S54" s="138"/>
      <c r="T54" s="138"/>
      <c r="U54" s="138"/>
      <c r="V54" s="138"/>
      <c r="W54" s="138"/>
      <c r="X54" s="138"/>
      <c r="Y54" s="138"/>
      <c r="Z54" s="138"/>
      <c r="AA54" s="138"/>
      <c r="AB54" s="147">
        <f t="shared" si="5"/>
        <v>0</v>
      </c>
      <c r="AC54" s="106" t="str">
        <f t="shared" si="6"/>
        <v>Moderado</v>
      </c>
      <c r="AD54" s="106">
        <f t="shared" si="3"/>
        <v>3</v>
      </c>
      <c r="AE54" s="107" t="b">
        <f t="shared" si="7"/>
        <v>0</v>
      </c>
      <c r="AF54" s="108" t="s">
        <v>9</v>
      </c>
    </row>
    <row r="55" spans="2:32" ht="25.5" x14ac:dyDescent="0.25">
      <c r="B55" s="465" t="str">
        <f>'3-IDENTIFICACIÓN DEL RIESGO'!B100</f>
        <v>Evaluación del Impacto del Ordenamiento Social de la Propiedad Rural</v>
      </c>
      <c r="C55" s="457"/>
      <c r="D55" s="552" t="str">
        <f>'3-IDENTIFICACIÓN DEL RIESGO'!E100</f>
        <v>1. Oficina del Planeación.</v>
      </c>
      <c r="E55" s="530" t="str">
        <f>'3-IDENTIFICACIÓN DEL RIESGO'!G100</f>
        <v>Riesgo 1</v>
      </c>
      <c r="F55" s="531"/>
      <c r="G55" s="172"/>
      <c r="H55" s="105" t="b">
        <f t="shared" si="0"/>
        <v>0</v>
      </c>
      <c r="I55" s="138"/>
      <c r="J55" s="138"/>
      <c r="K55" s="138"/>
      <c r="L55" s="138"/>
      <c r="M55" s="138"/>
      <c r="N55" s="138"/>
      <c r="O55" s="138"/>
      <c r="P55" s="138"/>
      <c r="Q55" s="138"/>
      <c r="R55" s="138"/>
      <c r="S55" s="138"/>
      <c r="T55" s="138"/>
      <c r="U55" s="138"/>
      <c r="V55" s="138"/>
      <c r="W55" s="138"/>
      <c r="X55" s="138"/>
      <c r="Y55" s="138"/>
      <c r="Z55" s="138"/>
      <c r="AA55" s="138"/>
      <c r="AB55" s="147">
        <f t="shared" si="5"/>
        <v>0</v>
      </c>
      <c r="AC55" s="106" t="str">
        <f t="shared" si="6"/>
        <v>Moderado</v>
      </c>
      <c r="AD55" s="106">
        <f t="shared" si="3"/>
        <v>3</v>
      </c>
      <c r="AE55" s="107" t="b">
        <f t="shared" si="7"/>
        <v>0</v>
      </c>
      <c r="AF55" s="108" t="s">
        <v>9</v>
      </c>
    </row>
    <row r="56" spans="2:32" ht="25.5" x14ac:dyDescent="0.25">
      <c r="B56" s="466"/>
      <c r="C56" s="459"/>
      <c r="D56" s="553"/>
      <c r="E56" s="530" t="str">
        <f>'3-IDENTIFICACIÓN DEL RIESGO'!G102</f>
        <v>Riesgo 2</v>
      </c>
      <c r="F56" s="531"/>
      <c r="G56" s="172"/>
      <c r="H56" s="105" t="b">
        <f t="shared" si="0"/>
        <v>0</v>
      </c>
      <c r="I56" s="138"/>
      <c r="J56" s="138"/>
      <c r="K56" s="138"/>
      <c r="L56" s="138"/>
      <c r="M56" s="138"/>
      <c r="N56" s="138"/>
      <c r="O56" s="138"/>
      <c r="P56" s="138"/>
      <c r="Q56" s="138"/>
      <c r="R56" s="138"/>
      <c r="S56" s="138"/>
      <c r="T56" s="138"/>
      <c r="U56" s="138"/>
      <c r="V56" s="138"/>
      <c r="W56" s="138"/>
      <c r="X56" s="138"/>
      <c r="Y56" s="138"/>
      <c r="Z56" s="138"/>
      <c r="AA56" s="138"/>
      <c r="AB56" s="147">
        <f t="shared" si="5"/>
        <v>0</v>
      </c>
      <c r="AC56" s="106" t="str">
        <f t="shared" si="6"/>
        <v>Moderado</v>
      </c>
      <c r="AD56" s="106">
        <f t="shared" si="3"/>
        <v>3</v>
      </c>
      <c r="AE56" s="107" t="b">
        <f t="shared" si="7"/>
        <v>0</v>
      </c>
      <c r="AF56" s="108" t="s">
        <v>9</v>
      </c>
    </row>
    <row r="57" spans="2:32" ht="25.5" x14ac:dyDescent="0.25">
      <c r="B57" s="466"/>
      <c r="C57" s="459"/>
      <c r="D57" s="553"/>
      <c r="E57" s="530" t="str">
        <f>'3-IDENTIFICACIÓN DEL RIESGO'!G104</f>
        <v>Riesgo 3</v>
      </c>
      <c r="F57" s="531"/>
      <c r="G57" s="172"/>
      <c r="H57" s="105" t="b">
        <f t="shared" si="0"/>
        <v>0</v>
      </c>
      <c r="I57" s="138"/>
      <c r="J57" s="138"/>
      <c r="K57" s="138"/>
      <c r="L57" s="138"/>
      <c r="M57" s="138"/>
      <c r="N57" s="138"/>
      <c r="O57" s="138"/>
      <c r="P57" s="138"/>
      <c r="Q57" s="138"/>
      <c r="R57" s="138"/>
      <c r="S57" s="138"/>
      <c r="T57" s="138"/>
      <c r="U57" s="138"/>
      <c r="V57" s="138"/>
      <c r="W57" s="138"/>
      <c r="X57" s="138"/>
      <c r="Y57" s="138"/>
      <c r="Z57" s="138"/>
      <c r="AA57" s="138"/>
      <c r="AB57" s="147">
        <f t="shared" si="5"/>
        <v>0</v>
      </c>
      <c r="AC57" s="106" t="str">
        <f t="shared" si="6"/>
        <v>Moderado</v>
      </c>
      <c r="AD57" s="106">
        <f t="shared" si="3"/>
        <v>3</v>
      </c>
      <c r="AE57" s="107" t="b">
        <f t="shared" si="7"/>
        <v>0</v>
      </c>
      <c r="AF57" s="108" t="s">
        <v>9</v>
      </c>
    </row>
    <row r="58" spans="2:32" ht="25.5" x14ac:dyDescent="0.25">
      <c r="B58" s="466"/>
      <c r="C58" s="459"/>
      <c r="D58" s="553"/>
      <c r="E58" s="530" t="str">
        <f>'3-IDENTIFICACIÓN DEL RIESGO'!G106</f>
        <v>Riesgo 4</v>
      </c>
      <c r="F58" s="531"/>
      <c r="G58" s="172"/>
      <c r="H58" s="105" t="b">
        <f t="shared" si="0"/>
        <v>0</v>
      </c>
      <c r="I58" s="138"/>
      <c r="J58" s="138"/>
      <c r="K58" s="138"/>
      <c r="L58" s="138"/>
      <c r="M58" s="138"/>
      <c r="N58" s="138"/>
      <c r="O58" s="138"/>
      <c r="P58" s="138"/>
      <c r="Q58" s="138"/>
      <c r="R58" s="138"/>
      <c r="S58" s="138"/>
      <c r="T58" s="138"/>
      <c r="U58" s="138"/>
      <c r="V58" s="138"/>
      <c r="W58" s="138"/>
      <c r="X58" s="138"/>
      <c r="Y58" s="138"/>
      <c r="Z58" s="138"/>
      <c r="AA58" s="138"/>
      <c r="AB58" s="147">
        <f t="shared" si="5"/>
        <v>0</v>
      </c>
      <c r="AC58" s="106" t="str">
        <f t="shared" si="6"/>
        <v>Moderado</v>
      </c>
      <c r="AD58" s="106">
        <f t="shared" si="3"/>
        <v>3</v>
      </c>
      <c r="AE58" s="107" t="b">
        <f t="shared" si="7"/>
        <v>0</v>
      </c>
      <c r="AF58" s="108" t="s">
        <v>9</v>
      </c>
    </row>
    <row r="59" spans="2:32" ht="25.5" x14ac:dyDescent="0.25">
      <c r="B59" s="467"/>
      <c r="C59" s="461"/>
      <c r="D59" s="554"/>
      <c r="E59" s="530" t="str">
        <f>'3-IDENTIFICACIÓN DEL RIESGO'!G108</f>
        <v>Riesgo 5</v>
      </c>
      <c r="F59" s="531"/>
      <c r="G59" s="172"/>
      <c r="H59" s="105" t="b">
        <f t="shared" si="0"/>
        <v>0</v>
      </c>
      <c r="I59" s="138"/>
      <c r="J59" s="138"/>
      <c r="K59" s="138"/>
      <c r="L59" s="138"/>
      <c r="M59" s="138"/>
      <c r="N59" s="138"/>
      <c r="O59" s="138"/>
      <c r="P59" s="138"/>
      <c r="Q59" s="138"/>
      <c r="R59" s="138"/>
      <c r="S59" s="138"/>
      <c r="T59" s="138"/>
      <c r="U59" s="138"/>
      <c r="V59" s="138"/>
      <c r="W59" s="138"/>
      <c r="X59" s="138"/>
      <c r="Y59" s="138"/>
      <c r="Z59" s="138"/>
      <c r="AA59" s="138"/>
      <c r="AB59" s="147">
        <f t="shared" si="5"/>
        <v>0</v>
      </c>
      <c r="AC59" s="106" t="str">
        <f t="shared" si="6"/>
        <v>Moderado</v>
      </c>
      <c r="AD59" s="106">
        <f t="shared" si="3"/>
        <v>3</v>
      </c>
      <c r="AE59" s="107" t="b">
        <f t="shared" si="7"/>
        <v>0</v>
      </c>
      <c r="AF59" s="108" t="s">
        <v>9</v>
      </c>
    </row>
    <row r="60" spans="2:32" ht="74.25" customHeight="1" x14ac:dyDescent="0.25">
      <c r="B60" s="465" t="str">
        <f>'3-IDENTIFICACIÓN DEL RIESGO'!B110</f>
        <v>Gestión de la Información</v>
      </c>
      <c r="C60" s="457"/>
      <c r="D60" s="552" t="str">
        <f>'3-IDENTIFICACIÓN DEL RIESGO'!E110</f>
        <v>1. Dirección General (Comunicaciones y Topografía).
2.Secretaria General.
3. Dirección de Gestión del Ordenamiento Social de la Propiedad.
4. Subdirección de Sistemas de Información de Tierras.</v>
      </c>
      <c r="E60" s="530" t="str">
        <f>'3-IDENTIFICACIÓN DEL RIESGO'!G110</f>
        <v>Manipulación de la información durante la visita técnica, levantamientos topográficos en campo y procesamiento de la información en oficina, ante una posible afectación de la cabida y linderos a los predios solicitados por el área misional, para beneficios particulares.</v>
      </c>
      <c r="F60" s="531"/>
      <c r="G60" s="172" t="s">
        <v>24</v>
      </c>
      <c r="H60" s="105">
        <f t="shared" si="0"/>
        <v>4</v>
      </c>
      <c r="I60" s="138" t="s">
        <v>128</v>
      </c>
      <c r="J60" s="138" t="s">
        <v>128</v>
      </c>
      <c r="K60" s="138" t="s">
        <v>128</v>
      </c>
      <c r="L60" s="138" t="s">
        <v>128</v>
      </c>
      <c r="M60" s="138" t="s">
        <v>128</v>
      </c>
      <c r="N60" s="138" t="s">
        <v>128</v>
      </c>
      <c r="O60" s="138" t="s">
        <v>128</v>
      </c>
      <c r="P60" s="138" t="s">
        <v>128</v>
      </c>
      <c r="Q60" s="138" t="s">
        <v>184</v>
      </c>
      <c r="R60" s="138" t="s">
        <v>128</v>
      </c>
      <c r="S60" s="138" t="s">
        <v>128</v>
      </c>
      <c r="T60" s="138" t="s">
        <v>128</v>
      </c>
      <c r="U60" s="138" t="s">
        <v>128</v>
      </c>
      <c r="V60" s="138" t="s">
        <v>128</v>
      </c>
      <c r="W60" s="138" t="s">
        <v>128</v>
      </c>
      <c r="X60" s="138" t="s">
        <v>184</v>
      </c>
      <c r="Y60" s="138" t="s">
        <v>128</v>
      </c>
      <c r="Z60" s="138" t="s">
        <v>128</v>
      </c>
      <c r="AA60" s="138" t="s">
        <v>184</v>
      </c>
      <c r="AB60" s="147">
        <f t="shared" si="5"/>
        <v>16</v>
      </c>
      <c r="AC60" s="106" t="str">
        <f t="shared" si="6"/>
        <v>Catastrófico</v>
      </c>
      <c r="AD60" s="106">
        <f t="shared" si="3"/>
        <v>5</v>
      </c>
      <c r="AE60" s="107" t="str">
        <f t="shared" si="7"/>
        <v>Extremo</v>
      </c>
      <c r="AF60" s="108" t="s">
        <v>9</v>
      </c>
    </row>
    <row r="61" spans="2:32" ht="25.5" x14ac:dyDescent="0.25">
      <c r="B61" s="466"/>
      <c r="C61" s="459"/>
      <c r="D61" s="553"/>
      <c r="E61" s="530" t="str">
        <f>'3-IDENTIFICACIÓN DEL RIESGO'!G112</f>
        <v>Riesgo 2</v>
      </c>
      <c r="F61" s="531"/>
      <c r="G61" s="172"/>
      <c r="H61" s="105" t="b">
        <f t="shared" si="0"/>
        <v>0</v>
      </c>
      <c r="I61" s="138"/>
      <c r="J61" s="138"/>
      <c r="K61" s="138"/>
      <c r="L61" s="138"/>
      <c r="M61" s="138"/>
      <c r="N61" s="138"/>
      <c r="O61" s="138"/>
      <c r="P61" s="138"/>
      <c r="Q61" s="138"/>
      <c r="R61" s="138"/>
      <c r="S61" s="138"/>
      <c r="T61" s="138"/>
      <c r="U61" s="138"/>
      <c r="V61" s="138"/>
      <c r="W61" s="138"/>
      <c r="X61" s="138"/>
      <c r="Y61" s="138"/>
      <c r="Z61" s="138"/>
      <c r="AA61" s="138"/>
      <c r="AB61" s="147">
        <f t="shared" si="5"/>
        <v>0</v>
      </c>
      <c r="AC61" s="106" t="str">
        <f t="shared" si="6"/>
        <v>Moderado</v>
      </c>
      <c r="AD61" s="106">
        <f t="shared" si="3"/>
        <v>3</v>
      </c>
      <c r="AE61" s="107" t="b">
        <f t="shared" si="7"/>
        <v>0</v>
      </c>
      <c r="AF61" s="108" t="s">
        <v>9</v>
      </c>
    </row>
    <row r="62" spans="2:32" ht="25.5" x14ac:dyDescent="0.25">
      <c r="B62" s="466"/>
      <c r="C62" s="459"/>
      <c r="D62" s="553"/>
      <c r="E62" s="530" t="str">
        <f>'3-IDENTIFICACIÓN DEL RIESGO'!G114</f>
        <v>Riesgo 3</v>
      </c>
      <c r="F62" s="531"/>
      <c r="G62" s="172"/>
      <c r="H62" s="105" t="b">
        <f t="shared" si="0"/>
        <v>0</v>
      </c>
      <c r="I62" s="138"/>
      <c r="J62" s="138"/>
      <c r="K62" s="138"/>
      <c r="L62" s="138"/>
      <c r="M62" s="138"/>
      <c r="N62" s="138"/>
      <c r="O62" s="138"/>
      <c r="P62" s="138"/>
      <c r="Q62" s="138"/>
      <c r="R62" s="138"/>
      <c r="S62" s="138"/>
      <c r="T62" s="138"/>
      <c r="U62" s="138"/>
      <c r="V62" s="138"/>
      <c r="W62" s="138"/>
      <c r="X62" s="138"/>
      <c r="Y62" s="138"/>
      <c r="Z62" s="138"/>
      <c r="AA62" s="138"/>
      <c r="AB62" s="147">
        <f t="shared" si="5"/>
        <v>0</v>
      </c>
      <c r="AC62" s="106" t="str">
        <f t="shared" si="6"/>
        <v>Moderado</v>
      </c>
      <c r="AD62" s="106">
        <f t="shared" si="3"/>
        <v>3</v>
      </c>
      <c r="AE62" s="107" t="b">
        <f t="shared" si="7"/>
        <v>0</v>
      </c>
      <c r="AF62" s="108" t="s">
        <v>9</v>
      </c>
    </row>
    <row r="63" spans="2:32" ht="25.5" x14ac:dyDescent="0.25">
      <c r="B63" s="466"/>
      <c r="C63" s="459"/>
      <c r="D63" s="553"/>
      <c r="E63" s="530" t="str">
        <f>'3-IDENTIFICACIÓN DEL RIESGO'!G116</f>
        <v>Riesgo 4</v>
      </c>
      <c r="F63" s="531"/>
      <c r="G63" s="172"/>
      <c r="H63" s="105" t="b">
        <f t="shared" si="0"/>
        <v>0</v>
      </c>
      <c r="I63" s="138"/>
      <c r="J63" s="138"/>
      <c r="K63" s="138"/>
      <c r="L63" s="138"/>
      <c r="M63" s="138"/>
      <c r="N63" s="138"/>
      <c r="O63" s="138"/>
      <c r="P63" s="138"/>
      <c r="Q63" s="138"/>
      <c r="R63" s="138"/>
      <c r="S63" s="138"/>
      <c r="T63" s="138"/>
      <c r="U63" s="138"/>
      <c r="V63" s="138"/>
      <c r="W63" s="138"/>
      <c r="X63" s="138"/>
      <c r="Y63" s="138"/>
      <c r="Z63" s="138"/>
      <c r="AA63" s="138"/>
      <c r="AB63" s="147">
        <f t="shared" si="5"/>
        <v>0</v>
      </c>
      <c r="AC63" s="106" t="str">
        <f t="shared" si="6"/>
        <v>Moderado</v>
      </c>
      <c r="AD63" s="106">
        <f t="shared" si="3"/>
        <v>3</v>
      </c>
      <c r="AE63" s="107" t="b">
        <f t="shared" si="7"/>
        <v>0</v>
      </c>
      <c r="AF63" s="108" t="s">
        <v>9</v>
      </c>
    </row>
    <row r="64" spans="2:32" ht="25.5" x14ac:dyDescent="0.25">
      <c r="B64" s="467"/>
      <c r="C64" s="461"/>
      <c r="D64" s="554"/>
      <c r="E64" s="530" t="str">
        <f>'3-IDENTIFICACIÓN DEL RIESGO'!G118</f>
        <v>Riesgo 5</v>
      </c>
      <c r="F64" s="531"/>
      <c r="G64" s="172"/>
      <c r="H64" s="105" t="b">
        <f t="shared" si="0"/>
        <v>0</v>
      </c>
      <c r="I64" s="138"/>
      <c r="J64" s="138"/>
      <c r="K64" s="138"/>
      <c r="L64" s="138"/>
      <c r="M64" s="138"/>
      <c r="N64" s="138"/>
      <c r="O64" s="138"/>
      <c r="P64" s="138"/>
      <c r="Q64" s="138"/>
      <c r="R64" s="138"/>
      <c r="S64" s="138"/>
      <c r="T64" s="138"/>
      <c r="U64" s="138"/>
      <c r="V64" s="138"/>
      <c r="W64" s="138"/>
      <c r="X64" s="138"/>
      <c r="Y64" s="138"/>
      <c r="Z64" s="138"/>
      <c r="AA64" s="138"/>
      <c r="AB64" s="147">
        <f t="shared" si="5"/>
        <v>0</v>
      </c>
      <c r="AC64" s="106" t="str">
        <f t="shared" si="6"/>
        <v>Moderado</v>
      </c>
      <c r="AD64" s="106">
        <f t="shared" si="3"/>
        <v>3</v>
      </c>
      <c r="AE64" s="107" t="b">
        <f t="shared" si="7"/>
        <v>0</v>
      </c>
      <c r="AF64" s="108" t="s">
        <v>9</v>
      </c>
    </row>
    <row r="65" spans="2:32" ht="29.25" customHeight="1" x14ac:dyDescent="0.25">
      <c r="B65" s="465" t="str">
        <f>'3-IDENTIFICACIÓN DEL RIESGO'!B120</f>
        <v>Gestión del Talento Humano</v>
      </c>
      <c r="C65" s="457"/>
      <c r="D65" s="552" t="str">
        <f>'3-IDENTIFICACIÓN DEL RIESGO'!E120</f>
        <v>1. Subdirección de Talento Humano.
2. Secretaría General.</v>
      </c>
      <c r="E65" s="530" t="str">
        <f>'3-IDENTIFICACIÓN DEL RIESGO'!G120</f>
        <v>Vinculación de personal sin cumplimiento de requisitos mínimos en beneficio particular o de un tercero.</v>
      </c>
      <c r="F65" s="531"/>
      <c r="G65" s="172" t="s">
        <v>67</v>
      </c>
      <c r="H65" s="105">
        <f t="shared" si="0"/>
        <v>1</v>
      </c>
      <c r="I65" s="138" t="s">
        <v>128</v>
      </c>
      <c r="J65" s="138" t="s">
        <v>128</v>
      </c>
      <c r="K65" s="138" t="s">
        <v>184</v>
      </c>
      <c r="L65" s="138" t="s">
        <v>184</v>
      </c>
      <c r="M65" s="138" t="s">
        <v>128</v>
      </c>
      <c r="N65" s="138" t="s">
        <v>128</v>
      </c>
      <c r="O65" s="138" t="s">
        <v>128</v>
      </c>
      <c r="P65" s="138" t="s">
        <v>184</v>
      </c>
      <c r="Q65" s="138" t="s">
        <v>184</v>
      </c>
      <c r="R65" s="138" t="s">
        <v>184</v>
      </c>
      <c r="S65" s="138" t="s">
        <v>128</v>
      </c>
      <c r="T65" s="138" t="s">
        <v>128</v>
      </c>
      <c r="U65" s="138" t="s">
        <v>184</v>
      </c>
      <c r="V65" s="138" t="s">
        <v>184</v>
      </c>
      <c r="W65" s="138" t="s">
        <v>184</v>
      </c>
      <c r="X65" s="138" t="s">
        <v>184</v>
      </c>
      <c r="Y65" s="138" t="s">
        <v>184</v>
      </c>
      <c r="Z65" s="138" t="s">
        <v>184</v>
      </c>
      <c r="AA65" s="138" t="s">
        <v>184</v>
      </c>
      <c r="AB65" s="147">
        <f t="shared" si="5"/>
        <v>7</v>
      </c>
      <c r="AC65" s="106" t="str">
        <f t="shared" si="6"/>
        <v>Mayor</v>
      </c>
      <c r="AD65" s="106">
        <f t="shared" si="3"/>
        <v>4</v>
      </c>
      <c r="AE65" s="107" t="str">
        <f t="shared" si="7"/>
        <v>Alto</v>
      </c>
      <c r="AF65" s="108" t="s">
        <v>9</v>
      </c>
    </row>
    <row r="66" spans="2:32" ht="44.25" customHeight="1" x14ac:dyDescent="0.25">
      <c r="B66" s="466"/>
      <c r="C66" s="459"/>
      <c r="D66" s="553"/>
      <c r="E66" s="530" t="str">
        <f>'3-IDENTIFICACIÓN DEL RIESGO'!G122</f>
        <v>Pérdida o manipulación de  expedientes de historia laboral para beneficio personal o de tercero.</v>
      </c>
      <c r="F66" s="531"/>
      <c r="G66" s="172" t="s">
        <v>67</v>
      </c>
      <c r="H66" s="105">
        <f t="shared" si="0"/>
        <v>1</v>
      </c>
      <c r="I66" s="138" t="s">
        <v>128</v>
      </c>
      <c r="J66" s="138" t="s">
        <v>128</v>
      </c>
      <c r="K66" s="138" t="s">
        <v>184</v>
      </c>
      <c r="L66" s="138" t="s">
        <v>184</v>
      </c>
      <c r="M66" s="138" t="s">
        <v>128</v>
      </c>
      <c r="N66" s="138" t="s">
        <v>128</v>
      </c>
      <c r="O66" s="138" t="s">
        <v>128</v>
      </c>
      <c r="P66" s="138" t="s">
        <v>184</v>
      </c>
      <c r="Q66" s="138" t="s">
        <v>128</v>
      </c>
      <c r="R66" s="138" t="s">
        <v>128</v>
      </c>
      <c r="S66" s="138" t="s">
        <v>128</v>
      </c>
      <c r="T66" s="138" t="s">
        <v>128</v>
      </c>
      <c r="U66" s="138" t="s">
        <v>128</v>
      </c>
      <c r="V66" s="138" t="s">
        <v>128</v>
      </c>
      <c r="W66" s="138" t="s">
        <v>184</v>
      </c>
      <c r="X66" s="138" t="s">
        <v>184</v>
      </c>
      <c r="Y66" s="138" t="s">
        <v>184</v>
      </c>
      <c r="Z66" s="138" t="s">
        <v>184</v>
      </c>
      <c r="AA66" s="138" t="s">
        <v>184</v>
      </c>
      <c r="AB66" s="147">
        <f t="shared" si="5"/>
        <v>11</v>
      </c>
      <c r="AC66" s="106" t="str">
        <f t="shared" si="6"/>
        <v>Mayor</v>
      </c>
      <c r="AD66" s="106">
        <f t="shared" si="3"/>
        <v>4</v>
      </c>
      <c r="AE66" s="107" t="str">
        <f t="shared" si="7"/>
        <v>Alto</v>
      </c>
      <c r="AF66" s="108" t="s">
        <v>9</v>
      </c>
    </row>
    <row r="67" spans="2:32" ht="25.5" x14ac:dyDescent="0.25">
      <c r="B67" s="466"/>
      <c r="C67" s="459"/>
      <c r="D67" s="553"/>
      <c r="E67" s="530" t="str">
        <f>'3-IDENTIFICACIÓN DEL RIESGO'!G124</f>
        <v>Riesgo 3</v>
      </c>
      <c r="F67" s="531"/>
      <c r="G67" s="172"/>
      <c r="H67" s="105" t="b">
        <f t="shared" si="0"/>
        <v>0</v>
      </c>
      <c r="I67" s="138"/>
      <c r="J67" s="138"/>
      <c r="K67" s="138"/>
      <c r="L67" s="138"/>
      <c r="M67" s="138"/>
      <c r="N67" s="138"/>
      <c r="O67" s="138"/>
      <c r="P67" s="138"/>
      <c r="Q67" s="138"/>
      <c r="R67" s="138"/>
      <c r="S67" s="138"/>
      <c r="T67" s="138"/>
      <c r="U67" s="138"/>
      <c r="V67" s="138"/>
      <c r="W67" s="138"/>
      <c r="X67" s="138"/>
      <c r="Y67" s="138"/>
      <c r="Z67" s="138"/>
      <c r="AA67" s="138"/>
      <c r="AB67" s="147">
        <f t="shared" si="5"/>
        <v>0</v>
      </c>
      <c r="AC67" s="106" t="str">
        <f t="shared" si="6"/>
        <v>Moderado</v>
      </c>
      <c r="AD67" s="106">
        <f t="shared" si="3"/>
        <v>3</v>
      </c>
      <c r="AE67" s="107" t="b">
        <f t="shared" si="7"/>
        <v>0</v>
      </c>
      <c r="AF67" s="108" t="s">
        <v>9</v>
      </c>
    </row>
    <row r="68" spans="2:32" ht="25.5" x14ac:dyDescent="0.25">
      <c r="B68" s="466"/>
      <c r="C68" s="459"/>
      <c r="D68" s="553"/>
      <c r="E68" s="530" t="str">
        <f>'3-IDENTIFICACIÓN DEL RIESGO'!G126</f>
        <v>Riesgo 4</v>
      </c>
      <c r="F68" s="531"/>
      <c r="G68" s="172"/>
      <c r="H68" s="105" t="b">
        <f t="shared" si="0"/>
        <v>0</v>
      </c>
      <c r="I68" s="138"/>
      <c r="J68" s="138"/>
      <c r="K68" s="138"/>
      <c r="L68" s="138"/>
      <c r="M68" s="138"/>
      <c r="N68" s="138"/>
      <c r="O68" s="138"/>
      <c r="P68" s="138"/>
      <c r="Q68" s="138"/>
      <c r="R68" s="138"/>
      <c r="S68" s="138"/>
      <c r="T68" s="138"/>
      <c r="U68" s="138"/>
      <c r="V68" s="138"/>
      <c r="W68" s="138"/>
      <c r="X68" s="138"/>
      <c r="Y68" s="138"/>
      <c r="Z68" s="138"/>
      <c r="AA68" s="138"/>
      <c r="AB68" s="147">
        <f t="shared" si="5"/>
        <v>0</v>
      </c>
      <c r="AC68" s="106" t="str">
        <f t="shared" si="6"/>
        <v>Moderado</v>
      </c>
      <c r="AD68" s="106">
        <f t="shared" si="3"/>
        <v>3</v>
      </c>
      <c r="AE68" s="107" t="b">
        <f t="shared" si="7"/>
        <v>0</v>
      </c>
      <c r="AF68" s="108" t="s">
        <v>9</v>
      </c>
    </row>
    <row r="69" spans="2:32" ht="25.5" x14ac:dyDescent="0.25">
      <c r="B69" s="467"/>
      <c r="C69" s="461"/>
      <c r="D69" s="554"/>
      <c r="E69" s="530" t="str">
        <f>'3-IDENTIFICACIÓN DEL RIESGO'!G128</f>
        <v>Riesgo 5</v>
      </c>
      <c r="F69" s="531"/>
      <c r="G69" s="172"/>
      <c r="H69" s="105" t="b">
        <f t="shared" si="0"/>
        <v>0</v>
      </c>
      <c r="I69" s="138"/>
      <c r="J69" s="138"/>
      <c r="K69" s="138"/>
      <c r="L69" s="138"/>
      <c r="M69" s="138"/>
      <c r="N69" s="138"/>
      <c r="O69" s="138"/>
      <c r="P69" s="138"/>
      <c r="Q69" s="138"/>
      <c r="R69" s="138"/>
      <c r="S69" s="138"/>
      <c r="T69" s="138"/>
      <c r="U69" s="138"/>
      <c r="V69" s="138"/>
      <c r="W69" s="138"/>
      <c r="X69" s="138"/>
      <c r="Y69" s="138"/>
      <c r="Z69" s="138"/>
      <c r="AA69" s="138"/>
      <c r="AB69" s="147">
        <f t="shared" si="5"/>
        <v>0</v>
      </c>
      <c r="AC69" s="106" t="str">
        <f t="shared" si="6"/>
        <v>Moderado</v>
      </c>
      <c r="AD69" s="106">
        <f t="shared" si="3"/>
        <v>3</v>
      </c>
      <c r="AE69" s="107" t="b">
        <f t="shared" si="7"/>
        <v>0</v>
      </c>
      <c r="AF69" s="108" t="s">
        <v>9</v>
      </c>
    </row>
    <row r="70" spans="2:32" ht="39" customHeight="1" x14ac:dyDescent="0.25">
      <c r="B70" s="465" t="str">
        <f>'3-IDENTIFICACIÓN DEL RIESGO'!B130</f>
        <v>Apoyo Jurídico</v>
      </c>
      <c r="C70" s="457"/>
      <c r="D70" s="552" t="str">
        <f>'3-IDENTIFICACIÓN DEL RIESGO'!E130</f>
        <v>1. Oficina Jurídica</v>
      </c>
      <c r="E70" s="530" t="str">
        <f>'3-IDENTIFICACIÓN DEL RIESGO'!G130</f>
        <v xml:space="preserve">Emitir conceptos y viabilidades jurídicas para favorecer intereses propios o de terceros </v>
      </c>
      <c r="F70" s="531"/>
      <c r="G70" s="172" t="s">
        <v>26</v>
      </c>
      <c r="H70" s="105">
        <f t="shared" si="0"/>
        <v>3</v>
      </c>
      <c r="I70" s="138" t="s">
        <v>128</v>
      </c>
      <c r="J70" s="138" t="s">
        <v>184</v>
      </c>
      <c r="K70" s="138" t="s">
        <v>128</v>
      </c>
      <c r="L70" s="138" t="s">
        <v>128</v>
      </c>
      <c r="M70" s="138" t="s">
        <v>128</v>
      </c>
      <c r="N70" s="138" t="s">
        <v>128</v>
      </c>
      <c r="O70" s="138" t="s">
        <v>128</v>
      </c>
      <c r="P70" s="138" t="s">
        <v>128</v>
      </c>
      <c r="Q70" s="138" t="s">
        <v>184</v>
      </c>
      <c r="R70" s="138" t="s">
        <v>128</v>
      </c>
      <c r="S70" s="138" t="s">
        <v>128</v>
      </c>
      <c r="T70" s="138" t="s">
        <v>128</v>
      </c>
      <c r="U70" s="138" t="s">
        <v>128</v>
      </c>
      <c r="V70" s="138" t="s">
        <v>128</v>
      </c>
      <c r="W70" s="138" t="s">
        <v>128</v>
      </c>
      <c r="X70" s="138" t="s">
        <v>184</v>
      </c>
      <c r="Y70" s="138" t="s">
        <v>128</v>
      </c>
      <c r="Z70" s="138" t="s">
        <v>128</v>
      </c>
      <c r="AA70" s="138" t="s">
        <v>128</v>
      </c>
      <c r="AB70" s="147">
        <f t="shared" si="5"/>
        <v>16</v>
      </c>
      <c r="AC70" s="106" t="str">
        <f t="shared" si="6"/>
        <v>Catastrófico</v>
      </c>
      <c r="AD70" s="106">
        <f t="shared" si="3"/>
        <v>5</v>
      </c>
      <c r="AE70" s="107" t="str">
        <f t="shared" si="7"/>
        <v>Extremo</v>
      </c>
      <c r="AF70" s="108" t="s">
        <v>9</v>
      </c>
    </row>
    <row r="71" spans="2:32" ht="52.5" customHeight="1" x14ac:dyDescent="0.25">
      <c r="B71" s="466"/>
      <c r="C71" s="459"/>
      <c r="D71" s="553"/>
      <c r="E71" s="530" t="str">
        <f>'3-IDENTIFICACIÓN DEL RIESGO'!G132</f>
        <v xml:space="preserve">Aplicación discrecional de las normas para favorecer intereses de terceros </v>
      </c>
      <c r="F71" s="531"/>
      <c r="G71" s="172" t="s">
        <v>24</v>
      </c>
      <c r="H71" s="105">
        <f t="shared" si="0"/>
        <v>4</v>
      </c>
      <c r="I71" s="138" t="s">
        <v>128</v>
      </c>
      <c r="J71" s="138" t="s">
        <v>184</v>
      </c>
      <c r="K71" s="138" t="s">
        <v>128</v>
      </c>
      <c r="L71" s="138" t="s">
        <v>128</v>
      </c>
      <c r="M71" s="138" t="s">
        <v>128</v>
      </c>
      <c r="N71" s="138" t="s">
        <v>128</v>
      </c>
      <c r="O71" s="138" t="s">
        <v>128</v>
      </c>
      <c r="P71" s="138" t="s">
        <v>128</v>
      </c>
      <c r="Q71" s="138" t="s">
        <v>184</v>
      </c>
      <c r="R71" s="138" t="s">
        <v>128</v>
      </c>
      <c r="S71" s="138" t="s">
        <v>128</v>
      </c>
      <c r="T71" s="138" t="s">
        <v>128</v>
      </c>
      <c r="U71" s="138" t="s">
        <v>128</v>
      </c>
      <c r="V71" s="138" t="s">
        <v>128</v>
      </c>
      <c r="W71" s="138" t="s">
        <v>128</v>
      </c>
      <c r="X71" s="138" t="s">
        <v>184</v>
      </c>
      <c r="Y71" s="138" t="s">
        <v>128</v>
      </c>
      <c r="Z71" s="138" t="s">
        <v>128</v>
      </c>
      <c r="AA71" s="138" t="s">
        <v>128</v>
      </c>
      <c r="AB71" s="147">
        <f t="shared" si="5"/>
        <v>16</v>
      </c>
      <c r="AC71" s="106" t="str">
        <f t="shared" si="6"/>
        <v>Catastrófico</v>
      </c>
      <c r="AD71" s="106">
        <f t="shared" si="3"/>
        <v>5</v>
      </c>
      <c r="AE71" s="107" t="str">
        <f t="shared" si="7"/>
        <v>Extremo</v>
      </c>
      <c r="AF71" s="108" t="s">
        <v>9</v>
      </c>
    </row>
    <row r="72" spans="2:32" ht="42.75" customHeight="1" x14ac:dyDescent="0.25">
      <c r="B72" s="466"/>
      <c r="C72" s="459"/>
      <c r="D72" s="553"/>
      <c r="E72" s="530" t="str">
        <f>'3-IDENTIFICACIÓN DEL RIESGO'!G134</f>
        <v>No ejecutar las acciones de cobro coactivo para favorecer intereses propios o de terceros.</v>
      </c>
      <c r="F72" s="531"/>
      <c r="G72" s="172" t="s">
        <v>67</v>
      </c>
      <c r="H72" s="105">
        <f t="shared" si="0"/>
        <v>1</v>
      </c>
      <c r="I72" s="138" t="s">
        <v>128</v>
      </c>
      <c r="J72" s="138" t="s">
        <v>184</v>
      </c>
      <c r="K72" s="138" t="s">
        <v>184</v>
      </c>
      <c r="L72" s="138" t="s">
        <v>184</v>
      </c>
      <c r="M72" s="138" t="s">
        <v>128</v>
      </c>
      <c r="N72" s="138" t="s">
        <v>128</v>
      </c>
      <c r="O72" s="138" t="s">
        <v>184</v>
      </c>
      <c r="P72" s="138" t="s">
        <v>128</v>
      </c>
      <c r="Q72" s="138" t="s">
        <v>184</v>
      </c>
      <c r="R72" s="138" t="s">
        <v>128</v>
      </c>
      <c r="S72" s="138" t="s">
        <v>128</v>
      </c>
      <c r="T72" s="138" t="s">
        <v>128</v>
      </c>
      <c r="U72" s="138" t="s">
        <v>128</v>
      </c>
      <c r="V72" s="138" t="s">
        <v>128</v>
      </c>
      <c r="W72" s="138" t="s">
        <v>184</v>
      </c>
      <c r="X72" s="138" t="s">
        <v>184</v>
      </c>
      <c r="Y72" s="138" t="s">
        <v>128</v>
      </c>
      <c r="Z72" s="138" t="s">
        <v>128</v>
      </c>
      <c r="AA72" s="138" t="s">
        <v>184</v>
      </c>
      <c r="AB72" s="147">
        <f t="shared" si="5"/>
        <v>11</v>
      </c>
      <c r="AC72" s="106" t="str">
        <f t="shared" si="6"/>
        <v>Mayor</v>
      </c>
      <c r="AD72" s="106">
        <f t="shared" si="3"/>
        <v>4</v>
      </c>
      <c r="AE72" s="107" t="str">
        <f t="shared" si="7"/>
        <v>Alto</v>
      </c>
      <c r="AF72" s="108" t="s">
        <v>9</v>
      </c>
    </row>
    <row r="73" spans="2:32" ht="51.75" customHeight="1" x14ac:dyDescent="0.25">
      <c r="B73" s="466"/>
      <c r="C73" s="459"/>
      <c r="D73" s="553"/>
      <c r="E73" s="530" t="str">
        <f>'3-IDENTIFICACIÓN DEL RIESGO'!G136</f>
        <v>Orientar la defensa jurídica de la ANT o algunas de sus actuaciones  en perjuicio de sus intereses para favorecer a un tercero.</v>
      </c>
      <c r="F73" s="531"/>
      <c r="G73" s="172" t="s">
        <v>26</v>
      </c>
      <c r="H73" s="105">
        <f t="shared" si="0"/>
        <v>3</v>
      </c>
      <c r="I73" s="138" t="s">
        <v>128</v>
      </c>
      <c r="J73" s="138" t="s">
        <v>184</v>
      </c>
      <c r="K73" s="138" t="s">
        <v>128</v>
      </c>
      <c r="L73" s="138" t="s">
        <v>128</v>
      </c>
      <c r="M73" s="138" t="s">
        <v>128</v>
      </c>
      <c r="N73" s="138" t="s">
        <v>128</v>
      </c>
      <c r="O73" s="138" t="s">
        <v>128</v>
      </c>
      <c r="P73" s="138" t="s">
        <v>128</v>
      </c>
      <c r="Q73" s="138" t="s">
        <v>184</v>
      </c>
      <c r="R73" s="138" t="s">
        <v>128</v>
      </c>
      <c r="S73" s="138" t="s">
        <v>128</v>
      </c>
      <c r="T73" s="138" t="s">
        <v>128</v>
      </c>
      <c r="U73" s="138" t="s">
        <v>128</v>
      </c>
      <c r="V73" s="138" t="s">
        <v>128</v>
      </c>
      <c r="W73" s="138" t="s">
        <v>128</v>
      </c>
      <c r="X73" s="138" t="s">
        <v>184</v>
      </c>
      <c r="Y73" s="138" t="s">
        <v>128</v>
      </c>
      <c r="Z73" s="138" t="s">
        <v>128</v>
      </c>
      <c r="AA73" s="138" t="s">
        <v>128</v>
      </c>
      <c r="AB73" s="147">
        <f t="shared" si="5"/>
        <v>16</v>
      </c>
      <c r="AC73" s="106" t="str">
        <f t="shared" si="6"/>
        <v>Catastrófico</v>
      </c>
      <c r="AD73" s="106">
        <f t="shared" si="3"/>
        <v>5</v>
      </c>
      <c r="AE73" s="107" t="str">
        <f t="shared" si="7"/>
        <v>Extremo</v>
      </c>
      <c r="AF73" s="108" t="s">
        <v>9</v>
      </c>
    </row>
    <row r="74" spans="2:32" ht="25.5" x14ac:dyDescent="0.25">
      <c r="B74" s="467"/>
      <c r="C74" s="461"/>
      <c r="D74" s="554"/>
      <c r="E74" s="530" t="str">
        <f>'3-IDENTIFICACIÓN DEL RIESGO'!G138</f>
        <v>Riesgo 5</v>
      </c>
      <c r="F74" s="531"/>
      <c r="G74" s="172"/>
      <c r="H74" s="105" t="b">
        <f t="shared" si="0"/>
        <v>0</v>
      </c>
      <c r="I74" s="138"/>
      <c r="J74" s="138"/>
      <c r="K74" s="138"/>
      <c r="L74" s="138"/>
      <c r="M74" s="138"/>
      <c r="N74" s="138"/>
      <c r="O74" s="138"/>
      <c r="P74" s="138"/>
      <c r="Q74" s="138"/>
      <c r="R74" s="138"/>
      <c r="S74" s="138"/>
      <c r="T74" s="138"/>
      <c r="U74" s="138"/>
      <c r="V74" s="138"/>
      <c r="W74" s="138"/>
      <c r="X74" s="138"/>
      <c r="Y74" s="138"/>
      <c r="Z74" s="138"/>
      <c r="AA74" s="138"/>
      <c r="AB74" s="147">
        <f t="shared" si="5"/>
        <v>0</v>
      </c>
      <c r="AC74" s="106" t="str">
        <f t="shared" si="6"/>
        <v>Moderado</v>
      </c>
      <c r="AD74" s="106">
        <f t="shared" si="3"/>
        <v>3</v>
      </c>
      <c r="AE74" s="107" t="b">
        <f t="shared" si="7"/>
        <v>0</v>
      </c>
      <c r="AF74" s="108" t="s">
        <v>9</v>
      </c>
    </row>
    <row r="75" spans="2:32" ht="25.5" x14ac:dyDescent="0.25">
      <c r="B75" s="465" t="str">
        <f>'3-IDENTIFICACIÓN DEL RIESGO'!B140</f>
        <v>Adquisición de Bienes y Servicios</v>
      </c>
      <c r="C75" s="457"/>
      <c r="D75" s="552" t="str">
        <f>'3-IDENTIFICACIÓN DEL RIESGO'!E140</f>
        <v>1. Subdirección Administrativa y Financiera.
2. Secretaría General.</v>
      </c>
      <c r="E75" s="530" t="str">
        <f>'3-IDENTIFICACIÓN DEL RIESGO'!G140</f>
        <v>Celebración indebida de contratos en beneficio particular o de un tercero.</v>
      </c>
      <c r="F75" s="531"/>
      <c r="G75" s="172" t="s">
        <v>24</v>
      </c>
      <c r="H75" s="105">
        <f t="shared" si="0"/>
        <v>4</v>
      </c>
      <c r="I75" s="138" t="s">
        <v>128</v>
      </c>
      <c r="J75" s="138" t="s">
        <v>128</v>
      </c>
      <c r="K75" s="138" t="s">
        <v>128</v>
      </c>
      <c r="L75" s="138" t="s">
        <v>128</v>
      </c>
      <c r="M75" s="138" t="s">
        <v>128</v>
      </c>
      <c r="N75" s="138" t="s">
        <v>128</v>
      </c>
      <c r="O75" s="138" t="s">
        <v>128</v>
      </c>
      <c r="P75" s="138" t="s">
        <v>128</v>
      </c>
      <c r="Q75" s="138" t="s">
        <v>128</v>
      </c>
      <c r="R75" s="138" t="s">
        <v>128</v>
      </c>
      <c r="S75" s="138" t="s">
        <v>128</v>
      </c>
      <c r="T75" s="138" t="s">
        <v>128</v>
      </c>
      <c r="U75" s="138" t="s">
        <v>128</v>
      </c>
      <c r="V75" s="138" t="s">
        <v>128</v>
      </c>
      <c r="W75" s="138" t="s">
        <v>128</v>
      </c>
      <c r="X75" s="138" t="s">
        <v>184</v>
      </c>
      <c r="Y75" s="138" t="s">
        <v>128</v>
      </c>
      <c r="Z75" s="138" t="s">
        <v>128</v>
      </c>
      <c r="AA75" s="138" t="s">
        <v>184</v>
      </c>
      <c r="AB75" s="147">
        <f t="shared" si="5"/>
        <v>17</v>
      </c>
      <c r="AC75" s="106" t="str">
        <f t="shared" si="6"/>
        <v>Catastrófico</v>
      </c>
      <c r="AD75" s="106">
        <f t="shared" si="3"/>
        <v>5</v>
      </c>
      <c r="AE75" s="107" t="str">
        <f t="shared" si="7"/>
        <v>Extremo</v>
      </c>
      <c r="AF75" s="108" t="s">
        <v>9</v>
      </c>
    </row>
    <row r="76" spans="2:32" ht="42.75" customHeight="1" x14ac:dyDescent="0.25">
      <c r="B76" s="466"/>
      <c r="C76" s="459"/>
      <c r="D76" s="553"/>
      <c r="E76" s="530" t="str">
        <f>'3-IDENTIFICACIÓN DEL RIESGO'!G142</f>
        <v>Aprobación de informes y pagos de contratos sin cumplimiento del objeto, obligaciones y/o requisitos contractuales en beneficio particular o de terceros.</v>
      </c>
      <c r="F76" s="531"/>
      <c r="G76" s="172" t="s">
        <v>24</v>
      </c>
      <c r="H76" s="105">
        <f t="shared" ref="H76:H89" si="8">IF(G76="Casi Seguro",5,IF(G76="Probable",4,IF(G76="Posible",3,IF(G76="Improbable",2,IF(G76="Rara Vez",1)))))</f>
        <v>4</v>
      </c>
      <c r="I76" s="138" t="s">
        <v>128</v>
      </c>
      <c r="J76" s="138" t="s">
        <v>128</v>
      </c>
      <c r="K76" s="138" t="s">
        <v>128</v>
      </c>
      <c r="L76" s="138" t="s">
        <v>128</v>
      </c>
      <c r="M76" s="138" t="s">
        <v>128</v>
      </c>
      <c r="N76" s="138" t="s">
        <v>128</v>
      </c>
      <c r="O76" s="138" t="s">
        <v>128</v>
      </c>
      <c r="P76" s="138" t="s">
        <v>128</v>
      </c>
      <c r="Q76" s="138" t="s">
        <v>128</v>
      </c>
      <c r="R76" s="138" t="s">
        <v>128</v>
      </c>
      <c r="S76" s="138" t="s">
        <v>128</v>
      </c>
      <c r="T76" s="138" t="s">
        <v>128</v>
      </c>
      <c r="U76" s="138" t="s">
        <v>128</v>
      </c>
      <c r="V76" s="138" t="s">
        <v>128</v>
      </c>
      <c r="W76" s="138" t="s">
        <v>128</v>
      </c>
      <c r="X76" s="138" t="s">
        <v>184</v>
      </c>
      <c r="Y76" s="138" t="s">
        <v>128</v>
      </c>
      <c r="Z76" s="138" t="s">
        <v>128</v>
      </c>
      <c r="AA76" s="138" t="s">
        <v>184</v>
      </c>
      <c r="AB76" s="147">
        <f t="shared" si="5"/>
        <v>17</v>
      </c>
      <c r="AC76" s="106" t="str">
        <f t="shared" si="6"/>
        <v>Catastrófico</v>
      </c>
      <c r="AD76" s="106">
        <f t="shared" ref="AD76:AD89" si="9">IF(AC76="Catastrófico",5,IF(AC76="Mayor",4,IF(AC76="Moderado",3)))</f>
        <v>5</v>
      </c>
      <c r="AE76" s="107" t="str">
        <f t="shared" si="7"/>
        <v>Extremo</v>
      </c>
      <c r="AF76" s="108" t="s">
        <v>9</v>
      </c>
    </row>
    <row r="77" spans="2:32" ht="25.5" x14ac:dyDescent="0.25">
      <c r="B77" s="466"/>
      <c r="C77" s="459"/>
      <c r="D77" s="553"/>
      <c r="E77" s="530" t="str">
        <f>'3-IDENTIFICACIÓN DEL RIESGO'!G144</f>
        <v>Riesgo 3</v>
      </c>
      <c r="F77" s="531"/>
      <c r="G77" s="172"/>
      <c r="H77" s="105" t="b">
        <f t="shared" si="8"/>
        <v>0</v>
      </c>
      <c r="I77" s="138"/>
      <c r="J77" s="138"/>
      <c r="K77" s="138"/>
      <c r="L77" s="138"/>
      <c r="M77" s="138"/>
      <c r="N77" s="138"/>
      <c r="O77" s="138"/>
      <c r="P77" s="138"/>
      <c r="Q77" s="138"/>
      <c r="R77" s="138"/>
      <c r="S77" s="138"/>
      <c r="T77" s="138"/>
      <c r="U77" s="138"/>
      <c r="V77" s="138"/>
      <c r="W77" s="138"/>
      <c r="X77" s="138"/>
      <c r="Y77" s="138"/>
      <c r="Z77" s="138"/>
      <c r="AA77" s="138"/>
      <c r="AB77" s="147">
        <f t="shared" si="5"/>
        <v>0</v>
      </c>
      <c r="AC77" s="106" t="str">
        <f t="shared" si="6"/>
        <v>Moderado</v>
      </c>
      <c r="AD77" s="106">
        <f t="shared" si="9"/>
        <v>3</v>
      </c>
      <c r="AE77" s="107" t="b">
        <f t="shared" si="7"/>
        <v>0</v>
      </c>
      <c r="AF77" s="108" t="s">
        <v>9</v>
      </c>
    </row>
    <row r="78" spans="2:32" ht="25.5" x14ac:dyDescent="0.25">
      <c r="B78" s="466"/>
      <c r="C78" s="459"/>
      <c r="D78" s="553"/>
      <c r="E78" s="530" t="str">
        <f>'3-IDENTIFICACIÓN DEL RIESGO'!G146</f>
        <v>Riesgo 4</v>
      </c>
      <c r="F78" s="531"/>
      <c r="G78" s="172"/>
      <c r="H78" s="105" t="b">
        <f t="shared" si="8"/>
        <v>0</v>
      </c>
      <c r="I78" s="138"/>
      <c r="J78" s="138"/>
      <c r="K78" s="138"/>
      <c r="L78" s="138"/>
      <c r="M78" s="138"/>
      <c r="N78" s="138"/>
      <c r="O78" s="138"/>
      <c r="P78" s="138"/>
      <c r="Q78" s="138"/>
      <c r="R78" s="138"/>
      <c r="S78" s="138"/>
      <c r="T78" s="138"/>
      <c r="U78" s="138"/>
      <c r="V78" s="138"/>
      <c r="W78" s="138"/>
      <c r="X78" s="138"/>
      <c r="Y78" s="138"/>
      <c r="Z78" s="138"/>
      <c r="AA78" s="138"/>
      <c r="AB78" s="147">
        <f t="shared" si="5"/>
        <v>0</v>
      </c>
      <c r="AC78" s="106" t="str">
        <f t="shared" si="6"/>
        <v>Moderado</v>
      </c>
      <c r="AD78" s="106">
        <f t="shared" si="9"/>
        <v>3</v>
      </c>
      <c r="AE78" s="107" t="b">
        <f t="shared" si="7"/>
        <v>0</v>
      </c>
      <c r="AF78" s="108" t="s">
        <v>9</v>
      </c>
    </row>
    <row r="79" spans="2:32" ht="25.5" x14ac:dyDescent="0.25">
      <c r="B79" s="467"/>
      <c r="C79" s="461"/>
      <c r="D79" s="554"/>
      <c r="E79" s="530" t="str">
        <f>'3-IDENTIFICACIÓN DEL RIESGO'!G148</f>
        <v>Riesgo 5</v>
      </c>
      <c r="F79" s="531"/>
      <c r="G79" s="172"/>
      <c r="H79" s="105" t="b">
        <f t="shared" si="8"/>
        <v>0</v>
      </c>
      <c r="I79" s="138"/>
      <c r="J79" s="138"/>
      <c r="K79" s="138"/>
      <c r="L79" s="138"/>
      <c r="M79" s="138"/>
      <c r="N79" s="138"/>
      <c r="O79" s="138"/>
      <c r="P79" s="138"/>
      <c r="Q79" s="138"/>
      <c r="R79" s="138"/>
      <c r="S79" s="138"/>
      <c r="T79" s="138"/>
      <c r="U79" s="138"/>
      <c r="V79" s="138"/>
      <c r="W79" s="138"/>
      <c r="X79" s="138"/>
      <c r="Y79" s="138"/>
      <c r="Z79" s="138"/>
      <c r="AA79" s="138"/>
      <c r="AB79" s="147">
        <f t="shared" si="5"/>
        <v>0</v>
      </c>
      <c r="AC79" s="106" t="str">
        <f t="shared" si="6"/>
        <v>Moderado</v>
      </c>
      <c r="AD79" s="106">
        <f t="shared" si="9"/>
        <v>3</v>
      </c>
      <c r="AE79" s="107" t="b">
        <f t="shared" si="7"/>
        <v>0</v>
      </c>
      <c r="AF79" s="108" t="s">
        <v>9</v>
      </c>
    </row>
    <row r="80" spans="2:32" ht="50.25" customHeight="1" x14ac:dyDescent="0.25">
      <c r="B80" s="465" t="str">
        <f>'3-IDENTIFICACIÓN DEL RIESGO'!B150</f>
        <v>Administración de Bienes y Servicios</v>
      </c>
      <c r="C80" s="457"/>
      <c r="D80" s="552" t="str">
        <f>'3-IDENTIFICACIÓN DEL RIESGO'!E150</f>
        <v>1. Subdirección Administrativa y Financiera.
2. Secretaría General.</v>
      </c>
      <c r="E80" s="530" t="str">
        <f>'3-IDENTIFICACIÓN DEL RIESGO'!G150</f>
        <v>Pérdida o uso indebido de bienes devolutivos de la Agencia Nacional de Tierras para beneficio personal o de terceros</v>
      </c>
      <c r="F80" s="531"/>
      <c r="G80" s="172" t="s">
        <v>24</v>
      </c>
      <c r="H80" s="105">
        <f t="shared" si="8"/>
        <v>4</v>
      </c>
      <c r="I80" s="138" t="s">
        <v>128</v>
      </c>
      <c r="J80" s="138" t="s">
        <v>128</v>
      </c>
      <c r="K80" s="138" t="s">
        <v>128</v>
      </c>
      <c r="L80" s="138" t="s">
        <v>184</v>
      </c>
      <c r="M80" s="138" t="s">
        <v>128</v>
      </c>
      <c r="N80" s="138" t="s">
        <v>128</v>
      </c>
      <c r="O80" s="138" t="s">
        <v>128</v>
      </c>
      <c r="P80" s="138" t="s">
        <v>184</v>
      </c>
      <c r="Q80" s="138" t="s">
        <v>184</v>
      </c>
      <c r="R80" s="138" t="s">
        <v>128</v>
      </c>
      <c r="S80" s="138" t="s">
        <v>128</v>
      </c>
      <c r="T80" s="138" t="s">
        <v>128</v>
      </c>
      <c r="U80" s="138" t="s">
        <v>128</v>
      </c>
      <c r="V80" s="138" t="s">
        <v>128</v>
      </c>
      <c r="W80" s="138" t="s">
        <v>184</v>
      </c>
      <c r="X80" s="138" t="s">
        <v>184</v>
      </c>
      <c r="Y80" s="138" t="s">
        <v>184</v>
      </c>
      <c r="Z80" s="138" t="s">
        <v>184</v>
      </c>
      <c r="AA80" s="138" t="s">
        <v>184</v>
      </c>
      <c r="AB80" s="147">
        <f t="shared" si="5"/>
        <v>11</v>
      </c>
      <c r="AC80" s="106" t="str">
        <f t="shared" si="6"/>
        <v>Mayor</v>
      </c>
      <c r="AD80" s="106">
        <f t="shared" si="9"/>
        <v>4</v>
      </c>
      <c r="AE80" s="107" t="str">
        <f t="shared" si="7"/>
        <v>Extremo</v>
      </c>
      <c r="AF80" s="108" t="s">
        <v>9</v>
      </c>
    </row>
    <row r="81" spans="2:32" ht="54" customHeight="1" x14ac:dyDescent="0.25">
      <c r="B81" s="466"/>
      <c r="C81" s="459"/>
      <c r="D81" s="553"/>
      <c r="E81" s="530" t="str">
        <f>'3-IDENTIFICACIÓN DEL RIESGO'!G152</f>
        <v>Pérdida o manipulación de expedientes con información institucional para beneficio particular o de un tercero</v>
      </c>
      <c r="F81" s="531"/>
      <c r="G81" s="172" t="s">
        <v>26</v>
      </c>
      <c r="H81" s="105">
        <f t="shared" si="8"/>
        <v>3</v>
      </c>
      <c r="I81" s="138" t="s">
        <v>128</v>
      </c>
      <c r="J81" s="138" t="s">
        <v>128</v>
      </c>
      <c r="K81" s="138" t="s">
        <v>128</v>
      </c>
      <c r="L81" s="138" t="s">
        <v>128</v>
      </c>
      <c r="M81" s="138" t="s">
        <v>128</v>
      </c>
      <c r="N81" s="138" t="s">
        <v>128</v>
      </c>
      <c r="O81" s="138" t="s">
        <v>128</v>
      </c>
      <c r="P81" s="138" t="s">
        <v>128</v>
      </c>
      <c r="Q81" s="138" t="s">
        <v>128</v>
      </c>
      <c r="R81" s="138" t="s">
        <v>128</v>
      </c>
      <c r="S81" s="138" t="s">
        <v>128</v>
      </c>
      <c r="T81" s="138" t="s">
        <v>128</v>
      </c>
      <c r="U81" s="138" t="s">
        <v>128</v>
      </c>
      <c r="V81" s="138" t="s">
        <v>128</v>
      </c>
      <c r="W81" s="138" t="s">
        <v>128</v>
      </c>
      <c r="X81" s="138" t="s">
        <v>184</v>
      </c>
      <c r="Y81" s="138" t="s">
        <v>128</v>
      </c>
      <c r="Z81" s="138" t="s">
        <v>128</v>
      </c>
      <c r="AA81" s="138" t="s">
        <v>128</v>
      </c>
      <c r="AB81" s="147">
        <f t="shared" si="5"/>
        <v>18</v>
      </c>
      <c r="AC81" s="106" t="str">
        <f t="shared" si="6"/>
        <v>Catastrófico</v>
      </c>
      <c r="AD81" s="106">
        <f t="shared" si="9"/>
        <v>5</v>
      </c>
      <c r="AE81" s="107" t="str">
        <f t="shared" si="7"/>
        <v>Extremo</v>
      </c>
      <c r="AF81" s="108" t="s">
        <v>9</v>
      </c>
    </row>
    <row r="82" spans="2:32" ht="25.5" x14ac:dyDescent="0.25">
      <c r="B82" s="466"/>
      <c r="C82" s="459"/>
      <c r="D82" s="553"/>
      <c r="E82" s="530" t="str">
        <f>'3-IDENTIFICACIÓN DEL RIESGO'!G154</f>
        <v>Riesgo 3</v>
      </c>
      <c r="F82" s="531"/>
      <c r="G82" s="172"/>
      <c r="H82" s="105" t="b">
        <f t="shared" si="8"/>
        <v>0</v>
      </c>
      <c r="I82" s="138"/>
      <c r="J82" s="138"/>
      <c r="K82" s="138"/>
      <c r="L82" s="138"/>
      <c r="M82" s="138"/>
      <c r="N82" s="138"/>
      <c r="O82" s="138"/>
      <c r="P82" s="138"/>
      <c r="Q82" s="138"/>
      <c r="R82" s="138"/>
      <c r="S82" s="138"/>
      <c r="T82" s="138"/>
      <c r="U82" s="138"/>
      <c r="V82" s="138"/>
      <c r="W82" s="138"/>
      <c r="X82" s="138"/>
      <c r="Y82" s="138"/>
      <c r="Z82" s="138"/>
      <c r="AA82" s="138"/>
      <c r="AB82" s="147">
        <f t="shared" si="5"/>
        <v>0</v>
      </c>
      <c r="AC82" s="106" t="str">
        <f t="shared" si="6"/>
        <v>Moderado</v>
      </c>
      <c r="AD82" s="106">
        <f t="shared" si="9"/>
        <v>3</v>
      </c>
      <c r="AE82" s="107" t="b">
        <f t="shared" si="7"/>
        <v>0</v>
      </c>
      <c r="AF82" s="108" t="s">
        <v>9</v>
      </c>
    </row>
    <row r="83" spans="2:32" ht="25.5" x14ac:dyDescent="0.25">
      <c r="B83" s="466"/>
      <c r="C83" s="459"/>
      <c r="D83" s="553"/>
      <c r="E83" s="530" t="str">
        <f>'3-IDENTIFICACIÓN DEL RIESGO'!G156</f>
        <v>Riesgo 4</v>
      </c>
      <c r="F83" s="531"/>
      <c r="G83" s="172"/>
      <c r="H83" s="105" t="b">
        <f t="shared" si="8"/>
        <v>0</v>
      </c>
      <c r="I83" s="138"/>
      <c r="J83" s="138"/>
      <c r="K83" s="138"/>
      <c r="L83" s="138"/>
      <c r="M83" s="138"/>
      <c r="N83" s="138"/>
      <c r="O83" s="138"/>
      <c r="P83" s="138"/>
      <c r="Q83" s="138"/>
      <c r="R83" s="138"/>
      <c r="S83" s="138"/>
      <c r="T83" s="138"/>
      <c r="U83" s="138"/>
      <c r="V83" s="138"/>
      <c r="W83" s="138"/>
      <c r="X83" s="138"/>
      <c r="Y83" s="138"/>
      <c r="Z83" s="138"/>
      <c r="AA83" s="138"/>
      <c r="AB83" s="147">
        <f t="shared" si="5"/>
        <v>0</v>
      </c>
      <c r="AC83" s="106" t="str">
        <f t="shared" si="6"/>
        <v>Moderado</v>
      </c>
      <c r="AD83" s="106">
        <f t="shared" si="9"/>
        <v>3</v>
      </c>
      <c r="AE83" s="107" t="b">
        <f t="shared" si="7"/>
        <v>0</v>
      </c>
      <c r="AF83" s="108" t="s">
        <v>9</v>
      </c>
    </row>
    <row r="84" spans="2:32" ht="25.5" x14ac:dyDescent="0.25">
      <c r="B84" s="467"/>
      <c r="C84" s="461"/>
      <c r="D84" s="554"/>
      <c r="E84" s="530" t="str">
        <f>'3-IDENTIFICACIÓN DEL RIESGO'!G158</f>
        <v>Riesgo 5</v>
      </c>
      <c r="F84" s="531"/>
      <c r="G84" s="172"/>
      <c r="H84" s="105" t="b">
        <f t="shared" si="8"/>
        <v>0</v>
      </c>
      <c r="I84" s="138"/>
      <c r="J84" s="138"/>
      <c r="K84" s="138"/>
      <c r="L84" s="138"/>
      <c r="M84" s="138"/>
      <c r="N84" s="138"/>
      <c r="O84" s="138"/>
      <c r="P84" s="138"/>
      <c r="Q84" s="138"/>
      <c r="R84" s="138"/>
      <c r="S84" s="138"/>
      <c r="T84" s="138"/>
      <c r="U84" s="138"/>
      <c r="V84" s="138"/>
      <c r="W84" s="138"/>
      <c r="X84" s="138"/>
      <c r="Y84" s="138"/>
      <c r="Z84" s="138"/>
      <c r="AA84" s="138"/>
      <c r="AB84" s="147">
        <f t="shared" si="5"/>
        <v>0</v>
      </c>
      <c r="AC84" s="106" t="str">
        <f t="shared" si="6"/>
        <v>Moderado</v>
      </c>
      <c r="AD84" s="106">
        <f t="shared" si="9"/>
        <v>3</v>
      </c>
      <c r="AE84" s="107" t="b">
        <f t="shared" si="7"/>
        <v>0</v>
      </c>
      <c r="AF84" s="108" t="s">
        <v>9</v>
      </c>
    </row>
    <row r="85" spans="2:32" ht="70.5" customHeight="1" x14ac:dyDescent="0.25">
      <c r="B85" s="450" t="str">
        <f>'3-IDENTIFICACIÓN DEL RIESGO'!B160</f>
        <v>Gestión Financiera</v>
      </c>
      <c r="C85" s="450"/>
      <c r="D85" s="558" t="str">
        <f>'3-IDENTIFICACIÓN DEL RIESGO'!E160</f>
        <v xml:space="preserve">1. Secretaría General.
2. Subdirección Administrativa y Financiera.
3. Subdirección de Administración de Tierras de la Nación.
4. Oficina de Planeación </v>
      </c>
      <c r="E85" s="530" t="str">
        <f>'3-IDENTIFICACIÓN DEL RIESGO'!G160</f>
        <v>Constitución de pagos realizados por la Agencia Nacional de Tierras, sin el cumplimiento de requisitos legales, presupuestales y contables, en beneficio de un particular.</v>
      </c>
      <c r="F85" s="531"/>
      <c r="G85" s="173" t="s">
        <v>67</v>
      </c>
      <c r="H85" s="105">
        <f t="shared" si="8"/>
        <v>1</v>
      </c>
      <c r="I85" s="138" t="s">
        <v>128</v>
      </c>
      <c r="J85" s="138" t="s">
        <v>128</v>
      </c>
      <c r="K85" s="138" t="s">
        <v>184</v>
      </c>
      <c r="L85" s="138" t="s">
        <v>184</v>
      </c>
      <c r="M85" s="138" t="s">
        <v>128</v>
      </c>
      <c r="N85" s="138" t="s">
        <v>128</v>
      </c>
      <c r="O85" s="138" t="s">
        <v>184</v>
      </c>
      <c r="P85" s="138" t="s">
        <v>128</v>
      </c>
      <c r="Q85" s="138" t="s">
        <v>128</v>
      </c>
      <c r="R85" s="138" t="s">
        <v>128</v>
      </c>
      <c r="S85" s="138" t="s">
        <v>128</v>
      </c>
      <c r="T85" s="138" t="s">
        <v>128</v>
      </c>
      <c r="U85" s="138" t="s">
        <v>128</v>
      </c>
      <c r="V85" s="138" t="s">
        <v>128</v>
      </c>
      <c r="W85" s="138" t="s">
        <v>128</v>
      </c>
      <c r="X85" s="138" t="s">
        <v>184</v>
      </c>
      <c r="Y85" s="138" t="s">
        <v>128</v>
      </c>
      <c r="Z85" s="138" t="s">
        <v>128</v>
      </c>
      <c r="AA85" s="138" t="s">
        <v>184</v>
      </c>
      <c r="AB85" s="147">
        <f t="shared" si="5"/>
        <v>14</v>
      </c>
      <c r="AC85" s="106" t="str">
        <f t="shared" si="6"/>
        <v>Catastrófico</v>
      </c>
      <c r="AD85" s="106">
        <f t="shared" si="9"/>
        <v>5</v>
      </c>
      <c r="AE85" s="107" t="str">
        <f t="shared" si="7"/>
        <v>Extremo</v>
      </c>
      <c r="AF85" s="108" t="s">
        <v>9</v>
      </c>
    </row>
    <row r="86" spans="2:32" ht="25.5" x14ac:dyDescent="0.25">
      <c r="B86" s="450"/>
      <c r="C86" s="450"/>
      <c r="D86" s="558"/>
      <c r="E86" s="530" t="str">
        <f>'3-IDENTIFICACIÓN DEL RIESGO'!G162</f>
        <v>Riesgo 2</v>
      </c>
      <c r="F86" s="531"/>
      <c r="G86" s="173"/>
      <c r="H86" s="105" t="b">
        <f t="shared" si="8"/>
        <v>0</v>
      </c>
      <c r="I86" s="138"/>
      <c r="J86" s="138"/>
      <c r="K86" s="138"/>
      <c r="L86" s="138"/>
      <c r="M86" s="138"/>
      <c r="N86" s="138"/>
      <c r="O86" s="138"/>
      <c r="P86" s="138"/>
      <c r="Q86" s="138"/>
      <c r="R86" s="138"/>
      <c r="S86" s="138"/>
      <c r="T86" s="138"/>
      <c r="U86" s="138"/>
      <c r="V86" s="138"/>
      <c r="W86" s="138"/>
      <c r="X86" s="138"/>
      <c r="Y86" s="138"/>
      <c r="Z86" s="138"/>
      <c r="AA86" s="138"/>
      <c r="AB86" s="147">
        <f t="shared" si="5"/>
        <v>0</v>
      </c>
      <c r="AC86" s="106" t="str">
        <f t="shared" si="6"/>
        <v>Moderado</v>
      </c>
      <c r="AD86" s="106">
        <f t="shared" si="9"/>
        <v>3</v>
      </c>
      <c r="AE86" s="107" t="b">
        <f t="shared" si="7"/>
        <v>0</v>
      </c>
      <c r="AF86" s="108" t="s">
        <v>9</v>
      </c>
    </row>
    <row r="87" spans="2:32" ht="25.5" x14ac:dyDescent="0.25">
      <c r="B87" s="450"/>
      <c r="C87" s="450"/>
      <c r="D87" s="558"/>
      <c r="E87" s="530" t="str">
        <f>'3-IDENTIFICACIÓN DEL RIESGO'!G164</f>
        <v>Riesgo 3</v>
      </c>
      <c r="F87" s="531"/>
      <c r="G87" s="173"/>
      <c r="H87" s="105" t="b">
        <f t="shared" si="8"/>
        <v>0</v>
      </c>
      <c r="I87" s="138"/>
      <c r="J87" s="138"/>
      <c r="K87" s="138"/>
      <c r="L87" s="138"/>
      <c r="M87" s="138"/>
      <c r="N87" s="138"/>
      <c r="O87" s="138"/>
      <c r="P87" s="138"/>
      <c r="Q87" s="138"/>
      <c r="R87" s="138"/>
      <c r="S87" s="138"/>
      <c r="T87" s="138"/>
      <c r="U87" s="138"/>
      <c r="V87" s="138"/>
      <c r="W87" s="138"/>
      <c r="X87" s="138"/>
      <c r="Y87" s="138"/>
      <c r="Z87" s="138"/>
      <c r="AA87" s="138"/>
      <c r="AB87" s="147">
        <f t="shared" ref="AB87:AB91" si="10">COUNTIF(I87:AA87,"SI")</f>
        <v>0</v>
      </c>
      <c r="AC87" s="106" t="str">
        <f t="shared" ref="AC87:AC91" si="11">IF(AB87&lt;6,"Moderado",IF(AB87&lt;12,"Mayor",IF(AB87&lt;20,"Catastrófico")))</f>
        <v>Moderado</v>
      </c>
      <c r="AD87" s="106">
        <f t="shared" si="9"/>
        <v>3</v>
      </c>
      <c r="AE87" s="107" t="b">
        <f t="shared" ref="AE87:AE91" si="12">IF(OR(AND(AC87="Moderado",G87="Rara Vez"),AND(AC87="Moderado",G87="Improbable")),"Moderado",IF(OR(AND(AC87="Mayor",G87="Improbable"),AND(AC87="Mayor",G87="Rara Vez"),AND(AC87="Moderado",G87="Probable"),AND(AC87="Moderado",G87="Posible")),"Alto",IF(OR(AND(AC87="Moderado",G87="Casi Seguro"),AND(AC87="Mayor",G87="Posible"),AND(AC87="Mayor",G87="Probable"),AND(AC87="Mayor",G87="Casi Seguro")),"Extremo",IF(AC87="Catastrófico","Extremo"))))</f>
        <v>0</v>
      </c>
      <c r="AF87" s="108" t="s">
        <v>9</v>
      </c>
    </row>
    <row r="88" spans="2:32" ht="25.5" x14ac:dyDescent="0.25">
      <c r="B88" s="450"/>
      <c r="C88" s="450"/>
      <c r="D88" s="558"/>
      <c r="E88" s="530" t="str">
        <f>'3-IDENTIFICACIÓN DEL RIESGO'!G166</f>
        <v>Riesgo 4</v>
      </c>
      <c r="F88" s="531"/>
      <c r="G88" s="173"/>
      <c r="H88" s="105" t="b">
        <f t="shared" si="8"/>
        <v>0</v>
      </c>
      <c r="I88" s="138"/>
      <c r="J88" s="138"/>
      <c r="K88" s="138"/>
      <c r="L88" s="138"/>
      <c r="M88" s="138"/>
      <c r="N88" s="138"/>
      <c r="O88" s="138"/>
      <c r="P88" s="138"/>
      <c r="Q88" s="138"/>
      <c r="R88" s="138"/>
      <c r="S88" s="138"/>
      <c r="T88" s="138"/>
      <c r="U88" s="138"/>
      <c r="V88" s="138"/>
      <c r="W88" s="138"/>
      <c r="X88" s="138"/>
      <c r="Y88" s="138"/>
      <c r="Z88" s="138"/>
      <c r="AA88" s="138"/>
      <c r="AB88" s="147">
        <f t="shared" si="10"/>
        <v>0</v>
      </c>
      <c r="AC88" s="106" t="str">
        <f t="shared" si="11"/>
        <v>Moderado</v>
      </c>
      <c r="AD88" s="106">
        <f t="shared" si="9"/>
        <v>3</v>
      </c>
      <c r="AE88" s="107" t="b">
        <f t="shared" si="12"/>
        <v>0</v>
      </c>
      <c r="AF88" s="108" t="s">
        <v>9</v>
      </c>
    </row>
    <row r="89" spans="2:32" ht="25.5" x14ac:dyDescent="0.25">
      <c r="B89" s="450"/>
      <c r="C89" s="450"/>
      <c r="D89" s="558"/>
      <c r="E89" s="530" t="str">
        <f>'3-IDENTIFICACIÓN DEL RIESGO'!G168</f>
        <v>Riesgo 5</v>
      </c>
      <c r="F89" s="531"/>
      <c r="G89" s="173"/>
      <c r="H89" s="105" t="b">
        <f t="shared" si="8"/>
        <v>0</v>
      </c>
      <c r="I89" s="138"/>
      <c r="J89" s="138"/>
      <c r="K89" s="138"/>
      <c r="L89" s="138"/>
      <c r="M89" s="138"/>
      <c r="N89" s="138"/>
      <c r="O89" s="138"/>
      <c r="P89" s="138"/>
      <c r="Q89" s="138"/>
      <c r="R89" s="138"/>
      <c r="S89" s="138"/>
      <c r="T89" s="138"/>
      <c r="U89" s="138"/>
      <c r="V89" s="138"/>
      <c r="W89" s="138"/>
      <c r="X89" s="138"/>
      <c r="Y89" s="138"/>
      <c r="Z89" s="138"/>
      <c r="AA89" s="138"/>
      <c r="AB89" s="147">
        <f t="shared" si="10"/>
        <v>0</v>
      </c>
      <c r="AC89" s="106" t="str">
        <f t="shared" si="11"/>
        <v>Moderado</v>
      </c>
      <c r="AD89" s="106">
        <f t="shared" si="9"/>
        <v>3</v>
      </c>
      <c r="AE89" s="107" t="b">
        <f t="shared" si="12"/>
        <v>0</v>
      </c>
      <c r="AF89" s="108" t="s">
        <v>9</v>
      </c>
    </row>
    <row r="90" spans="2:32" ht="50.25" customHeight="1" x14ac:dyDescent="0.25">
      <c r="B90" s="450" t="str">
        <f>'3-IDENTIFICACIÓN DEL RIESGO'!B170</f>
        <v>Seguimiento, Evaluación y Mejora</v>
      </c>
      <c r="C90" s="450"/>
      <c r="D90" s="558" t="str">
        <f>'3-IDENTIFICACIÓN DEL RIESGO'!E170</f>
        <v xml:space="preserve">1. Oficina de Control Interno.
2. Oficina de Planeación.
3. Oficina del Inspector de Gestión de Tierras.
4. Secretaría General
</v>
      </c>
      <c r="E90" s="530" t="str">
        <f>'3-IDENTIFICACIÓN DEL RIESGO'!G170</f>
        <v>Modificar, alterar u omitir información relevante en los informes emitidos por la Oficina de Control Interno a fin de beneficiar a terceros</v>
      </c>
      <c r="F90" s="531"/>
      <c r="G90" s="173" t="s">
        <v>67</v>
      </c>
      <c r="H90" s="105">
        <f t="shared" ref="H90:H94" si="13">IF(G90="Casi Seguro",5,IF(G90="Probable",4,IF(G90="Posible",3,IF(G90="Improbable",2,IF(G90="Rara Vez",1)))))</f>
        <v>1</v>
      </c>
      <c r="I90" s="138" t="s">
        <v>128</v>
      </c>
      <c r="J90" s="138" t="s">
        <v>184</v>
      </c>
      <c r="K90" s="138" t="s">
        <v>184</v>
      </c>
      <c r="L90" s="138" t="s">
        <v>184</v>
      </c>
      <c r="M90" s="138" t="s">
        <v>128</v>
      </c>
      <c r="N90" s="138" t="s">
        <v>128</v>
      </c>
      <c r="O90" s="138" t="s">
        <v>184</v>
      </c>
      <c r="P90" s="138" t="s">
        <v>128</v>
      </c>
      <c r="Q90" s="138" t="s">
        <v>128</v>
      </c>
      <c r="R90" s="138" t="s">
        <v>128</v>
      </c>
      <c r="S90" s="138" t="s">
        <v>184</v>
      </c>
      <c r="T90" s="138" t="s">
        <v>128</v>
      </c>
      <c r="U90" s="138" t="s">
        <v>128</v>
      </c>
      <c r="V90" s="138" t="s">
        <v>128</v>
      </c>
      <c r="W90" s="138" t="s">
        <v>184</v>
      </c>
      <c r="X90" s="138" t="s">
        <v>184</v>
      </c>
      <c r="Y90" s="138" t="s">
        <v>184</v>
      </c>
      <c r="Z90" s="138" t="s">
        <v>184</v>
      </c>
      <c r="AA90" s="138" t="s">
        <v>184</v>
      </c>
      <c r="AB90" s="147">
        <f t="shared" si="10"/>
        <v>9</v>
      </c>
      <c r="AC90" s="106" t="str">
        <f t="shared" si="11"/>
        <v>Mayor</v>
      </c>
      <c r="AD90" s="106">
        <f t="shared" ref="AD90:AD94" si="14">IF(AC90="Catastrófico",5,IF(AC90="Mayor",4,IF(AC90="Moderado",3)))</f>
        <v>4</v>
      </c>
      <c r="AE90" s="107" t="str">
        <f t="shared" si="12"/>
        <v>Alto</v>
      </c>
      <c r="AF90" s="108" t="s">
        <v>9</v>
      </c>
    </row>
    <row r="91" spans="2:32" ht="25.5" x14ac:dyDescent="0.25">
      <c r="B91" s="450"/>
      <c r="C91" s="450"/>
      <c r="D91" s="558"/>
      <c r="E91" s="530" t="str">
        <f>'3-IDENTIFICACIÓN DEL RIESGO'!G172</f>
        <v>Riesgo 2</v>
      </c>
      <c r="F91" s="531"/>
      <c r="G91" s="173"/>
      <c r="H91" s="105" t="b">
        <f t="shared" si="13"/>
        <v>0</v>
      </c>
      <c r="I91" s="138"/>
      <c r="J91" s="138"/>
      <c r="K91" s="138"/>
      <c r="L91" s="138"/>
      <c r="M91" s="138"/>
      <c r="N91" s="138"/>
      <c r="O91" s="138"/>
      <c r="P91" s="138"/>
      <c r="Q91" s="138"/>
      <c r="R91" s="138"/>
      <c r="S91" s="138"/>
      <c r="T91" s="138"/>
      <c r="U91" s="138"/>
      <c r="V91" s="138"/>
      <c r="W91" s="138"/>
      <c r="X91" s="138"/>
      <c r="Y91" s="138"/>
      <c r="Z91" s="138"/>
      <c r="AA91" s="138"/>
      <c r="AB91" s="147">
        <f t="shared" si="10"/>
        <v>0</v>
      </c>
      <c r="AC91" s="106" t="str">
        <f t="shared" si="11"/>
        <v>Moderado</v>
      </c>
      <c r="AD91" s="106">
        <f t="shared" si="14"/>
        <v>3</v>
      </c>
      <c r="AE91" s="107" t="b">
        <f t="shared" si="12"/>
        <v>0</v>
      </c>
      <c r="AF91" s="108" t="s">
        <v>9</v>
      </c>
    </row>
    <row r="92" spans="2:32" ht="25.5" x14ac:dyDescent="0.25">
      <c r="B92" s="450"/>
      <c r="C92" s="450"/>
      <c r="D92" s="558"/>
      <c r="E92" s="530" t="str">
        <f>'3-IDENTIFICACIÓN DEL RIESGO'!G174</f>
        <v>Riesgo 3</v>
      </c>
      <c r="F92" s="531"/>
      <c r="G92" s="173"/>
      <c r="H92" s="105" t="b">
        <f t="shared" si="13"/>
        <v>0</v>
      </c>
      <c r="I92" s="138"/>
      <c r="J92" s="138"/>
      <c r="K92" s="138"/>
      <c r="L92" s="138"/>
      <c r="M92" s="138"/>
      <c r="N92" s="138"/>
      <c r="O92" s="138"/>
      <c r="P92" s="138"/>
      <c r="Q92" s="138"/>
      <c r="R92" s="138"/>
      <c r="S92" s="138"/>
      <c r="T92" s="138"/>
      <c r="U92" s="138"/>
      <c r="V92" s="138"/>
      <c r="W92" s="138"/>
      <c r="X92" s="138"/>
      <c r="Y92" s="138"/>
      <c r="Z92" s="138"/>
      <c r="AA92" s="138"/>
      <c r="AB92" s="147">
        <f t="shared" ref="AB92:AB94" si="15">COUNTIF(I92:AA92,"SI")</f>
        <v>0</v>
      </c>
      <c r="AC92" s="106" t="str">
        <f t="shared" ref="AC92:AC94" si="16">IF(AB92&lt;6,"Moderado",IF(AB92&lt;12,"Mayor",IF(AB92&lt;20,"Catastrófico")))</f>
        <v>Moderado</v>
      </c>
      <c r="AD92" s="106">
        <f t="shared" si="14"/>
        <v>3</v>
      </c>
      <c r="AE92" s="107" t="b">
        <f t="shared" ref="AE92:AE94" si="17">IF(OR(AND(AC92="Moderado",G92="Rara Vez"),AND(AC92="Moderado",G92="Improbable")),"Moderado",IF(OR(AND(AC92="Mayor",G92="Improbable"),AND(AC92="Mayor",G92="Rara Vez"),AND(AC92="Moderado",G92="Probable"),AND(AC92="Moderado",G92="Posible")),"Alto",IF(OR(AND(AC92="Moderado",G92="Casi Seguro"),AND(AC92="Mayor",G92="Posible"),AND(AC92="Mayor",G92="Probable"),AND(AC92="Mayor",G92="Casi Seguro")),"Extremo",IF(AC92="Catastrófico","Extremo"))))</f>
        <v>0</v>
      </c>
      <c r="AF92" s="108" t="s">
        <v>9</v>
      </c>
    </row>
    <row r="93" spans="2:32" ht="25.5" x14ac:dyDescent="0.25">
      <c r="B93" s="450"/>
      <c r="C93" s="450"/>
      <c r="D93" s="558"/>
      <c r="E93" s="530" t="str">
        <f>'3-IDENTIFICACIÓN DEL RIESGO'!G176</f>
        <v>Riesgo 4</v>
      </c>
      <c r="F93" s="531"/>
      <c r="G93" s="173"/>
      <c r="H93" s="105" t="b">
        <f t="shared" si="13"/>
        <v>0</v>
      </c>
      <c r="I93" s="138"/>
      <c r="J93" s="138"/>
      <c r="K93" s="138"/>
      <c r="L93" s="138"/>
      <c r="M93" s="138"/>
      <c r="N93" s="138"/>
      <c r="O93" s="138"/>
      <c r="P93" s="138"/>
      <c r="Q93" s="138"/>
      <c r="R93" s="138"/>
      <c r="S93" s="138"/>
      <c r="T93" s="138"/>
      <c r="U93" s="138"/>
      <c r="V93" s="138"/>
      <c r="W93" s="138"/>
      <c r="X93" s="138"/>
      <c r="Y93" s="138"/>
      <c r="Z93" s="138"/>
      <c r="AA93" s="138"/>
      <c r="AB93" s="147">
        <f t="shared" si="15"/>
        <v>0</v>
      </c>
      <c r="AC93" s="106" t="str">
        <f t="shared" si="16"/>
        <v>Moderado</v>
      </c>
      <c r="AD93" s="106">
        <f t="shared" si="14"/>
        <v>3</v>
      </c>
      <c r="AE93" s="107" t="b">
        <f t="shared" si="17"/>
        <v>0</v>
      </c>
      <c r="AF93" s="108" t="s">
        <v>9</v>
      </c>
    </row>
    <row r="94" spans="2:32" ht="25.5" x14ac:dyDescent="0.25">
      <c r="B94" s="450"/>
      <c r="C94" s="450"/>
      <c r="D94" s="558"/>
      <c r="E94" s="530" t="str">
        <f>'3-IDENTIFICACIÓN DEL RIESGO'!G178</f>
        <v>Riesgo 5</v>
      </c>
      <c r="F94" s="531"/>
      <c r="G94" s="173"/>
      <c r="H94" s="105" t="b">
        <f t="shared" si="13"/>
        <v>0</v>
      </c>
      <c r="I94" s="138"/>
      <c r="J94" s="138"/>
      <c r="K94" s="138"/>
      <c r="L94" s="138"/>
      <c r="M94" s="138"/>
      <c r="N94" s="138"/>
      <c r="O94" s="138"/>
      <c r="P94" s="138"/>
      <c r="Q94" s="138"/>
      <c r="R94" s="138"/>
      <c r="S94" s="138"/>
      <c r="T94" s="138"/>
      <c r="U94" s="138"/>
      <c r="V94" s="138"/>
      <c r="W94" s="138"/>
      <c r="X94" s="138"/>
      <c r="Y94" s="138"/>
      <c r="Z94" s="138"/>
      <c r="AA94" s="138"/>
      <c r="AB94" s="147">
        <f t="shared" si="15"/>
        <v>0</v>
      </c>
      <c r="AC94" s="106" t="str">
        <f t="shared" si="16"/>
        <v>Moderado</v>
      </c>
      <c r="AD94" s="106">
        <f t="shared" si="14"/>
        <v>3</v>
      </c>
      <c r="AE94" s="107" t="b">
        <f t="shared" si="17"/>
        <v>0</v>
      </c>
      <c r="AF94" s="108" t="s">
        <v>9</v>
      </c>
    </row>
    <row r="95" spans="2:32" ht="44.25" customHeight="1" x14ac:dyDescent="0.3">
      <c r="B95" s="6"/>
      <c r="C95" s="81"/>
      <c r="D95" s="81"/>
      <c r="E95" s="81"/>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
      <c r="AF95" s="8"/>
    </row>
    <row r="96" spans="2:32" ht="27" customHeight="1" x14ac:dyDescent="0.25">
      <c r="B96" s="6"/>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8"/>
    </row>
    <row r="97" spans="2:32" ht="15.75" thickBot="1" x14ac:dyDescent="0.3">
      <c r="B97" s="86"/>
      <c r="C97" s="87"/>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8"/>
    </row>
  </sheetData>
  <sheetProtection algorithmName="SHA-512" hashValue="lXhJQDPxZ0bBrXzcQ9fwc1zriEAkiwkBC/5Jb3G2j+TP7SnI6DlhQAvO7pV2/qTYXW41SquyswqnxjsTLTig1g==" saltValue="MHxAXXLl/ESg5P6udu3Lzw==" spinCount="100000" sheet="1" objects="1" scenarios="1" formatCells="0" formatColumns="0" formatRows="0"/>
  <mergeCells count="139">
    <mergeCell ref="B90:C94"/>
    <mergeCell ref="D90:D94"/>
    <mergeCell ref="E90:F90"/>
    <mergeCell ref="E91:F91"/>
    <mergeCell ref="E92:F92"/>
    <mergeCell ref="E93:F93"/>
    <mergeCell ref="E94:F94"/>
    <mergeCell ref="G2:AD2"/>
    <mergeCell ref="G3:AD3"/>
    <mergeCell ref="G4:AD4"/>
    <mergeCell ref="G5:AD5"/>
    <mergeCell ref="AD9:AD10"/>
    <mergeCell ref="B50:C54"/>
    <mergeCell ref="D50:D54"/>
    <mergeCell ref="E50:F50"/>
    <mergeCell ref="E51:F51"/>
    <mergeCell ref="E52:F52"/>
    <mergeCell ref="E53:F53"/>
    <mergeCell ref="E19:F19"/>
    <mergeCell ref="E22:F22"/>
    <mergeCell ref="E23:F23"/>
    <mergeCell ref="E24:F24"/>
    <mergeCell ref="E25:F25"/>
    <mergeCell ref="E54:F54"/>
    <mergeCell ref="E36:F36"/>
    <mergeCell ref="E35:F35"/>
    <mergeCell ref="B31:C35"/>
    <mergeCell ref="D31:D35"/>
    <mergeCell ref="E31:F31"/>
    <mergeCell ref="E34:F34"/>
    <mergeCell ref="E32:F32"/>
    <mergeCell ref="B55:C59"/>
    <mergeCell ref="D55:D59"/>
    <mergeCell ref="E55:F55"/>
    <mergeCell ref="E56:F56"/>
    <mergeCell ref="E57:F57"/>
    <mergeCell ref="E58:F58"/>
    <mergeCell ref="E59:F59"/>
    <mergeCell ref="E44:F44"/>
    <mergeCell ref="E42:F42"/>
    <mergeCell ref="E73:F73"/>
    <mergeCell ref="E76:F76"/>
    <mergeCell ref="E77:F77"/>
    <mergeCell ref="E78:F78"/>
    <mergeCell ref="E69:F69"/>
    <mergeCell ref="E66:F66"/>
    <mergeCell ref="E74:F74"/>
    <mergeCell ref="E71:F71"/>
    <mergeCell ref="B70:C74"/>
    <mergeCell ref="D70:D74"/>
    <mergeCell ref="B65:C69"/>
    <mergeCell ref="D65:D69"/>
    <mergeCell ref="E65:F65"/>
    <mergeCell ref="E67:F67"/>
    <mergeCell ref="E68:F68"/>
    <mergeCell ref="E85:F85"/>
    <mergeCell ref="E84:F84"/>
    <mergeCell ref="B80:C84"/>
    <mergeCell ref="D80:D84"/>
    <mergeCell ref="E80:F80"/>
    <mergeCell ref="E49:F49"/>
    <mergeCell ref="B41:C49"/>
    <mergeCell ref="D41:D49"/>
    <mergeCell ref="E41:F41"/>
    <mergeCell ref="E43:F43"/>
    <mergeCell ref="E45:F45"/>
    <mergeCell ref="E46:F46"/>
    <mergeCell ref="E48:F48"/>
    <mergeCell ref="E47:F47"/>
    <mergeCell ref="E81:F81"/>
    <mergeCell ref="E82:F82"/>
    <mergeCell ref="E83:F83"/>
    <mergeCell ref="B85:C89"/>
    <mergeCell ref="D85:D89"/>
    <mergeCell ref="E86:F86"/>
    <mergeCell ref="E87:F87"/>
    <mergeCell ref="E61:F61"/>
    <mergeCell ref="E62:F62"/>
    <mergeCell ref="E63:F63"/>
    <mergeCell ref="E79:F79"/>
    <mergeCell ref="E33:F33"/>
    <mergeCell ref="B36:C40"/>
    <mergeCell ref="D36:D40"/>
    <mergeCell ref="E37:F37"/>
    <mergeCell ref="E38:F38"/>
    <mergeCell ref="E39:F39"/>
    <mergeCell ref="E40:F40"/>
    <mergeCell ref="E27:F27"/>
    <mergeCell ref="B26:C30"/>
    <mergeCell ref="D26:D30"/>
    <mergeCell ref="E26:F26"/>
    <mergeCell ref="E30:F30"/>
    <mergeCell ref="E28:F28"/>
    <mergeCell ref="E29:F29"/>
    <mergeCell ref="E72:F72"/>
    <mergeCell ref="B60:C64"/>
    <mergeCell ref="D60:D64"/>
    <mergeCell ref="E64:F64"/>
    <mergeCell ref="E60:F60"/>
    <mergeCell ref="B75:C79"/>
    <mergeCell ref="D75:D79"/>
    <mergeCell ref="E75:F75"/>
    <mergeCell ref="E70:F70"/>
    <mergeCell ref="E16:F16"/>
    <mergeCell ref="B21:C25"/>
    <mergeCell ref="D21:D25"/>
    <mergeCell ref="B11:C15"/>
    <mergeCell ref="D11:D15"/>
    <mergeCell ref="E12:F12"/>
    <mergeCell ref="E13:F13"/>
    <mergeCell ref="E14:F14"/>
    <mergeCell ref="E15:F15"/>
    <mergeCell ref="E17:F17"/>
    <mergeCell ref="E18:F18"/>
    <mergeCell ref="E11:F11"/>
    <mergeCell ref="E88:F88"/>
    <mergeCell ref="E89:F89"/>
    <mergeCell ref="H9:H10"/>
    <mergeCell ref="B6:AF6"/>
    <mergeCell ref="B2:D5"/>
    <mergeCell ref="E2:F2"/>
    <mergeCell ref="E3:F3"/>
    <mergeCell ref="E4:F4"/>
    <mergeCell ref="AE4:AE5"/>
    <mergeCell ref="AF4:AF5"/>
    <mergeCell ref="E5:F5"/>
    <mergeCell ref="B7:AF7"/>
    <mergeCell ref="B8:AF8"/>
    <mergeCell ref="B9:C10"/>
    <mergeCell ref="D9:D10"/>
    <mergeCell ref="E9:F10"/>
    <mergeCell ref="AF9:AF10"/>
    <mergeCell ref="I9:AC9"/>
    <mergeCell ref="AE9:AE10"/>
    <mergeCell ref="G9:G10"/>
    <mergeCell ref="E21:F21"/>
    <mergeCell ref="E20:F20"/>
    <mergeCell ref="B16:C20"/>
    <mergeCell ref="D16:D20"/>
  </mergeCells>
  <conditionalFormatting sqref="AE11:AE94">
    <cfRule type="containsText" dxfId="20" priority="1" operator="containsText" text="Moderado">
      <formula>NOT(ISERROR(SEARCH("Moderado",AE11)))</formula>
    </cfRule>
    <cfRule type="containsText" dxfId="19" priority="2" operator="containsText" text="Alto">
      <formula>NOT(ISERROR(SEARCH("Alto",AE11)))</formula>
    </cfRule>
    <cfRule type="containsText" dxfId="18" priority="3" operator="containsText" text="Extremo">
      <formula>NOT(ISERROR(SEARCH("Extremo",AE11)))</formula>
    </cfRule>
  </conditionalFormatting>
  <pageMargins left="0.7" right="0.7" top="0.75" bottom="0.75" header="0.3" footer="0.3"/>
  <pageSetup paperSize="14"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'0 - CALOR'!$D$10:$D$14</xm:f>
          </x14:formula1>
          <xm:sqref>G11:G94</xm:sqref>
        </x14:dataValidation>
        <x14:dataValidation type="list" allowBlank="1" showInputMessage="1" showErrorMessage="1" xr:uid="{00000000-0002-0000-0400-000001000000}">
          <x14:formula1>
            <xm:f>'0 - CALOR'!$O$42:$P$42</xm:f>
          </x14:formula1>
          <xm:sqref>I11:AA94</xm:sqref>
        </x14:dataValidation>
        <x14:dataValidation type="list" allowBlank="1" showInputMessage="1" showErrorMessage="1" xr:uid="{00000000-0002-0000-0400-000002000000}">
          <x14:formula1>
            <xm:f>'0 - CALOR'!$C$52:$C$55</xm:f>
          </x14:formula1>
          <xm:sqref>AF11:AF94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S183"/>
  <sheetViews>
    <sheetView topLeftCell="B2" zoomScale="50" zoomScaleNormal="50" workbookViewId="0">
      <pane xSplit="4" ySplit="10" topLeftCell="AC12" activePane="bottomRight" state="frozen"/>
      <selection activeCell="B2" sqref="B2"/>
      <selection pane="topRight" activeCell="F2" sqref="F2"/>
      <selection pane="bottomLeft" activeCell="B12" sqref="B12"/>
      <selection pane="bottomRight" activeCell="AS12" sqref="AS12:AS13"/>
    </sheetView>
  </sheetViews>
  <sheetFormatPr baseColWidth="10" defaultRowHeight="15" x14ac:dyDescent="0.25"/>
  <cols>
    <col min="1" max="1" width="2.140625" style="4" customWidth="1"/>
    <col min="2" max="2" width="33.28515625" style="4" customWidth="1"/>
    <col min="3" max="3" width="32.85546875" style="4" customWidth="1"/>
    <col min="4" max="4" width="19.7109375" style="4" customWidth="1"/>
    <col min="5" max="5" width="31.140625" style="4" customWidth="1"/>
    <col min="6" max="6" width="29.7109375" style="4" customWidth="1"/>
    <col min="7" max="7" width="27.140625" style="4" customWidth="1"/>
    <col min="8" max="8" width="47.28515625" style="4" customWidth="1"/>
    <col min="9" max="9" width="52.85546875" style="4" customWidth="1"/>
    <col min="10" max="10" width="49.7109375" style="4" customWidth="1"/>
    <col min="11" max="11" width="42.140625" style="4" customWidth="1"/>
    <col min="12" max="12" width="66.140625" style="4" customWidth="1"/>
    <col min="13" max="13" width="15.5703125" style="4" customWidth="1"/>
    <col min="14" max="14" width="14.28515625" style="4" customWidth="1"/>
    <col min="15" max="15" width="17.5703125" style="4" customWidth="1"/>
    <col min="16" max="22" width="15.140625" style="4" customWidth="1"/>
    <col min="23" max="23" width="25.140625" style="4" customWidth="1"/>
    <col min="24" max="24" width="12.85546875" style="4" customWidth="1"/>
    <col min="25" max="25" width="19.7109375" style="4" customWidth="1"/>
    <col min="26" max="26" width="11.85546875" style="4" customWidth="1"/>
    <col min="27" max="27" width="17.5703125" style="4" customWidth="1"/>
    <col min="28" max="28" width="23.42578125" style="4" customWidth="1"/>
    <col min="29" max="29" width="66" style="4" customWidth="1"/>
    <col min="30" max="30" width="29.28515625" style="4" customWidth="1"/>
    <col min="31" max="32" width="28.140625" style="4" customWidth="1"/>
    <col min="33" max="33" width="20.42578125" style="109" customWidth="1"/>
    <col min="34" max="34" width="45.5703125" style="109" customWidth="1"/>
    <col min="35" max="35" width="30.140625" style="4" customWidth="1"/>
    <col min="36" max="36" width="28.140625" style="4" hidden="1" customWidth="1"/>
    <col min="37" max="37" width="30.140625" style="4" hidden="1" customWidth="1"/>
    <col min="38" max="39" width="30.140625" style="4" customWidth="1"/>
    <col min="40" max="40" width="28.7109375" style="4" hidden="1" customWidth="1"/>
    <col min="41" max="41" width="30.140625" style="4" hidden="1" customWidth="1"/>
    <col min="42" max="42" width="30.140625" style="4" customWidth="1"/>
    <col min="43" max="43" width="18.28515625" style="4" customWidth="1"/>
    <col min="44" max="44" width="16.5703125" style="4" customWidth="1"/>
    <col min="45" max="45" width="36.7109375" style="4" customWidth="1"/>
    <col min="46" max="46" width="16.42578125" style="4" customWidth="1"/>
    <col min="47" max="16384" width="11.42578125" style="4"/>
  </cols>
  <sheetData>
    <row r="1" spans="2:45" ht="6" customHeight="1" thickBot="1" x14ac:dyDescent="0.3"/>
    <row r="2" spans="2:45" s="5" customFormat="1" ht="39" customHeight="1" thickTop="1" x14ac:dyDescent="0.25">
      <c r="B2" s="627"/>
      <c r="C2" s="628"/>
      <c r="D2" s="381" t="s">
        <v>71</v>
      </c>
      <c r="E2" s="381"/>
      <c r="F2" s="382" t="s">
        <v>78</v>
      </c>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c r="AL2" s="382"/>
      <c r="AM2" s="382"/>
      <c r="AN2" s="382"/>
      <c r="AO2" s="382"/>
      <c r="AP2" s="382"/>
      <c r="AQ2" s="381" t="s">
        <v>72</v>
      </c>
      <c r="AR2" s="381"/>
      <c r="AS2" s="141"/>
    </row>
    <row r="3" spans="2:45" s="5" customFormat="1" ht="27.75" customHeight="1" x14ac:dyDescent="0.25">
      <c r="B3" s="629"/>
      <c r="C3" s="503"/>
      <c r="D3" s="324" t="s">
        <v>73</v>
      </c>
      <c r="E3" s="324"/>
      <c r="F3" s="328" t="s">
        <v>74</v>
      </c>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4" t="s">
        <v>75</v>
      </c>
      <c r="AR3" s="324"/>
      <c r="AS3" s="142"/>
    </row>
    <row r="4" spans="2:45" s="5" customFormat="1" ht="27.75" customHeight="1" x14ac:dyDescent="0.25">
      <c r="B4" s="629"/>
      <c r="C4" s="503"/>
      <c r="D4" s="324" t="s">
        <v>76</v>
      </c>
      <c r="E4" s="324"/>
      <c r="F4" s="328" t="s">
        <v>79</v>
      </c>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328"/>
      <c r="AO4" s="328"/>
      <c r="AP4" s="328"/>
      <c r="AQ4" s="340" t="s">
        <v>77</v>
      </c>
      <c r="AR4" s="341"/>
      <c r="AS4" s="387"/>
    </row>
    <row r="5" spans="2:45" s="5" customFormat="1" ht="42" customHeight="1" thickBot="1" x14ac:dyDescent="0.3">
      <c r="B5" s="629"/>
      <c r="C5" s="503"/>
      <c r="D5" s="325" t="s">
        <v>80</v>
      </c>
      <c r="E5" s="325"/>
      <c r="F5" s="329" t="s">
        <v>81</v>
      </c>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329"/>
      <c r="AQ5" s="342"/>
      <c r="AR5" s="343"/>
      <c r="AS5" s="388"/>
    </row>
    <row r="6" spans="2:45" ht="23.25" customHeight="1" thickBot="1" x14ac:dyDescent="0.3">
      <c r="B6" s="320" t="s">
        <v>155</v>
      </c>
      <c r="C6" s="321"/>
      <c r="D6" s="321"/>
      <c r="E6" s="321"/>
      <c r="F6" s="321"/>
      <c r="G6" s="321"/>
      <c r="H6" s="321"/>
      <c r="I6" s="321"/>
      <c r="J6" s="321"/>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321"/>
      <c r="AK6" s="321"/>
      <c r="AL6" s="321"/>
      <c r="AM6" s="321"/>
      <c r="AN6" s="321"/>
      <c r="AO6" s="321"/>
      <c r="AP6" s="321"/>
      <c r="AQ6" s="321"/>
      <c r="AR6" s="321"/>
      <c r="AS6" s="322"/>
    </row>
    <row r="7" spans="2:45" ht="23.25" customHeight="1" thickBot="1" x14ac:dyDescent="0.3">
      <c r="B7" s="625" t="s">
        <v>1139</v>
      </c>
      <c r="C7" s="487"/>
      <c r="D7" s="487"/>
      <c r="E7" s="487"/>
      <c r="F7" s="487"/>
      <c r="G7" s="487"/>
      <c r="H7" s="487"/>
      <c r="I7" s="487"/>
      <c r="J7" s="487"/>
      <c r="K7" s="487"/>
      <c r="L7" s="487"/>
      <c r="M7" s="487"/>
      <c r="N7" s="487"/>
      <c r="O7" s="487"/>
      <c r="P7" s="487"/>
      <c r="Q7" s="487"/>
      <c r="R7" s="487"/>
      <c r="S7" s="487"/>
      <c r="T7" s="487"/>
      <c r="U7" s="487"/>
      <c r="V7" s="487"/>
      <c r="W7" s="487"/>
      <c r="X7" s="487"/>
      <c r="Y7" s="487"/>
      <c r="Z7" s="487"/>
      <c r="AA7" s="487"/>
      <c r="AB7" s="487"/>
      <c r="AC7" s="487"/>
      <c r="AD7" s="487"/>
      <c r="AE7" s="487"/>
      <c r="AF7" s="487"/>
      <c r="AG7" s="487"/>
      <c r="AH7" s="487"/>
      <c r="AI7" s="487"/>
      <c r="AJ7" s="487"/>
      <c r="AK7" s="487"/>
      <c r="AL7" s="487"/>
      <c r="AM7" s="487"/>
      <c r="AN7" s="487"/>
      <c r="AO7" s="487"/>
      <c r="AP7" s="487"/>
      <c r="AQ7" s="487"/>
      <c r="AR7" s="487"/>
      <c r="AS7" s="626"/>
    </row>
    <row r="8" spans="2:45" ht="27.75" customHeight="1" thickBot="1" x14ac:dyDescent="0.3">
      <c r="B8" s="635" t="s">
        <v>157</v>
      </c>
      <c r="C8" s="636"/>
      <c r="D8" s="636"/>
      <c r="E8" s="636"/>
      <c r="F8" s="636"/>
      <c r="G8" s="636"/>
      <c r="H8" s="636"/>
      <c r="I8" s="636"/>
      <c r="J8" s="636"/>
      <c r="K8" s="636"/>
      <c r="L8" s="636"/>
      <c r="M8" s="636"/>
      <c r="N8" s="636"/>
      <c r="O8" s="636"/>
      <c r="P8" s="636"/>
      <c r="Q8" s="636"/>
      <c r="R8" s="636"/>
      <c r="S8" s="636"/>
      <c r="T8" s="636"/>
      <c r="U8" s="636"/>
      <c r="V8" s="636"/>
      <c r="W8" s="636"/>
      <c r="X8" s="636"/>
      <c r="Y8" s="636"/>
      <c r="Z8" s="636"/>
      <c r="AA8" s="636"/>
      <c r="AB8" s="636"/>
      <c r="AC8" s="637"/>
      <c r="AD8" s="638" t="s">
        <v>410</v>
      </c>
      <c r="AE8" s="636"/>
      <c r="AF8" s="636"/>
      <c r="AG8" s="636"/>
      <c r="AH8" s="636"/>
      <c r="AI8" s="636"/>
      <c r="AJ8" s="636"/>
      <c r="AK8" s="636"/>
      <c r="AL8" s="636"/>
      <c r="AM8" s="636"/>
      <c r="AN8" s="636"/>
      <c r="AO8" s="636"/>
      <c r="AP8" s="636"/>
      <c r="AQ8" s="636"/>
      <c r="AR8" s="636"/>
      <c r="AS8" s="639"/>
    </row>
    <row r="9" spans="2:45" ht="45" customHeight="1" thickTop="1" thickBot="1" x14ac:dyDescent="0.3">
      <c r="B9" s="584" t="s">
        <v>80</v>
      </c>
      <c r="C9" s="587" t="s">
        <v>127</v>
      </c>
      <c r="D9" s="590" t="s">
        <v>126</v>
      </c>
      <c r="E9" s="591"/>
      <c r="F9" s="608" t="s">
        <v>156</v>
      </c>
      <c r="G9" s="609"/>
      <c r="H9" s="609"/>
      <c r="I9" s="609"/>
      <c r="J9" s="609"/>
      <c r="K9" s="609"/>
      <c r="L9" s="610"/>
      <c r="M9" s="630" t="s">
        <v>180</v>
      </c>
      <c r="N9" s="631"/>
      <c r="O9" s="631"/>
      <c r="P9" s="631"/>
      <c r="Q9" s="631"/>
      <c r="R9" s="631"/>
      <c r="S9" s="631"/>
      <c r="T9" s="631"/>
      <c r="U9" s="631"/>
      <c r="V9" s="631"/>
      <c r="W9" s="631"/>
      <c r="X9" s="631"/>
      <c r="Y9" s="631"/>
      <c r="Z9" s="631"/>
      <c r="AA9" s="631"/>
      <c r="AB9" s="632"/>
      <c r="AC9" s="110" t="s">
        <v>194</v>
      </c>
      <c r="AD9" s="619" t="s">
        <v>257</v>
      </c>
      <c r="AE9" s="620"/>
      <c r="AF9" s="573" t="s">
        <v>365</v>
      </c>
      <c r="AG9" s="619" t="s">
        <v>87</v>
      </c>
      <c r="AH9" s="623"/>
      <c r="AI9" s="602" t="s">
        <v>88</v>
      </c>
      <c r="AJ9" s="566" t="s">
        <v>366</v>
      </c>
      <c r="AK9" s="566" t="s">
        <v>370</v>
      </c>
      <c r="AL9" s="605" t="s">
        <v>287</v>
      </c>
      <c r="AM9" s="605" t="s">
        <v>89</v>
      </c>
      <c r="AN9" s="566" t="s">
        <v>366</v>
      </c>
      <c r="AO9" s="566" t="s">
        <v>369</v>
      </c>
      <c r="AP9" s="605" t="s">
        <v>288</v>
      </c>
      <c r="AQ9" s="605" t="s">
        <v>286</v>
      </c>
      <c r="AR9" s="605"/>
      <c r="AS9" s="578" t="s">
        <v>154</v>
      </c>
    </row>
    <row r="10" spans="2:45" ht="77.25" customHeight="1" thickBot="1" x14ac:dyDescent="0.3">
      <c r="B10" s="585"/>
      <c r="C10" s="588"/>
      <c r="D10" s="592"/>
      <c r="E10" s="593"/>
      <c r="F10" s="596" t="s">
        <v>158</v>
      </c>
      <c r="G10" s="598" t="s">
        <v>159</v>
      </c>
      <c r="H10" s="598" t="s">
        <v>160</v>
      </c>
      <c r="I10" s="600" t="s">
        <v>161</v>
      </c>
      <c r="J10" s="600" t="s">
        <v>162</v>
      </c>
      <c r="K10" s="598" t="s">
        <v>163</v>
      </c>
      <c r="L10" s="611" t="s">
        <v>164</v>
      </c>
      <c r="M10" s="640" t="s">
        <v>169</v>
      </c>
      <c r="N10" s="641"/>
      <c r="O10" s="642" t="s">
        <v>170</v>
      </c>
      <c r="P10" s="641"/>
      <c r="Q10" s="642" t="s">
        <v>171</v>
      </c>
      <c r="R10" s="641"/>
      <c r="S10" s="642" t="s">
        <v>172</v>
      </c>
      <c r="T10" s="643"/>
      <c r="U10" s="642" t="s">
        <v>174</v>
      </c>
      <c r="V10" s="643"/>
      <c r="W10" s="642" t="s">
        <v>176</v>
      </c>
      <c r="X10" s="643"/>
      <c r="Y10" s="642" t="s">
        <v>178</v>
      </c>
      <c r="Z10" s="643"/>
      <c r="AA10" s="598" t="s">
        <v>182</v>
      </c>
      <c r="AB10" s="611" t="s">
        <v>181</v>
      </c>
      <c r="AC10" s="633" t="s">
        <v>195</v>
      </c>
      <c r="AD10" s="621"/>
      <c r="AE10" s="622"/>
      <c r="AF10" s="574"/>
      <c r="AG10" s="621"/>
      <c r="AH10" s="624"/>
      <c r="AI10" s="603"/>
      <c r="AJ10" s="567"/>
      <c r="AK10" s="567"/>
      <c r="AL10" s="606"/>
      <c r="AM10" s="606"/>
      <c r="AN10" s="567"/>
      <c r="AO10" s="567"/>
      <c r="AP10" s="606"/>
      <c r="AQ10" s="606"/>
      <c r="AR10" s="606"/>
      <c r="AS10" s="579"/>
    </row>
    <row r="11" spans="2:45" ht="38.25" customHeight="1" thickBot="1" x14ac:dyDescent="0.3">
      <c r="B11" s="586"/>
      <c r="C11" s="589"/>
      <c r="D11" s="594"/>
      <c r="E11" s="595"/>
      <c r="F11" s="597"/>
      <c r="G11" s="599"/>
      <c r="H11" s="599"/>
      <c r="I11" s="601"/>
      <c r="J11" s="601"/>
      <c r="K11" s="599"/>
      <c r="L11" s="612"/>
      <c r="M11" s="111" t="s">
        <v>165</v>
      </c>
      <c r="N11" s="112" t="s">
        <v>166</v>
      </c>
      <c r="O11" s="112" t="s">
        <v>167</v>
      </c>
      <c r="P11" s="112" t="s">
        <v>166</v>
      </c>
      <c r="Q11" s="112" t="s">
        <v>168</v>
      </c>
      <c r="R11" s="112" t="s">
        <v>166</v>
      </c>
      <c r="S11" s="112" t="s">
        <v>173</v>
      </c>
      <c r="T11" s="112" t="s">
        <v>166</v>
      </c>
      <c r="U11" s="112" t="s">
        <v>175</v>
      </c>
      <c r="V11" s="112" t="s">
        <v>166</v>
      </c>
      <c r="W11" s="112" t="s">
        <v>177</v>
      </c>
      <c r="X11" s="112" t="s">
        <v>166</v>
      </c>
      <c r="Y11" s="112" t="s">
        <v>179</v>
      </c>
      <c r="Z11" s="112" t="s">
        <v>166</v>
      </c>
      <c r="AA11" s="599"/>
      <c r="AB11" s="647"/>
      <c r="AC11" s="634"/>
      <c r="AD11" s="113" t="s">
        <v>258</v>
      </c>
      <c r="AE11" s="114" t="s">
        <v>259</v>
      </c>
      <c r="AF11" s="575"/>
      <c r="AG11" s="113" t="s">
        <v>259</v>
      </c>
      <c r="AH11" s="115" t="s">
        <v>258</v>
      </c>
      <c r="AI11" s="604"/>
      <c r="AJ11" s="567"/>
      <c r="AK11" s="567"/>
      <c r="AL11" s="607"/>
      <c r="AM11" s="607"/>
      <c r="AN11" s="567"/>
      <c r="AO11" s="567"/>
      <c r="AP11" s="607"/>
      <c r="AQ11" s="607"/>
      <c r="AR11" s="607"/>
      <c r="AS11" s="580"/>
    </row>
    <row r="12" spans="2:45" ht="129" customHeight="1" x14ac:dyDescent="0.25">
      <c r="B12" s="613" t="str">
        <f>'3-IDENTIFICACIÓN DEL RIESGO'!B12</f>
        <v>Direccionamiento Estratégico</v>
      </c>
      <c r="C12" s="616" t="str">
        <f>'3-IDENTIFICACIÓN DEL RIESGO'!E12</f>
        <v>1. Oficina del Planeación.
2. Dirección General.</v>
      </c>
      <c r="D12" s="583" t="str">
        <f>'3-IDENTIFICACIÓN DEL RIESGO'!G12</f>
        <v>Posibilidad de beneficiar a grupos de interés contrarios a los objetivos de la Reforma Rural Integral y del Ordenamiento Social de la Propiedad Rural con la definición de lineamientos estratégicos</v>
      </c>
      <c r="E12" s="583"/>
      <c r="F12" s="160" t="s">
        <v>425</v>
      </c>
      <c r="G12" s="161" t="s">
        <v>426</v>
      </c>
      <c r="H12" s="162" t="s">
        <v>427</v>
      </c>
      <c r="I12" s="162" t="s">
        <v>428</v>
      </c>
      <c r="J12" s="162" t="s">
        <v>429</v>
      </c>
      <c r="K12" s="162" t="s">
        <v>1091</v>
      </c>
      <c r="L12" s="163" t="s">
        <v>430</v>
      </c>
      <c r="M12" s="164" t="s">
        <v>185</v>
      </c>
      <c r="N12" s="149">
        <f>IF(M12="Asignado",15,IF(M12="NO asignado",0))</f>
        <v>15</v>
      </c>
      <c r="O12" s="139" t="s">
        <v>186</v>
      </c>
      <c r="P12" s="149">
        <f>IF(O12="Adecuado",15,IF(O12="Inadecuado",0))</f>
        <v>15</v>
      </c>
      <c r="Q12" s="139" t="s">
        <v>187</v>
      </c>
      <c r="R12" s="149">
        <f>IF(Q12="Oportuna",15,IF(Q12="Inoportuna",0))</f>
        <v>15</v>
      </c>
      <c r="S12" s="139" t="s">
        <v>61</v>
      </c>
      <c r="T12" s="149">
        <f>IF(S12="Prevenir",15,IF(S12="Detectar",10,IF(S12="No es un control",0)))</f>
        <v>15</v>
      </c>
      <c r="U12" s="139" t="s">
        <v>188</v>
      </c>
      <c r="V12" s="149">
        <f>IF(U12="Confiable",15,IF(U12="No confiable",0))</f>
        <v>15</v>
      </c>
      <c r="W12" s="139" t="s">
        <v>189</v>
      </c>
      <c r="X12" s="149">
        <f>IF(W12="Se investigan oportunamente",15,IF(W12="No se investigan oportunamente",0))</f>
        <v>15</v>
      </c>
      <c r="Y12" s="139" t="s">
        <v>190</v>
      </c>
      <c r="Z12" s="149">
        <f>IF(Y12="Completa",10,IF(Y12="Incompleta",5,IF(Y12="No existe",0)))</f>
        <v>10</v>
      </c>
      <c r="AA12" s="116">
        <f>N12+P12+R12+T12+V12+X12+Z12</f>
        <v>100</v>
      </c>
      <c r="AB12" s="117" t="str">
        <f>IF(AA12&lt;86,"Débil",(IF(AA12&lt;96,"Moderado","Fuerte")))</f>
        <v>Fuerte</v>
      </c>
      <c r="AC12" s="165" t="s">
        <v>64</v>
      </c>
      <c r="AD12" s="148" t="str">
        <f>IF(OR(AND(AB12="Fuerte",AC12="Moderado"),AND(AB12="Moderado",AC12="Fuerte"),AND(AB12="Moderado",AC12="Moderado")),"Moderado",IF(OR(AND(AB12="Fuerte",AC12="Débil"),AND(AB12="Moderado",AC12="Débil"),AND(AB12="Débil")),"Débil",IF(AND(AB12="Fuerte",AC12="Fuerte"),"Fuerte")))</f>
        <v>Fuerte</v>
      </c>
      <c r="AE12" s="118" t="str">
        <f>IF(AD12="Fuerte","100",IF(AD12="Moderado","50",IF(AD12="Débil","0")))</f>
        <v>100</v>
      </c>
      <c r="AF12" s="576">
        <v>1</v>
      </c>
      <c r="AG12" s="581">
        <f>(AE12+AE13)/AF12</f>
        <v>100</v>
      </c>
      <c r="AH12" s="559" t="str">
        <f>IF(AG12&lt;50,"Débil",IF(AG12&lt;=99,"Moderado",IF(AG12=100,"Fuerte",IF(AG12="","ERROR"))))</f>
        <v>Fuerte</v>
      </c>
      <c r="AI12" s="561" t="s">
        <v>92</v>
      </c>
      <c r="AJ12" s="564">
        <f>IF(AH12="Débil",0,IF(AND(AH12="Moderado",AI12="Directamente"),1,IF(AND(AH12="Moderado",AI12="No disminuye"),0,IF(AND(AH12="Fuerte",AI12="Directamente"),2,IF(AND(AH12="Fuerte",AI12="No disminuye"),0)))))</f>
        <v>2</v>
      </c>
      <c r="AK12" s="564">
        <f>('4-VALORACIÓN DEL RIESGO'!H11-AJ12)</f>
        <v>1</v>
      </c>
      <c r="AL12" s="564" t="str">
        <f>IF(AK12=5,"Casi Seguro",IF(AK12=4,"Probable",IF(AK12=3,"Posible",IF(AK12=2,"Improbable",IF(AK12=1,"Rara Vez",IF(AK12=0,"Rara Vez",IF(AK12&lt;0,"Rara Vez")))))))</f>
        <v>Rara Vez</v>
      </c>
      <c r="AM12" s="561" t="s">
        <v>94</v>
      </c>
      <c r="AN12" s="568">
        <f>IF(AH12="Débil",0,IF(AND(AH12="Moderado",AM12="Directamente"),1,IF(AND(AH12="Moderado",AM12="Indirectamente"),0,IF(AND(AH12="Moderado",AM12="No disminuye"),0,IF(AND(AH12="Fuerte",AM12="Directamente"),2,IF(AND(AH12="Fuerte",AM12="Indirectamente"),1,IF(AND(AH12="Fuerte",AM12="No disminuye"),0)))))))</f>
        <v>0</v>
      </c>
      <c r="AO12" s="568">
        <f>('4-VALORACIÓN DEL RIESGO'!AD11-AN12)</f>
        <v>5</v>
      </c>
      <c r="AP12" s="565" t="str">
        <f>IF(AO12=5,"Catastrófico",IF(AO12=4,"Mayor",IF(AO12=3,"Moderado",IF(AO12=2,"Moderado",IF(AO12=1,"Moderado")))))</f>
        <v>Catastrófico</v>
      </c>
      <c r="AQ12" s="562" t="str">
        <f>IF(OR(AND(AP12="Moderado",AL12="Rara Vez"),AND(AP12="Moderado",AL12="Improbable")),"Moderado",IF(OR(AND(AP12="Mayor",AL12="Improbable"),AND(AP12="Mayor",AL12="Rara Vez"),AND(AP12="Moderado",AL12="Probable"),AND(AP12="Moderado",AL12="Posible")),"Alto",IF(OR(AND(AP12="Moderado",AL12="Casi Seguro"),AND(AP12="Mayor",AL12="Posible"),AND(AP12="Mayor",AL12="Probable"),AND(AP12="Mayor",AL12="Casi Seguro")),"Extremo",IF(AP12="Catastrófico","Extremo"))))</f>
        <v>Extremo</v>
      </c>
      <c r="AR12" s="562"/>
      <c r="AS12" s="563" t="s">
        <v>411</v>
      </c>
    </row>
    <row r="13" spans="2:45" ht="30.75" thickBot="1" x14ac:dyDescent="0.3">
      <c r="B13" s="614"/>
      <c r="C13" s="617"/>
      <c r="D13" s="583"/>
      <c r="E13" s="583"/>
      <c r="F13" s="166"/>
      <c r="G13" s="167"/>
      <c r="H13" s="162"/>
      <c r="I13" s="162"/>
      <c r="J13" s="162"/>
      <c r="K13" s="162"/>
      <c r="L13" s="163"/>
      <c r="M13" s="164"/>
      <c r="N13" s="149" t="b">
        <f t="shared" ref="N13:N76" si="0">IF(M13="Asignado",15,IF(M13="NO asignado",0))</f>
        <v>0</v>
      </c>
      <c r="O13" s="139"/>
      <c r="P13" s="149" t="b">
        <f t="shared" ref="P13:P76" si="1">IF(O13="Adecuado",15,IF(O13="Inadecuado",0))</f>
        <v>0</v>
      </c>
      <c r="Q13" s="139"/>
      <c r="R13" s="149" t="b">
        <f t="shared" ref="R13:R76" si="2">IF(Q13="Oportuna",15,IF(Q13="Inoportuna",0))</f>
        <v>0</v>
      </c>
      <c r="S13" s="139"/>
      <c r="T13" s="149" t="b">
        <f t="shared" ref="T13:T76" si="3">IF(S13="Prevenir",15,IF(S13="Detectar",10,IF(S13="No es un control",0)))</f>
        <v>0</v>
      </c>
      <c r="U13" s="139"/>
      <c r="V13" s="149" t="b">
        <f t="shared" ref="V13:V76" si="4">IF(U13="Confiable",15,IF(U13="No confiable",0))</f>
        <v>0</v>
      </c>
      <c r="W13" s="139"/>
      <c r="X13" s="149" t="b">
        <f t="shared" ref="X13:X76" si="5">IF(W13="Se investigan oportunamente",15,IF(W13="No se investigan oportunamente",0))</f>
        <v>0</v>
      </c>
      <c r="Y13" s="139"/>
      <c r="Z13" s="149" t="b">
        <f t="shared" ref="Z13:Z76" si="6">IF(Y13="Completa",10,IF(Y13="Incompleta",5,IF(Y13="No existe",0)))</f>
        <v>0</v>
      </c>
      <c r="AA13" s="116">
        <f t="shared" ref="AA13:AA76" si="7">N13+P13+R13+T13+V13+X13+Z13</f>
        <v>0</v>
      </c>
      <c r="AB13" s="117" t="str">
        <f t="shared" ref="AB13:AB76" si="8">IF(AA13&lt;86,"Débil",(IF(AA13&lt;96,"Moderado","Fuerte")))</f>
        <v>Débil</v>
      </c>
      <c r="AC13" s="165"/>
      <c r="AD13" s="148" t="str">
        <f t="shared" ref="AD13:AD76" si="9">IF(OR(AND(AB13="Fuerte",AC13="Moderado"),AND(AB13="Moderado",AC13="Fuerte"),AND(AB13="Moderado",AC13="Moderado")),"Moderado",IF(OR(AND(AB13="Fuerte",AC13="Débil"),AND(AB13="Moderado",AC13="Débil"),AND(AB13="Débil")),"Débil",IF(AND(AB13="Fuerte",AC13="Fuerte"),"Fuerte")))</f>
        <v>Débil</v>
      </c>
      <c r="AE13" s="118" t="str">
        <f t="shared" ref="AE13:AE76" si="10">IF(AD13="Fuerte","100",IF(AD13="Moderado","50",IF(AD13="Débil","0")))</f>
        <v>0</v>
      </c>
      <c r="AF13" s="577"/>
      <c r="AG13" s="582"/>
      <c r="AH13" s="560"/>
      <c r="AI13" s="561"/>
      <c r="AJ13" s="564"/>
      <c r="AK13" s="564"/>
      <c r="AL13" s="564"/>
      <c r="AM13" s="561"/>
      <c r="AN13" s="569"/>
      <c r="AO13" s="569"/>
      <c r="AP13" s="565"/>
      <c r="AQ13" s="562"/>
      <c r="AR13" s="562"/>
      <c r="AS13" s="563"/>
    </row>
    <row r="14" spans="2:45" ht="30" x14ac:dyDescent="0.25">
      <c r="B14" s="614"/>
      <c r="C14" s="617"/>
      <c r="D14" s="583" t="str">
        <f>'3-IDENTIFICACIÓN DEL RIESGO'!G14</f>
        <v>Riesgo 2</v>
      </c>
      <c r="E14" s="583"/>
      <c r="F14" s="166"/>
      <c r="G14" s="167"/>
      <c r="H14" s="162"/>
      <c r="I14" s="162"/>
      <c r="J14" s="162"/>
      <c r="K14" s="162"/>
      <c r="L14" s="163"/>
      <c r="M14" s="164"/>
      <c r="N14" s="149" t="b">
        <f t="shared" si="0"/>
        <v>0</v>
      </c>
      <c r="O14" s="139"/>
      <c r="P14" s="149" t="b">
        <f t="shared" si="1"/>
        <v>0</v>
      </c>
      <c r="Q14" s="139"/>
      <c r="R14" s="149" t="b">
        <f t="shared" si="2"/>
        <v>0</v>
      </c>
      <c r="S14" s="139"/>
      <c r="T14" s="149" t="b">
        <f t="shared" si="3"/>
        <v>0</v>
      </c>
      <c r="U14" s="139"/>
      <c r="V14" s="149" t="b">
        <f t="shared" si="4"/>
        <v>0</v>
      </c>
      <c r="W14" s="139"/>
      <c r="X14" s="149" t="b">
        <f t="shared" si="5"/>
        <v>0</v>
      </c>
      <c r="Y14" s="139"/>
      <c r="Z14" s="149" t="b">
        <f t="shared" si="6"/>
        <v>0</v>
      </c>
      <c r="AA14" s="116">
        <f t="shared" si="7"/>
        <v>0</v>
      </c>
      <c r="AB14" s="117" t="str">
        <f t="shared" si="8"/>
        <v>Débil</v>
      </c>
      <c r="AC14" s="165"/>
      <c r="AD14" s="148" t="str">
        <f t="shared" si="9"/>
        <v>Débil</v>
      </c>
      <c r="AE14" s="118" t="str">
        <f t="shared" si="10"/>
        <v>0</v>
      </c>
      <c r="AF14" s="576"/>
      <c r="AG14" s="581" t="e">
        <f t="shared" ref="AG14" si="11">(AE14+AE15)/AF14</f>
        <v>#DIV/0!</v>
      </c>
      <c r="AH14" s="559" t="e">
        <f t="shared" ref="AH14" si="12">IF(AG14&lt;50,"Débil",IF(AG14&lt;=99,"Moderado",IF(AG14=100,"Fuerte",IF(AG14="","ERROR"))))</f>
        <v>#DIV/0!</v>
      </c>
      <c r="AI14" s="561"/>
      <c r="AJ14" s="564" t="e">
        <f t="shared" ref="AJ14" si="13">IF(AH14="Débil",0,IF(AND(AH14="Moderado",AI14="Directamente"),1,IF(AND(AH14="Moderado",AI14="No disminuye"),0,IF(AND(AH14="Fuerte",AI14="Directamente"),2,IF(AND(AH14="Fuerte",AI14="No disminuye"),0)))))</f>
        <v>#DIV/0!</v>
      </c>
      <c r="AK14" s="564" t="e">
        <f>('4-VALORACIÓN DEL RIESGO'!H12-AJ14)</f>
        <v>#DIV/0!</v>
      </c>
      <c r="AL14" s="564" t="e">
        <f t="shared" ref="AL14" si="14">IF(AK14=5,"Casi Seguro",IF(AK14=4,"Probable",IF(AK14=3,"Posible",IF(AK14=2,"Improbable",IF(AK14=1,"Rara Vez",IF(AK14=0,"Rara Vez",IF(AK14&lt;0,"Rara Vez")))))))</f>
        <v>#DIV/0!</v>
      </c>
      <c r="AM14" s="561"/>
      <c r="AN14" s="568" t="e">
        <f t="shared" ref="AN14" si="15">IF(AH14="Débil",0,IF(AND(AH14="Moderado",AM14="Directamente"),1,IF(AND(AH14="Moderado",AM14="Indirectamente"),0,IF(AND(AH14="Moderado",AM14="No disminuye"),0,IF(AND(AH14="Fuerte",AM14="Directamente"),2,IF(AND(AH14="Fuerte",AM14="Indirectamente"),1,IF(AND(AH14="Fuerte",AM14="No disminuye"),0)))))))</f>
        <v>#DIV/0!</v>
      </c>
      <c r="AO14" s="568" t="e">
        <f>('4-VALORACIÓN DEL RIESGO'!AD12-AN14)</f>
        <v>#DIV/0!</v>
      </c>
      <c r="AP14" s="568" t="e">
        <f t="shared" ref="AP14" si="16">IF(AO14=5,"Catastrófico",IF(AO14=4,"Mayor",IF(AO14=3,"Moderado",IF(AO14=2,"Moderado",IF(AO14=1,"Moderado")))))</f>
        <v>#DIV/0!</v>
      </c>
      <c r="AQ14" s="562" t="e">
        <f t="shared" ref="AQ14" si="17">IF(OR(AND(AP14="Moderado",AL14="Rara Vez"),AND(AP14="Moderado",AL14="Improbable")),"Moderado",IF(OR(AND(AP14="Mayor",AL14="Improbable"),AND(AP14="Mayor",AL14="Rara Vez"),AND(AP14="Moderado",AL14="Probable"),AND(AP14="Moderado",AL14="Posible")),"Alto",IF(OR(AND(AP14="Moderado",AL14="Casi Seguro"),AND(AP14="Mayor",AL14="Posible"),AND(AP14="Mayor",AL14="Probable"),AND(AP14="Mayor",AL14="Casi Seguro")),"Extremo",IF(AP14="Catastrófico","Extremo"))))</f>
        <v>#DIV/0!</v>
      </c>
      <c r="AR14" s="562"/>
      <c r="AS14" s="563" t="s">
        <v>411</v>
      </c>
    </row>
    <row r="15" spans="2:45" ht="30.75" thickBot="1" x14ac:dyDescent="0.3">
      <c r="B15" s="614"/>
      <c r="C15" s="617"/>
      <c r="D15" s="583"/>
      <c r="E15" s="583"/>
      <c r="F15" s="166"/>
      <c r="G15" s="167"/>
      <c r="H15" s="162"/>
      <c r="I15" s="162"/>
      <c r="J15" s="162"/>
      <c r="K15" s="162"/>
      <c r="L15" s="163"/>
      <c r="M15" s="164"/>
      <c r="N15" s="149" t="b">
        <f t="shared" si="0"/>
        <v>0</v>
      </c>
      <c r="O15" s="139"/>
      <c r="P15" s="149" t="b">
        <f t="shared" si="1"/>
        <v>0</v>
      </c>
      <c r="Q15" s="139"/>
      <c r="R15" s="149" t="b">
        <f t="shared" si="2"/>
        <v>0</v>
      </c>
      <c r="S15" s="139"/>
      <c r="T15" s="149" t="b">
        <f t="shared" si="3"/>
        <v>0</v>
      </c>
      <c r="U15" s="139"/>
      <c r="V15" s="149" t="b">
        <f t="shared" si="4"/>
        <v>0</v>
      </c>
      <c r="W15" s="139"/>
      <c r="X15" s="149" t="b">
        <f t="shared" si="5"/>
        <v>0</v>
      </c>
      <c r="Y15" s="139"/>
      <c r="Z15" s="149" t="b">
        <f t="shared" si="6"/>
        <v>0</v>
      </c>
      <c r="AA15" s="116">
        <f t="shared" si="7"/>
        <v>0</v>
      </c>
      <c r="AB15" s="117" t="str">
        <f t="shared" si="8"/>
        <v>Débil</v>
      </c>
      <c r="AC15" s="165"/>
      <c r="AD15" s="148" t="str">
        <f t="shared" si="9"/>
        <v>Débil</v>
      </c>
      <c r="AE15" s="118" t="str">
        <f t="shared" si="10"/>
        <v>0</v>
      </c>
      <c r="AF15" s="577"/>
      <c r="AG15" s="582"/>
      <c r="AH15" s="560"/>
      <c r="AI15" s="561"/>
      <c r="AJ15" s="564"/>
      <c r="AK15" s="564"/>
      <c r="AL15" s="564"/>
      <c r="AM15" s="561"/>
      <c r="AN15" s="569"/>
      <c r="AO15" s="569"/>
      <c r="AP15" s="569"/>
      <c r="AQ15" s="562"/>
      <c r="AR15" s="562"/>
      <c r="AS15" s="563"/>
    </row>
    <row r="16" spans="2:45" ht="30" x14ac:dyDescent="0.25">
      <c r="B16" s="614"/>
      <c r="C16" s="617"/>
      <c r="D16" s="583" t="str">
        <f>'3-IDENTIFICACIÓN DEL RIESGO'!G16</f>
        <v>Riesgo 3</v>
      </c>
      <c r="E16" s="583"/>
      <c r="F16" s="166"/>
      <c r="G16" s="167"/>
      <c r="H16" s="162"/>
      <c r="I16" s="162"/>
      <c r="J16" s="162"/>
      <c r="K16" s="162"/>
      <c r="L16" s="163"/>
      <c r="M16" s="164"/>
      <c r="N16" s="149" t="b">
        <f t="shared" si="0"/>
        <v>0</v>
      </c>
      <c r="O16" s="139"/>
      <c r="P16" s="149" t="b">
        <f t="shared" si="1"/>
        <v>0</v>
      </c>
      <c r="Q16" s="139"/>
      <c r="R16" s="149" t="b">
        <f t="shared" si="2"/>
        <v>0</v>
      </c>
      <c r="S16" s="139"/>
      <c r="T16" s="149" t="b">
        <f t="shared" si="3"/>
        <v>0</v>
      </c>
      <c r="U16" s="139"/>
      <c r="V16" s="149" t="b">
        <f t="shared" si="4"/>
        <v>0</v>
      </c>
      <c r="W16" s="139"/>
      <c r="X16" s="149" t="b">
        <f t="shared" si="5"/>
        <v>0</v>
      </c>
      <c r="Y16" s="139"/>
      <c r="Z16" s="149" t="b">
        <f t="shared" si="6"/>
        <v>0</v>
      </c>
      <c r="AA16" s="116">
        <f t="shared" si="7"/>
        <v>0</v>
      </c>
      <c r="AB16" s="117" t="str">
        <f t="shared" si="8"/>
        <v>Débil</v>
      </c>
      <c r="AC16" s="165"/>
      <c r="AD16" s="148" t="str">
        <f t="shared" si="9"/>
        <v>Débil</v>
      </c>
      <c r="AE16" s="118" t="str">
        <f t="shared" si="10"/>
        <v>0</v>
      </c>
      <c r="AF16" s="576"/>
      <c r="AG16" s="581" t="e">
        <f t="shared" ref="AG16" si="18">(AE16+AE17)/AF16</f>
        <v>#DIV/0!</v>
      </c>
      <c r="AH16" s="559" t="e">
        <f t="shared" ref="AH16" si="19">IF(AG16&lt;50,"Débil",IF(AG16&lt;=99,"Moderado",IF(AG16=100,"Fuerte",IF(AG16="","ERROR"))))</f>
        <v>#DIV/0!</v>
      </c>
      <c r="AI16" s="561"/>
      <c r="AJ16" s="564" t="e">
        <f t="shared" ref="AJ16" si="20">IF(AH16="Débil",0,IF(AND(AH16="Moderado",AI16="Directamente"),1,IF(AND(AH16="Moderado",AI16="No disminuye"),0,IF(AND(AH16="Fuerte",AI16="Directamente"),2,IF(AND(AH16="Fuerte",AI16="No disminuye"),0)))))</f>
        <v>#DIV/0!</v>
      </c>
      <c r="AK16" s="564" t="e">
        <f>('4-VALORACIÓN DEL RIESGO'!H13-AJ16)</f>
        <v>#DIV/0!</v>
      </c>
      <c r="AL16" s="564" t="e">
        <f t="shared" ref="AL16" si="21">IF(AK16=5,"Casi Seguro",IF(AK16=4,"Probable",IF(AK16=3,"Posible",IF(AK16=2,"Improbable",IF(AK16=1,"Rara Vez",IF(AK16=0,"Rara Vez",IF(AK16&lt;0,"Rara Vez")))))))</f>
        <v>#DIV/0!</v>
      </c>
      <c r="AM16" s="561"/>
      <c r="AN16" s="568" t="e">
        <f t="shared" ref="AN16" si="22">IF(AH16="Débil",0,IF(AND(AH16="Moderado",AM16="Directamente"),1,IF(AND(AH16="Moderado",AM16="Indirectamente"),0,IF(AND(AH16="Moderado",AM16="No disminuye"),0,IF(AND(AH16="Fuerte",AM16="Directamente"),2,IF(AND(AH16="Fuerte",AM16="Indirectamente"),1,IF(AND(AH16="Fuerte",AM16="No disminuye"),0)))))))</f>
        <v>#DIV/0!</v>
      </c>
      <c r="AO16" s="568" t="e">
        <f>('4-VALORACIÓN DEL RIESGO'!AD13-AN16)</f>
        <v>#DIV/0!</v>
      </c>
      <c r="AP16" s="565" t="e">
        <f t="shared" ref="AP16" si="23">IF(AO16=5,"Catastrófico",IF(AO16=4,"Mayor",IF(AO16=3,"Moderado",IF(AO16=2,"Moderado",IF(AO16=1,"Moderado")))))</f>
        <v>#DIV/0!</v>
      </c>
      <c r="AQ16" s="562" t="e">
        <f t="shared" ref="AQ16" si="24">IF(OR(AND(AP16="Moderado",AL16="Rara Vez"),AND(AP16="Moderado",AL16="Improbable")),"Moderado",IF(OR(AND(AP16="Mayor",AL16="Improbable"),AND(AP16="Mayor",AL16="Rara Vez"),AND(AP16="Moderado",AL16="Probable"),AND(AP16="Moderado",AL16="Posible")),"Alto",IF(OR(AND(AP16="Moderado",AL16="Casi Seguro"),AND(AP16="Mayor",AL16="Posible"),AND(AP16="Mayor",AL16="Probable"),AND(AP16="Mayor",AL16="Casi Seguro")),"Extremo",IF(AP16="Catastrófico","Extremo"))))</f>
        <v>#DIV/0!</v>
      </c>
      <c r="AR16" s="562"/>
      <c r="AS16" s="563" t="s">
        <v>411</v>
      </c>
    </row>
    <row r="17" spans="2:45" ht="30.75" thickBot="1" x14ac:dyDescent="0.3">
      <c r="B17" s="614"/>
      <c r="C17" s="617"/>
      <c r="D17" s="583"/>
      <c r="E17" s="583"/>
      <c r="F17" s="166"/>
      <c r="G17" s="167"/>
      <c r="H17" s="162"/>
      <c r="I17" s="162"/>
      <c r="J17" s="162"/>
      <c r="K17" s="162"/>
      <c r="L17" s="163"/>
      <c r="M17" s="164"/>
      <c r="N17" s="149" t="b">
        <f t="shared" si="0"/>
        <v>0</v>
      </c>
      <c r="O17" s="139"/>
      <c r="P17" s="149" t="b">
        <f t="shared" si="1"/>
        <v>0</v>
      </c>
      <c r="Q17" s="139"/>
      <c r="R17" s="149" t="b">
        <f t="shared" si="2"/>
        <v>0</v>
      </c>
      <c r="S17" s="139"/>
      <c r="T17" s="149" t="b">
        <f t="shared" si="3"/>
        <v>0</v>
      </c>
      <c r="U17" s="139"/>
      <c r="V17" s="149" t="b">
        <f t="shared" si="4"/>
        <v>0</v>
      </c>
      <c r="W17" s="139"/>
      <c r="X17" s="149" t="b">
        <f t="shared" si="5"/>
        <v>0</v>
      </c>
      <c r="Y17" s="139"/>
      <c r="Z17" s="149" t="b">
        <f t="shared" si="6"/>
        <v>0</v>
      </c>
      <c r="AA17" s="116">
        <f t="shared" si="7"/>
        <v>0</v>
      </c>
      <c r="AB17" s="117" t="str">
        <f t="shared" si="8"/>
        <v>Débil</v>
      </c>
      <c r="AC17" s="165"/>
      <c r="AD17" s="148" t="str">
        <f t="shared" si="9"/>
        <v>Débil</v>
      </c>
      <c r="AE17" s="118" t="str">
        <f t="shared" si="10"/>
        <v>0</v>
      </c>
      <c r="AF17" s="577"/>
      <c r="AG17" s="582"/>
      <c r="AH17" s="560"/>
      <c r="AI17" s="561"/>
      <c r="AJ17" s="564"/>
      <c r="AK17" s="564"/>
      <c r="AL17" s="564"/>
      <c r="AM17" s="561"/>
      <c r="AN17" s="569"/>
      <c r="AO17" s="569"/>
      <c r="AP17" s="565"/>
      <c r="AQ17" s="562"/>
      <c r="AR17" s="562"/>
      <c r="AS17" s="563"/>
    </row>
    <row r="18" spans="2:45" ht="30" x14ac:dyDescent="0.25">
      <c r="B18" s="614"/>
      <c r="C18" s="617"/>
      <c r="D18" s="583" t="str">
        <f>'3-IDENTIFICACIÓN DEL RIESGO'!G18</f>
        <v>Riesgo 4</v>
      </c>
      <c r="E18" s="583"/>
      <c r="F18" s="166"/>
      <c r="G18" s="167"/>
      <c r="H18" s="162"/>
      <c r="I18" s="162"/>
      <c r="J18" s="162"/>
      <c r="K18" s="162"/>
      <c r="L18" s="163"/>
      <c r="M18" s="164"/>
      <c r="N18" s="149" t="b">
        <f t="shared" si="0"/>
        <v>0</v>
      </c>
      <c r="O18" s="139"/>
      <c r="P18" s="149" t="b">
        <f t="shared" si="1"/>
        <v>0</v>
      </c>
      <c r="Q18" s="139"/>
      <c r="R18" s="149" t="b">
        <f t="shared" si="2"/>
        <v>0</v>
      </c>
      <c r="S18" s="139"/>
      <c r="T18" s="149" t="b">
        <f t="shared" si="3"/>
        <v>0</v>
      </c>
      <c r="U18" s="139"/>
      <c r="V18" s="149" t="b">
        <f t="shared" si="4"/>
        <v>0</v>
      </c>
      <c r="W18" s="139"/>
      <c r="X18" s="149" t="b">
        <f t="shared" si="5"/>
        <v>0</v>
      </c>
      <c r="Y18" s="139"/>
      <c r="Z18" s="149" t="b">
        <f t="shared" si="6"/>
        <v>0</v>
      </c>
      <c r="AA18" s="116">
        <f t="shared" si="7"/>
        <v>0</v>
      </c>
      <c r="AB18" s="117" t="str">
        <f t="shared" si="8"/>
        <v>Débil</v>
      </c>
      <c r="AC18" s="165"/>
      <c r="AD18" s="148" t="str">
        <f t="shared" si="9"/>
        <v>Débil</v>
      </c>
      <c r="AE18" s="118" t="str">
        <f t="shared" si="10"/>
        <v>0</v>
      </c>
      <c r="AF18" s="576"/>
      <c r="AG18" s="581" t="e">
        <f t="shared" ref="AG18" si="25">(AE18+AE19)/AF18</f>
        <v>#DIV/0!</v>
      </c>
      <c r="AH18" s="559" t="e">
        <f t="shared" ref="AH18" si="26">IF(AG18&lt;50,"Débil",IF(AG18&lt;=99,"Moderado",IF(AG18=100,"Fuerte",IF(AG18="","ERROR"))))</f>
        <v>#DIV/0!</v>
      </c>
      <c r="AI18" s="561"/>
      <c r="AJ18" s="564" t="e">
        <f t="shared" ref="AJ18" si="27">IF(AH18="Débil",0,IF(AND(AH18="Moderado",AI18="Directamente"),1,IF(AND(AH18="Moderado",AI18="No disminuye"),0,IF(AND(AH18="Fuerte",AI18="Directamente"),2,IF(AND(AH18="Fuerte",AI18="No disminuye"),0)))))</f>
        <v>#DIV/0!</v>
      </c>
      <c r="AK18" s="564" t="e">
        <f>('4-VALORACIÓN DEL RIESGO'!H14-AJ18)</f>
        <v>#DIV/0!</v>
      </c>
      <c r="AL18" s="564" t="e">
        <f t="shared" ref="AL18" si="28">IF(AK18=5,"Casi Seguro",IF(AK18=4,"Probable",IF(AK18=3,"Posible",IF(AK18=2,"Improbable",IF(AK18=1,"Rara Vez",IF(AK18=0,"Rara Vez",IF(AK18&lt;0,"Rara Vez")))))))</f>
        <v>#DIV/0!</v>
      </c>
      <c r="AM18" s="561"/>
      <c r="AN18" s="568" t="e">
        <f t="shared" ref="AN18" si="29">IF(AH18="Débil",0,IF(AND(AH18="Moderado",AM18="Directamente"),1,IF(AND(AH18="Moderado",AM18="Indirectamente"),0,IF(AND(AH18="Moderado",AM18="No disminuye"),0,IF(AND(AH18="Fuerte",AM18="Directamente"),2,IF(AND(AH18="Fuerte",AM18="Indirectamente"),1,IF(AND(AH18="Fuerte",AM18="No disminuye"),0)))))))</f>
        <v>#DIV/0!</v>
      </c>
      <c r="AO18" s="568" t="e">
        <f>('4-VALORACIÓN DEL RIESGO'!AD14-AN18)</f>
        <v>#DIV/0!</v>
      </c>
      <c r="AP18" s="565" t="e">
        <f t="shared" ref="AP18" si="30">IF(AO18=5,"Catastrófico",IF(AO18=4,"Mayor",IF(AO18=3,"Moderado",IF(AO18=2,"Moderado",IF(AO18=1,"Moderado")))))</f>
        <v>#DIV/0!</v>
      </c>
      <c r="AQ18" s="562" t="e">
        <f t="shared" ref="AQ18" si="31">IF(OR(AND(AP18="Moderado",AL18="Rara Vez"),AND(AP18="Moderado",AL18="Improbable")),"Moderado",IF(OR(AND(AP18="Mayor",AL18="Improbable"),AND(AP18="Mayor",AL18="Rara Vez"),AND(AP18="Moderado",AL18="Probable"),AND(AP18="Moderado",AL18="Posible")),"Alto",IF(OR(AND(AP18="Moderado",AL18="Casi Seguro"),AND(AP18="Mayor",AL18="Posible"),AND(AP18="Mayor",AL18="Probable"),AND(AP18="Mayor",AL18="Casi Seguro")),"Extremo",IF(AP18="Catastrófico","Extremo"))))</f>
        <v>#DIV/0!</v>
      </c>
      <c r="AR18" s="562"/>
      <c r="AS18" s="563" t="s">
        <v>411</v>
      </c>
    </row>
    <row r="19" spans="2:45" ht="30.75" thickBot="1" x14ac:dyDescent="0.3">
      <c r="B19" s="614"/>
      <c r="C19" s="617"/>
      <c r="D19" s="583"/>
      <c r="E19" s="583"/>
      <c r="F19" s="166"/>
      <c r="G19" s="167"/>
      <c r="H19" s="162"/>
      <c r="I19" s="162"/>
      <c r="J19" s="162"/>
      <c r="K19" s="162"/>
      <c r="L19" s="163"/>
      <c r="M19" s="164"/>
      <c r="N19" s="149" t="b">
        <f t="shared" si="0"/>
        <v>0</v>
      </c>
      <c r="O19" s="139"/>
      <c r="P19" s="149" t="b">
        <f t="shared" si="1"/>
        <v>0</v>
      </c>
      <c r="Q19" s="139"/>
      <c r="R19" s="149" t="b">
        <f t="shared" si="2"/>
        <v>0</v>
      </c>
      <c r="S19" s="139"/>
      <c r="T19" s="149" t="b">
        <f t="shared" si="3"/>
        <v>0</v>
      </c>
      <c r="U19" s="139"/>
      <c r="V19" s="149" t="b">
        <f t="shared" si="4"/>
        <v>0</v>
      </c>
      <c r="W19" s="139"/>
      <c r="X19" s="149" t="b">
        <f t="shared" si="5"/>
        <v>0</v>
      </c>
      <c r="Y19" s="139"/>
      <c r="Z19" s="149" t="b">
        <f t="shared" si="6"/>
        <v>0</v>
      </c>
      <c r="AA19" s="116">
        <f t="shared" si="7"/>
        <v>0</v>
      </c>
      <c r="AB19" s="117" t="str">
        <f t="shared" si="8"/>
        <v>Débil</v>
      </c>
      <c r="AC19" s="165"/>
      <c r="AD19" s="148" t="str">
        <f t="shared" si="9"/>
        <v>Débil</v>
      </c>
      <c r="AE19" s="118" t="str">
        <f t="shared" si="10"/>
        <v>0</v>
      </c>
      <c r="AF19" s="577"/>
      <c r="AG19" s="582"/>
      <c r="AH19" s="560"/>
      <c r="AI19" s="561"/>
      <c r="AJ19" s="564"/>
      <c r="AK19" s="564"/>
      <c r="AL19" s="564"/>
      <c r="AM19" s="561"/>
      <c r="AN19" s="569"/>
      <c r="AO19" s="569"/>
      <c r="AP19" s="565"/>
      <c r="AQ19" s="562"/>
      <c r="AR19" s="562"/>
      <c r="AS19" s="563"/>
    </row>
    <row r="20" spans="2:45" ht="30" x14ac:dyDescent="0.25">
      <c r="B20" s="614"/>
      <c r="C20" s="617"/>
      <c r="D20" s="583" t="str">
        <f>'3-IDENTIFICACIÓN DEL RIESGO'!G20</f>
        <v>Riesgo 5</v>
      </c>
      <c r="E20" s="583"/>
      <c r="F20" s="166"/>
      <c r="G20" s="167"/>
      <c r="H20" s="162"/>
      <c r="I20" s="162"/>
      <c r="J20" s="162"/>
      <c r="K20" s="162"/>
      <c r="L20" s="163"/>
      <c r="M20" s="164"/>
      <c r="N20" s="149" t="b">
        <f t="shared" si="0"/>
        <v>0</v>
      </c>
      <c r="O20" s="139"/>
      <c r="P20" s="149" t="b">
        <f t="shared" si="1"/>
        <v>0</v>
      </c>
      <c r="Q20" s="139"/>
      <c r="R20" s="149" t="b">
        <f t="shared" si="2"/>
        <v>0</v>
      </c>
      <c r="S20" s="139"/>
      <c r="T20" s="149" t="b">
        <f t="shared" si="3"/>
        <v>0</v>
      </c>
      <c r="U20" s="139"/>
      <c r="V20" s="149" t="b">
        <f t="shared" si="4"/>
        <v>0</v>
      </c>
      <c r="W20" s="139"/>
      <c r="X20" s="149" t="b">
        <f t="shared" si="5"/>
        <v>0</v>
      </c>
      <c r="Y20" s="139"/>
      <c r="Z20" s="149" t="b">
        <f t="shared" si="6"/>
        <v>0</v>
      </c>
      <c r="AA20" s="116">
        <f t="shared" si="7"/>
        <v>0</v>
      </c>
      <c r="AB20" s="117" t="str">
        <f t="shared" si="8"/>
        <v>Débil</v>
      </c>
      <c r="AC20" s="165"/>
      <c r="AD20" s="148" t="str">
        <f t="shared" si="9"/>
        <v>Débil</v>
      </c>
      <c r="AE20" s="118" t="str">
        <f t="shared" si="10"/>
        <v>0</v>
      </c>
      <c r="AF20" s="576"/>
      <c r="AG20" s="581" t="e">
        <f t="shared" ref="AG20" si="32">(AE20+AE21)/AF20</f>
        <v>#DIV/0!</v>
      </c>
      <c r="AH20" s="559" t="e">
        <f t="shared" ref="AH20" si="33">IF(AG20&lt;50,"Débil",IF(AG20&lt;=99,"Moderado",IF(AG20=100,"Fuerte",IF(AG20="","ERROR"))))</f>
        <v>#DIV/0!</v>
      </c>
      <c r="AI20" s="561"/>
      <c r="AJ20" s="564" t="e">
        <f t="shared" ref="AJ20" si="34">IF(AH20="Débil",0,IF(AND(AH20="Moderado",AI20="Directamente"),1,IF(AND(AH20="Moderado",AI20="No disminuye"),0,IF(AND(AH20="Fuerte",AI20="Directamente"),2,IF(AND(AH20="Fuerte",AI20="No disminuye"),0)))))</f>
        <v>#DIV/0!</v>
      </c>
      <c r="AK20" s="564" t="e">
        <f>('4-VALORACIÓN DEL RIESGO'!H15-AJ20)</f>
        <v>#DIV/0!</v>
      </c>
      <c r="AL20" s="564" t="e">
        <f t="shared" ref="AL20" si="35">IF(AK20=5,"Casi Seguro",IF(AK20=4,"Probable",IF(AK20=3,"Posible",IF(AK20=2,"Improbable",IF(AK20=1,"Rara Vez",IF(AK20=0,"Rara Vez",IF(AK20&lt;0,"Rara Vez")))))))</f>
        <v>#DIV/0!</v>
      </c>
      <c r="AM20" s="561"/>
      <c r="AN20" s="568" t="e">
        <f t="shared" ref="AN20" si="36">IF(AH20="Débil",0,IF(AND(AH20="Moderado",AM20="Directamente"),1,IF(AND(AH20="Moderado",AM20="Indirectamente"),0,IF(AND(AH20="Moderado",AM20="No disminuye"),0,IF(AND(AH20="Fuerte",AM20="Directamente"),2,IF(AND(AH20="Fuerte",AM20="Indirectamente"),1,IF(AND(AH20="Fuerte",AM20="No disminuye"),0)))))))</f>
        <v>#DIV/0!</v>
      </c>
      <c r="AO20" s="568" t="e">
        <f>('4-VALORACIÓN DEL RIESGO'!AD15-AN20)</f>
        <v>#DIV/0!</v>
      </c>
      <c r="AP20" s="565" t="e">
        <f t="shared" ref="AP20" si="37">IF(AO20=5,"Catastrófico",IF(AO20=4,"Mayor",IF(AO20=3,"Moderado",IF(AO20=2,"Moderado",IF(AO20=1,"Moderado")))))</f>
        <v>#DIV/0!</v>
      </c>
      <c r="AQ20" s="562" t="e">
        <f t="shared" ref="AQ20" si="38">IF(OR(AND(AP20="Moderado",AL20="Rara Vez"),AND(AP20="Moderado",AL20="Improbable")),"Moderado",IF(OR(AND(AP20="Mayor",AL20="Improbable"),AND(AP20="Mayor",AL20="Rara Vez"),AND(AP20="Moderado",AL20="Probable"),AND(AP20="Moderado",AL20="Posible")),"Alto",IF(OR(AND(AP20="Moderado",AL20="Casi Seguro"),AND(AP20="Mayor",AL20="Posible"),AND(AP20="Mayor",AL20="Probable"),AND(AP20="Mayor",AL20="Casi Seguro")),"Extremo",IF(AP20="Catastrófico","Extremo"))))</f>
        <v>#DIV/0!</v>
      </c>
      <c r="AR20" s="562"/>
      <c r="AS20" s="563" t="s">
        <v>411</v>
      </c>
    </row>
    <row r="21" spans="2:45" ht="30.75" thickBot="1" x14ac:dyDescent="0.3">
      <c r="B21" s="615"/>
      <c r="C21" s="618"/>
      <c r="D21" s="583"/>
      <c r="E21" s="583"/>
      <c r="F21" s="166"/>
      <c r="G21" s="167"/>
      <c r="H21" s="162"/>
      <c r="I21" s="162"/>
      <c r="J21" s="162"/>
      <c r="K21" s="162"/>
      <c r="L21" s="163"/>
      <c r="M21" s="164"/>
      <c r="N21" s="149" t="b">
        <f t="shared" si="0"/>
        <v>0</v>
      </c>
      <c r="O21" s="139"/>
      <c r="P21" s="149" t="b">
        <f t="shared" si="1"/>
        <v>0</v>
      </c>
      <c r="Q21" s="139"/>
      <c r="R21" s="149" t="b">
        <f t="shared" si="2"/>
        <v>0</v>
      </c>
      <c r="S21" s="139"/>
      <c r="T21" s="149" t="b">
        <f t="shared" si="3"/>
        <v>0</v>
      </c>
      <c r="U21" s="139"/>
      <c r="V21" s="149" t="b">
        <f t="shared" si="4"/>
        <v>0</v>
      </c>
      <c r="W21" s="139"/>
      <c r="X21" s="149" t="b">
        <f t="shared" si="5"/>
        <v>0</v>
      </c>
      <c r="Y21" s="139"/>
      <c r="Z21" s="149" t="b">
        <f t="shared" si="6"/>
        <v>0</v>
      </c>
      <c r="AA21" s="116">
        <f t="shared" si="7"/>
        <v>0</v>
      </c>
      <c r="AB21" s="117" t="str">
        <f t="shared" si="8"/>
        <v>Débil</v>
      </c>
      <c r="AC21" s="165"/>
      <c r="AD21" s="148" t="str">
        <f t="shared" si="9"/>
        <v>Débil</v>
      </c>
      <c r="AE21" s="118" t="str">
        <f t="shared" si="10"/>
        <v>0</v>
      </c>
      <c r="AF21" s="577"/>
      <c r="AG21" s="582"/>
      <c r="AH21" s="560"/>
      <c r="AI21" s="561"/>
      <c r="AJ21" s="564"/>
      <c r="AK21" s="564"/>
      <c r="AL21" s="564"/>
      <c r="AM21" s="561"/>
      <c r="AN21" s="569"/>
      <c r="AO21" s="569"/>
      <c r="AP21" s="565"/>
      <c r="AQ21" s="562"/>
      <c r="AR21" s="562"/>
      <c r="AS21" s="563"/>
    </row>
    <row r="22" spans="2:45" ht="30" x14ac:dyDescent="0.25">
      <c r="B22" s="570" t="str">
        <f>'3-IDENTIFICACIÓN DEL RIESGO'!B22</f>
        <v>Comunicación y Gestión con Grupos de Interés.</v>
      </c>
      <c r="C22" s="648" t="str">
        <f>'3-IDENTIFICACIÓN DEL RIESGO'!E22</f>
        <v>1. Dirección General.
2. Secretaría General.
3. Oficina de Planeación.
4. Oficina Jurídica.
5. Oficina del Inspector de la Gestión de Tierras.
6. Oficina de Control Interno.</v>
      </c>
      <c r="D22" s="583" t="str">
        <f>'3-IDENTIFICACIÓN DEL RIESGO'!G22</f>
        <v>Riesgo 1</v>
      </c>
      <c r="E22" s="583"/>
      <c r="F22" s="157"/>
      <c r="G22" s="157"/>
      <c r="H22" s="157"/>
      <c r="I22" s="157"/>
      <c r="J22" s="157"/>
      <c r="K22" s="157"/>
      <c r="L22" s="157"/>
      <c r="M22" s="164"/>
      <c r="N22" s="149" t="b">
        <f t="shared" si="0"/>
        <v>0</v>
      </c>
      <c r="O22" s="139"/>
      <c r="P22" s="149" t="b">
        <f t="shared" si="1"/>
        <v>0</v>
      </c>
      <c r="Q22" s="139"/>
      <c r="R22" s="149" t="b">
        <f t="shared" si="2"/>
        <v>0</v>
      </c>
      <c r="S22" s="139"/>
      <c r="T22" s="149" t="b">
        <f t="shared" si="3"/>
        <v>0</v>
      </c>
      <c r="U22" s="139"/>
      <c r="V22" s="149" t="b">
        <f t="shared" si="4"/>
        <v>0</v>
      </c>
      <c r="W22" s="139"/>
      <c r="X22" s="149" t="b">
        <f t="shared" si="5"/>
        <v>0</v>
      </c>
      <c r="Y22" s="139"/>
      <c r="Z22" s="149" t="b">
        <f t="shared" si="6"/>
        <v>0</v>
      </c>
      <c r="AA22" s="116">
        <f t="shared" si="7"/>
        <v>0</v>
      </c>
      <c r="AB22" s="117" t="str">
        <f t="shared" si="8"/>
        <v>Débil</v>
      </c>
      <c r="AC22" s="165"/>
      <c r="AD22" s="148" t="str">
        <f t="shared" si="9"/>
        <v>Débil</v>
      </c>
      <c r="AE22" s="118" t="str">
        <f t="shared" si="10"/>
        <v>0</v>
      </c>
      <c r="AF22" s="576"/>
      <c r="AG22" s="581" t="e">
        <f t="shared" ref="AG22" si="39">(AE22+AE23)/AF22</f>
        <v>#DIV/0!</v>
      </c>
      <c r="AH22" s="559" t="e">
        <f t="shared" ref="AH22" si="40">IF(AG22&lt;50,"Débil",IF(AG22&lt;=99,"Moderado",IF(AG22=100,"Fuerte",IF(AG22="","ERROR"))))</f>
        <v>#DIV/0!</v>
      </c>
      <c r="AI22" s="561"/>
      <c r="AJ22" s="564" t="e">
        <f t="shared" ref="AJ22" si="41">IF(AH22="Débil",0,IF(AND(AH22="Moderado",AI22="Directamente"),1,IF(AND(AH22="Moderado",AI22="No disminuye"),0,IF(AND(AH22="Fuerte",AI22="Directamente"),2,IF(AND(AH22="Fuerte",AI22="No disminuye"),0)))))</f>
        <v>#DIV/0!</v>
      </c>
      <c r="AK22" s="564" t="e">
        <f>('4-VALORACIÓN DEL RIESGO'!H16-AJ22)</f>
        <v>#DIV/0!</v>
      </c>
      <c r="AL22" s="564" t="e">
        <f t="shared" ref="AL22" si="42">IF(AK22=5,"Casi Seguro",IF(AK22=4,"Probable",IF(AK22=3,"Posible",IF(AK22=2,"Improbable",IF(AK22=1,"Rara Vez",IF(AK22=0,"Rara Vez",IF(AK22&lt;0,"Rara Vez")))))))</f>
        <v>#DIV/0!</v>
      </c>
      <c r="AM22" s="561"/>
      <c r="AN22" s="568" t="e">
        <f t="shared" ref="AN22" si="43">IF(AH22="Débil",0,IF(AND(AH22="Moderado",AM22="Directamente"),1,IF(AND(AH22="Moderado",AM22="Indirectamente"),0,IF(AND(AH22="Moderado",AM22="No disminuye"),0,IF(AND(AH22="Fuerte",AM22="Directamente"),2,IF(AND(AH22="Fuerte",AM22="Indirectamente"),1,IF(AND(AH22="Fuerte",AM22="No disminuye"),0)))))))</f>
        <v>#DIV/0!</v>
      </c>
      <c r="AO22" s="568" t="e">
        <f>('4-VALORACIÓN DEL RIESGO'!AD16-AN22)</f>
        <v>#DIV/0!</v>
      </c>
      <c r="AP22" s="565" t="e">
        <f t="shared" ref="AP22" si="44">IF(AO22=5,"Catastrófico",IF(AO22=4,"Mayor",IF(AO22=3,"Moderado",IF(AO22=2,"Moderado",IF(AO22=1,"Moderado")))))</f>
        <v>#DIV/0!</v>
      </c>
      <c r="AQ22" s="562" t="e">
        <f t="shared" ref="AQ22" si="45">IF(OR(AND(AP22="Moderado",AL22="Rara Vez"),AND(AP22="Moderado",AL22="Improbable")),"Moderado",IF(OR(AND(AP22="Mayor",AL22="Improbable"),AND(AP22="Mayor",AL22="Rara Vez"),AND(AP22="Moderado",AL22="Probable"),AND(AP22="Moderado",AL22="Posible")),"Alto",IF(OR(AND(AP22="Moderado",AL22="Casi Seguro"),AND(AP22="Mayor",AL22="Posible"),AND(AP22="Mayor",AL22="Probable"),AND(AP22="Mayor",AL22="Casi Seguro")),"Extremo",IF(AP22="Catastrófico","Extremo"))))</f>
        <v>#DIV/0!</v>
      </c>
      <c r="AR22" s="562"/>
      <c r="AS22" s="563" t="s">
        <v>411</v>
      </c>
    </row>
    <row r="23" spans="2:45" ht="30.75" thickBot="1" x14ac:dyDescent="0.3">
      <c r="B23" s="571"/>
      <c r="C23" s="649"/>
      <c r="D23" s="583"/>
      <c r="E23" s="583"/>
      <c r="F23" s="157"/>
      <c r="G23" s="157"/>
      <c r="H23" s="157"/>
      <c r="I23" s="157"/>
      <c r="J23" s="157"/>
      <c r="K23" s="157"/>
      <c r="L23" s="157"/>
      <c r="M23" s="164"/>
      <c r="N23" s="149" t="b">
        <f t="shared" si="0"/>
        <v>0</v>
      </c>
      <c r="O23" s="139"/>
      <c r="P23" s="149" t="b">
        <f t="shared" si="1"/>
        <v>0</v>
      </c>
      <c r="Q23" s="139"/>
      <c r="R23" s="149" t="b">
        <f t="shared" si="2"/>
        <v>0</v>
      </c>
      <c r="S23" s="139"/>
      <c r="T23" s="149" t="b">
        <f t="shared" si="3"/>
        <v>0</v>
      </c>
      <c r="U23" s="139"/>
      <c r="V23" s="149" t="b">
        <f t="shared" si="4"/>
        <v>0</v>
      </c>
      <c r="W23" s="139"/>
      <c r="X23" s="149" t="b">
        <f t="shared" si="5"/>
        <v>0</v>
      </c>
      <c r="Y23" s="139"/>
      <c r="Z23" s="149" t="b">
        <f t="shared" si="6"/>
        <v>0</v>
      </c>
      <c r="AA23" s="116">
        <f t="shared" si="7"/>
        <v>0</v>
      </c>
      <c r="AB23" s="117" t="str">
        <f t="shared" si="8"/>
        <v>Débil</v>
      </c>
      <c r="AC23" s="165"/>
      <c r="AD23" s="148" t="str">
        <f t="shared" si="9"/>
        <v>Débil</v>
      </c>
      <c r="AE23" s="118" t="str">
        <f t="shared" si="10"/>
        <v>0</v>
      </c>
      <c r="AF23" s="577"/>
      <c r="AG23" s="582"/>
      <c r="AH23" s="560"/>
      <c r="AI23" s="561"/>
      <c r="AJ23" s="564"/>
      <c r="AK23" s="564"/>
      <c r="AL23" s="564"/>
      <c r="AM23" s="561"/>
      <c r="AN23" s="569"/>
      <c r="AO23" s="569"/>
      <c r="AP23" s="565"/>
      <c r="AQ23" s="562"/>
      <c r="AR23" s="562"/>
      <c r="AS23" s="563"/>
    </row>
    <row r="24" spans="2:45" ht="30" x14ac:dyDescent="0.25">
      <c r="B24" s="571"/>
      <c r="C24" s="649"/>
      <c r="D24" s="583" t="str">
        <f>'3-IDENTIFICACIÓN DEL RIESGO'!G24</f>
        <v>Riesgo 2</v>
      </c>
      <c r="E24" s="583"/>
      <c r="F24" s="157"/>
      <c r="G24" s="157"/>
      <c r="H24" s="157"/>
      <c r="I24" s="157"/>
      <c r="J24" s="157"/>
      <c r="K24" s="157"/>
      <c r="L24" s="157"/>
      <c r="M24" s="164"/>
      <c r="N24" s="149" t="b">
        <f t="shared" si="0"/>
        <v>0</v>
      </c>
      <c r="O24" s="139"/>
      <c r="P24" s="149" t="b">
        <f t="shared" si="1"/>
        <v>0</v>
      </c>
      <c r="Q24" s="139"/>
      <c r="R24" s="149" t="b">
        <f t="shared" si="2"/>
        <v>0</v>
      </c>
      <c r="S24" s="139"/>
      <c r="T24" s="149" t="b">
        <f t="shared" si="3"/>
        <v>0</v>
      </c>
      <c r="U24" s="139"/>
      <c r="V24" s="149" t="b">
        <f t="shared" si="4"/>
        <v>0</v>
      </c>
      <c r="W24" s="139"/>
      <c r="X24" s="149" t="b">
        <f t="shared" si="5"/>
        <v>0</v>
      </c>
      <c r="Y24" s="139"/>
      <c r="Z24" s="149" t="b">
        <f t="shared" si="6"/>
        <v>0</v>
      </c>
      <c r="AA24" s="116">
        <f t="shared" si="7"/>
        <v>0</v>
      </c>
      <c r="AB24" s="117" t="str">
        <f t="shared" si="8"/>
        <v>Débil</v>
      </c>
      <c r="AC24" s="165"/>
      <c r="AD24" s="148" t="str">
        <f t="shared" si="9"/>
        <v>Débil</v>
      </c>
      <c r="AE24" s="118" t="str">
        <f t="shared" si="10"/>
        <v>0</v>
      </c>
      <c r="AF24" s="576"/>
      <c r="AG24" s="581" t="e">
        <f t="shared" ref="AG24" si="46">(AE24+AE25)/AF24</f>
        <v>#DIV/0!</v>
      </c>
      <c r="AH24" s="559" t="e">
        <f t="shared" ref="AH24" si="47">IF(AG24&lt;50,"Débil",IF(AG24&lt;=99,"Moderado",IF(AG24=100,"Fuerte",IF(AG24="","ERROR"))))</f>
        <v>#DIV/0!</v>
      </c>
      <c r="AI24" s="561"/>
      <c r="AJ24" s="564" t="e">
        <f t="shared" ref="AJ24" si="48">IF(AH24="Débil",0,IF(AND(AH24="Moderado",AI24="Directamente"),1,IF(AND(AH24="Moderado",AI24="No disminuye"),0,IF(AND(AH24="Fuerte",AI24="Directamente"),2,IF(AND(AH24="Fuerte",AI24="No disminuye"),0)))))</f>
        <v>#DIV/0!</v>
      </c>
      <c r="AK24" s="564" t="e">
        <f>('4-VALORACIÓN DEL RIESGO'!H17-AJ24)</f>
        <v>#DIV/0!</v>
      </c>
      <c r="AL24" s="564" t="e">
        <f t="shared" ref="AL24" si="49">IF(AK24=5,"Casi Seguro",IF(AK24=4,"Probable",IF(AK24=3,"Posible",IF(AK24=2,"Improbable",IF(AK24=1,"Rara Vez",IF(AK24=0,"Rara Vez",IF(AK24&lt;0,"Rara Vez")))))))</f>
        <v>#DIV/0!</v>
      </c>
      <c r="AM24" s="561"/>
      <c r="AN24" s="568" t="e">
        <f t="shared" ref="AN24" si="50">IF(AH24="Débil",0,IF(AND(AH24="Moderado",AM24="Directamente"),1,IF(AND(AH24="Moderado",AM24="Indirectamente"),0,IF(AND(AH24="Moderado",AM24="No disminuye"),0,IF(AND(AH24="Fuerte",AM24="Directamente"),2,IF(AND(AH24="Fuerte",AM24="Indirectamente"),1,IF(AND(AH24="Fuerte",AM24="No disminuye"),0)))))))</f>
        <v>#DIV/0!</v>
      </c>
      <c r="AO24" s="568" t="e">
        <f>('4-VALORACIÓN DEL RIESGO'!AD17-AN24)</f>
        <v>#DIV/0!</v>
      </c>
      <c r="AP24" s="565" t="e">
        <f t="shared" ref="AP24" si="51">IF(AO24=5,"Catastrófico",IF(AO24=4,"Mayor",IF(AO24=3,"Moderado",IF(AO24=2,"Moderado",IF(AO24=1,"Moderado")))))</f>
        <v>#DIV/0!</v>
      </c>
      <c r="AQ24" s="562" t="e">
        <f t="shared" ref="AQ24" si="52">IF(OR(AND(AP24="Moderado",AL24="Rara Vez"),AND(AP24="Moderado",AL24="Improbable")),"Moderado",IF(OR(AND(AP24="Mayor",AL24="Improbable"),AND(AP24="Mayor",AL24="Rara Vez"),AND(AP24="Moderado",AL24="Probable"),AND(AP24="Moderado",AL24="Posible")),"Alto",IF(OR(AND(AP24="Moderado",AL24="Casi Seguro"),AND(AP24="Mayor",AL24="Posible"),AND(AP24="Mayor",AL24="Probable"),AND(AP24="Mayor",AL24="Casi Seguro")),"Extremo",IF(AP24="Catastrófico","Extremo"))))</f>
        <v>#DIV/0!</v>
      </c>
      <c r="AR24" s="562"/>
      <c r="AS24" s="563" t="s">
        <v>411</v>
      </c>
    </row>
    <row r="25" spans="2:45" ht="30.75" thickBot="1" x14ac:dyDescent="0.3">
      <c r="B25" s="571"/>
      <c r="C25" s="649"/>
      <c r="D25" s="583"/>
      <c r="E25" s="583"/>
      <c r="F25" s="157"/>
      <c r="G25" s="157"/>
      <c r="H25" s="157"/>
      <c r="I25" s="157"/>
      <c r="J25" s="157"/>
      <c r="K25" s="157"/>
      <c r="L25" s="157"/>
      <c r="M25" s="164"/>
      <c r="N25" s="149" t="b">
        <f t="shared" si="0"/>
        <v>0</v>
      </c>
      <c r="O25" s="139"/>
      <c r="P25" s="149" t="b">
        <f t="shared" si="1"/>
        <v>0</v>
      </c>
      <c r="Q25" s="139"/>
      <c r="R25" s="149" t="b">
        <f t="shared" si="2"/>
        <v>0</v>
      </c>
      <c r="S25" s="139"/>
      <c r="T25" s="149" t="b">
        <f t="shared" si="3"/>
        <v>0</v>
      </c>
      <c r="U25" s="139"/>
      <c r="V25" s="149" t="b">
        <f t="shared" si="4"/>
        <v>0</v>
      </c>
      <c r="W25" s="139"/>
      <c r="X25" s="149" t="b">
        <f t="shared" si="5"/>
        <v>0</v>
      </c>
      <c r="Y25" s="139"/>
      <c r="Z25" s="149" t="b">
        <f t="shared" si="6"/>
        <v>0</v>
      </c>
      <c r="AA25" s="116">
        <f t="shared" si="7"/>
        <v>0</v>
      </c>
      <c r="AB25" s="117" t="str">
        <f t="shared" si="8"/>
        <v>Débil</v>
      </c>
      <c r="AC25" s="165"/>
      <c r="AD25" s="148" t="str">
        <f t="shared" si="9"/>
        <v>Débil</v>
      </c>
      <c r="AE25" s="118" t="str">
        <f t="shared" si="10"/>
        <v>0</v>
      </c>
      <c r="AF25" s="577"/>
      <c r="AG25" s="582"/>
      <c r="AH25" s="560"/>
      <c r="AI25" s="561"/>
      <c r="AJ25" s="564"/>
      <c r="AK25" s="564"/>
      <c r="AL25" s="564"/>
      <c r="AM25" s="561"/>
      <c r="AN25" s="569"/>
      <c r="AO25" s="569"/>
      <c r="AP25" s="565"/>
      <c r="AQ25" s="562"/>
      <c r="AR25" s="562"/>
      <c r="AS25" s="563"/>
    </row>
    <row r="26" spans="2:45" ht="30" x14ac:dyDescent="0.25">
      <c r="B26" s="571"/>
      <c r="C26" s="649"/>
      <c r="D26" s="583" t="str">
        <f>'3-IDENTIFICACIÓN DEL RIESGO'!G26</f>
        <v>Riesgo 3</v>
      </c>
      <c r="E26" s="583"/>
      <c r="F26" s="157"/>
      <c r="G26" s="157"/>
      <c r="H26" s="157"/>
      <c r="I26" s="157"/>
      <c r="J26" s="157"/>
      <c r="K26" s="157"/>
      <c r="L26" s="157"/>
      <c r="M26" s="164"/>
      <c r="N26" s="149" t="b">
        <f t="shared" si="0"/>
        <v>0</v>
      </c>
      <c r="O26" s="139"/>
      <c r="P26" s="149" t="b">
        <f t="shared" si="1"/>
        <v>0</v>
      </c>
      <c r="Q26" s="139"/>
      <c r="R26" s="149" t="b">
        <f t="shared" si="2"/>
        <v>0</v>
      </c>
      <c r="S26" s="139"/>
      <c r="T26" s="149" t="b">
        <f t="shared" si="3"/>
        <v>0</v>
      </c>
      <c r="U26" s="139"/>
      <c r="V26" s="149" t="b">
        <f t="shared" si="4"/>
        <v>0</v>
      </c>
      <c r="W26" s="139"/>
      <c r="X26" s="149" t="b">
        <f t="shared" si="5"/>
        <v>0</v>
      </c>
      <c r="Y26" s="139"/>
      <c r="Z26" s="149" t="b">
        <f t="shared" si="6"/>
        <v>0</v>
      </c>
      <c r="AA26" s="116">
        <f t="shared" si="7"/>
        <v>0</v>
      </c>
      <c r="AB26" s="117" t="str">
        <f t="shared" si="8"/>
        <v>Débil</v>
      </c>
      <c r="AC26" s="165"/>
      <c r="AD26" s="148" t="str">
        <f t="shared" si="9"/>
        <v>Débil</v>
      </c>
      <c r="AE26" s="118" t="str">
        <f t="shared" si="10"/>
        <v>0</v>
      </c>
      <c r="AF26" s="576"/>
      <c r="AG26" s="581" t="e">
        <f t="shared" ref="AG26" si="53">(AE26+AE27)/AF26</f>
        <v>#DIV/0!</v>
      </c>
      <c r="AH26" s="559" t="e">
        <f t="shared" ref="AH26" si="54">IF(AG26&lt;50,"Débil",IF(AG26&lt;=99,"Moderado",IF(AG26=100,"Fuerte",IF(AG26="","ERROR"))))</f>
        <v>#DIV/0!</v>
      </c>
      <c r="AI26" s="561"/>
      <c r="AJ26" s="564" t="e">
        <f t="shared" ref="AJ26" si="55">IF(AH26="Débil",0,IF(AND(AH26="Moderado",AI26="Directamente"),1,IF(AND(AH26="Moderado",AI26="No disminuye"),0,IF(AND(AH26="Fuerte",AI26="Directamente"),2,IF(AND(AH26="Fuerte",AI26="No disminuye"),0)))))</f>
        <v>#DIV/0!</v>
      </c>
      <c r="AK26" s="564" t="e">
        <f>('4-VALORACIÓN DEL RIESGO'!H18-AJ26)</f>
        <v>#DIV/0!</v>
      </c>
      <c r="AL26" s="564" t="e">
        <f t="shared" ref="AL26" si="56">IF(AK26=5,"Casi Seguro",IF(AK26=4,"Probable",IF(AK26=3,"Posible",IF(AK26=2,"Improbable",IF(AK26=1,"Rara Vez",IF(AK26=0,"Rara Vez",IF(AK26&lt;0,"Rara Vez")))))))</f>
        <v>#DIV/0!</v>
      </c>
      <c r="AM26" s="561"/>
      <c r="AN26" s="568" t="e">
        <f t="shared" ref="AN26" si="57">IF(AH26="Débil",0,IF(AND(AH26="Moderado",AM26="Directamente"),1,IF(AND(AH26="Moderado",AM26="Indirectamente"),0,IF(AND(AH26="Moderado",AM26="No disminuye"),0,IF(AND(AH26="Fuerte",AM26="Directamente"),2,IF(AND(AH26="Fuerte",AM26="Indirectamente"),1,IF(AND(AH26="Fuerte",AM26="No disminuye"),0)))))))</f>
        <v>#DIV/0!</v>
      </c>
      <c r="AO26" s="568" t="e">
        <f>('4-VALORACIÓN DEL RIESGO'!AD18-AN26)</f>
        <v>#DIV/0!</v>
      </c>
      <c r="AP26" s="565" t="e">
        <f t="shared" ref="AP26" si="58">IF(AO26=5,"Catastrófico",IF(AO26=4,"Mayor",IF(AO26=3,"Moderado",IF(AO26=2,"Moderado",IF(AO26=1,"Moderado")))))</f>
        <v>#DIV/0!</v>
      </c>
      <c r="AQ26" s="562" t="e">
        <f t="shared" ref="AQ26" si="59">IF(OR(AND(AP26="Moderado",AL26="Rara Vez"),AND(AP26="Moderado",AL26="Improbable")),"Moderado",IF(OR(AND(AP26="Mayor",AL26="Improbable"),AND(AP26="Mayor",AL26="Rara Vez"),AND(AP26="Moderado",AL26="Probable"),AND(AP26="Moderado",AL26="Posible")),"Alto",IF(OR(AND(AP26="Moderado",AL26="Casi Seguro"),AND(AP26="Mayor",AL26="Posible"),AND(AP26="Mayor",AL26="Probable"),AND(AP26="Mayor",AL26="Casi Seguro")),"Extremo",IF(AP26="Catastrófico","Extremo"))))</f>
        <v>#DIV/0!</v>
      </c>
      <c r="AR26" s="562"/>
      <c r="AS26" s="563" t="s">
        <v>411</v>
      </c>
    </row>
    <row r="27" spans="2:45" ht="30.75" thickBot="1" x14ac:dyDescent="0.3">
      <c r="B27" s="571"/>
      <c r="C27" s="649"/>
      <c r="D27" s="583"/>
      <c r="E27" s="583"/>
      <c r="F27" s="157"/>
      <c r="G27" s="157"/>
      <c r="H27" s="157"/>
      <c r="I27" s="157"/>
      <c r="J27" s="157"/>
      <c r="K27" s="157"/>
      <c r="L27" s="157"/>
      <c r="M27" s="164"/>
      <c r="N27" s="149" t="b">
        <f t="shared" si="0"/>
        <v>0</v>
      </c>
      <c r="O27" s="139"/>
      <c r="P27" s="149" t="b">
        <f t="shared" si="1"/>
        <v>0</v>
      </c>
      <c r="Q27" s="139"/>
      <c r="R27" s="149" t="b">
        <f t="shared" si="2"/>
        <v>0</v>
      </c>
      <c r="S27" s="139"/>
      <c r="T27" s="149" t="b">
        <f t="shared" si="3"/>
        <v>0</v>
      </c>
      <c r="U27" s="139"/>
      <c r="V27" s="149" t="b">
        <f t="shared" si="4"/>
        <v>0</v>
      </c>
      <c r="W27" s="139"/>
      <c r="X27" s="149" t="b">
        <f t="shared" si="5"/>
        <v>0</v>
      </c>
      <c r="Y27" s="139"/>
      <c r="Z27" s="149" t="b">
        <f t="shared" si="6"/>
        <v>0</v>
      </c>
      <c r="AA27" s="116">
        <f t="shared" si="7"/>
        <v>0</v>
      </c>
      <c r="AB27" s="117" t="str">
        <f t="shared" si="8"/>
        <v>Débil</v>
      </c>
      <c r="AC27" s="165"/>
      <c r="AD27" s="148" t="str">
        <f t="shared" si="9"/>
        <v>Débil</v>
      </c>
      <c r="AE27" s="118" t="str">
        <f t="shared" si="10"/>
        <v>0</v>
      </c>
      <c r="AF27" s="577"/>
      <c r="AG27" s="582"/>
      <c r="AH27" s="560"/>
      <c r="AI27" s="561"/>
      <c r="AJ27" s="564"/>
      <c r="AK27" s="564"/>
      <c r="AL27" s="564"/>
      <c r="AM27" s="561"/>
      <c r="AN27" s="569"/>
      <c r="AO27" s="569"/>
      <c r="AP27" s="565"/>
      <c r="AQ27" s="562"/>
      <c r="AR27" s="562"/>
      <c r="AS27" s="563"/>
    </row>
    <row r="28" spans="2:45" ht="30" x14ac:dyDescent="0.25">
      <c r="B28" s="571"/>
      <c r="C28" s="649"/>
      <c r="D28" s="583" t="str">
        <f>'3-IDENTIFICACIÓN DEL RIESGO'!G28</f>
        <v>Riesgo 4</v>
      </c>
      <c r="E28" s="583"/>
      <c r="F28" s="157"/>
      <c r="G28" s="157"/>
      <c r="H28" s="157"/>
      <c r="I28" s="157"/>
      <c r="J28" s="157"/>
      <c r="K28" s="157"/>
      <c r="L28" s="157"/>
      <c r="M28" s="164"/>
      <c r="N28" s="149" t="b">
        <f t="shared" si="0"/>
        <v>0</v>
      </c>
      <c r="O28" s="139"/>
      <c r="P28" s="149" t="b">
        <f t="shared" si="1"/>
        <v>0</v>
      </c>
      <c r="Q28" s="139"/>
      <c r="R28" s="149" t="b">
        <f t="shared" si="2"/>
        <v>0</v>
      </c>
      <c r="S28" s="139"/>
      <c r="T28" s="149" t="b">
        <f t="shared" si="3"/>
        <v>0</v>
      </c>
      <c r="U28" s="139"/>
      <c r="V28" s="149" t="b">
        <f t="shared" si="4"/>
        <v>0</v>
      </c>
      <c r="W28" s="139"/>
      <c r="X28" s="149" t="b">
        <f t="shared" si="5"/>
        <v>0</v>
      </c>
      <c r="Y28" s="139"/>
      <c r="Z28" s="149" t="b">
        <f t="shared" si="6"/>
        <v>0</v>
      </c>
      <c r="AA28" s="116">
        <f t="shared" si="7"/>
        <v>0</v>
      </c>
      <c r="AB28" s="117" t="str">
        <f t="shared" si="8"/>
        <v>Débil</v>
      </c>
      <c r="AC28" s="165"/>
      <c r="AD28" s="148" t="str">
        <f t="shared" si="9"/>
        <v>Débil</v>
      </c>
      <c r="AE28" s="118" t="str">
        <f t="shared" si="10"/>
        <v>0</v>
      </c>
      <c r="AF28" s="576"/>
      <c r="AG28" s="581" t="e">
        <f t="shared" ref="AG28" si="60">(AE28+AE29)/AF28</f>
        <v>#DIV/0!</v>
      </c>
      <c r="AH28" s="559" t="e">
        <f t="shared" ref="AH28" si="61">IF(AG28&lt;50,"Débil",IF(AG28&lt;=99,"Moderado",IF(AG28=100,"Fuerte",IF(AG28="","ERROR"))))</f>
        <v>#DIV/0!</v>
      </c>
      <c r="AI28" s="561"/>
      <c r="AJ28" s="564" t="e">
        <f t="shared" ref="AJ28" si="62">IF(AH28="Débil",0,IF(AND(AH28="Moderado",AI28="Directamente"),1,IF(AND(AH28="Moderado",AI28="No disminuye"),0,IF(AND(AH28="Fuerte",AI28="Directamente"),2,IF(AND(AH28="Fuerte",AI28="No disminuye"),0)))))</f>
        <v>#DIV/0!</v>
      </c>
      <c r="AK28" s="564" t="e">
        <f>('4-VALORACIÓN DEL RIESGO'!H19-AJ28)</f>
        <v>#DIV/0!</v>
      </c>
      <c r="AL28" s="564" t="e">
        <f t="shared" ref="AL28" si="63">IF(AK28=5,"Casi Seguro",IF(AK28=4,"Probable",IF(AK28=3,"Posible",IF(AK28=2,"Improbable",IF(AK28=1,"Rara Vez",IF(AK28=0,"Rara Vez",IF(AK28&lt;0,"Rara Vez")))))))</f>
        <v>#DIV/0!</v>
      </c>
      <c r="AM28" s="561"/>
      <c r="AN28" s="568" t="e">
        <f t="shared" ref="AN28" si="64">IF(AH28="Débil",0,IF(AND(AH28="Moderado",AM28="Directamente"),1,IF(AND(AH28="Moderado",AM28="Indirectamente"),0,IF(AND(AH28="Moderado",AM28="No disminuye"),0,IF(AND(AH28="Fuerte",AM28="Directamente"),2,IF(AND(AH28="Fuerte",AM28="Indirectamente"),1,IF(AND(AH28="Fuerte",AM28="No disminuye"),0)))))))</f>
        <v>#DIV/0!</v>
      </c>
      <c r="AO28" s="568" t="e">
        <f>('4-VALORACIÓN DEL RIESGO'!AD19-AN28)</f>
        <v>#DIV/0!</v>
      </c>
      <c r="AP28" s="565" t="e">
        <f t="shared" ref="AP28" si="65">IF(AO28=5,"Catastrófico",IF(AO28=4,"Mayor",IF(AO28=3,"Moderado",IF(AO28=2,"Moderado",IF(AO28=1,"Moderado")))))</f>
        <v>#DIV/0!</v>
      </c>
      <c r="AQ28" s="562" t="e">
        <f t="shared" ref="AQ28" si="66">IF(OR(AND(AP28="Moderado",AL28="Rara Vez"),AND(AP28="Moderado",AL28="Improbable")),"Moderado",IF(OR(AND(AP28="Mayor",AL28="Improbable"),AND(AP28="Mayor",AL28="Rara Vez"),AND(AP28="Moderado",AL28="Probable"),AND(AP28="Moderado",AL28="Posible")),"Alto",IF(OR(AND(AP28="Moderado",AL28="Casi Seguro"),AND(AP28="Mayor",AL28="Posible"),AND(AP28="Mayor",AL28="Probable"),AND(AP28="Mayor",AL28="Casi Seguro")),"Extremo",IF(AP28="Catastrófico","Extremo"))))</f>
        <v>#DIV/0!</v>
      </c>
      <c r="AR28" s="562"/>
      <c r="AS28" s="563" t="s">
        <v>411</v>
      </c>
    </row>
    <row r="29" spans="2:45" ht="30.75" thickBot="1" x14ac:dyDescent="0.3">
      <c r="B29" s="571"/>
      <c r="C29" s="649"/>
      <c r="D29" s="583"/>
      <c r="E29" s="583"/>
      <c r="F29" s="157"/>
      <c r="G29" s="157"/>
      <c r="H29" s="157"/>
      <c r="I29" s="157"/>
      <c r="J29" s="157"/>
      <c r="K29" s="157"/>
      <c r="L29" s="157"/>
      <c r="M29" s="164"/>
      <c r="N29" s="149" t="b">
        <f t="shared" si="0"/>
        <v>0</v>
      </c>
      <c r="O29" s="139"/>
      <c r="P29" s="149" t="b">
        <f t="shared" si="1"/>
        <v>0</v>
      </c>
      <c r="Q29" s="139"/>
      <c r="R29" s="149" t="b">
        <f t="shared" si="2"/>
        <v>0</v>
      </c>
      <c r="S29" s="139"/>
      <c r="T29" s="149" t="b">
        <f t="shared" si="3"/>
        <v>0</v>
      </c>
      <c r="U29" s="139"/>
      <c r="V29" s="149" t="b">
        <f t="shared" si="4"/>
        <v>0</v>
      </c>
      <c r="W29" s="139"/>
      <c r="X29" s="149" t="b">
        <f t="shared" si="5"/>
        <v>0</v>
      </c>
      <c r="Y29" s="139"/>
      <c r="Z29" s="149" t="b">
        <f t="shared" si="6"/>
        <v>0</v>
      </c>
      <c r="AA29" s="116">
        <f t="shared" si="7"/>
        <v>0</v>
      </c>
      <c r="AB29" s="117" t="str">
        <f t="shared" si="8"/>
        <v>Débil</v>
      </c>
      <c r="AC29" s="165"/>
      <c r="AD29" s="148" t="str">
        <f t="shared" si="9"/>
        <v>Débil</v>
      </c>
      <c r="AE29" s="118" t="str">
        <f t="shared" si="10"/>
        <v>0</v>
      </c>
      <c r="AF29" s="577"/>
      <c r="AG29" s="582"/>
      <c r="AH29" s="560"/>
      <c r="AI29" s="561"/>
      <c r="AJ29" s="564"/>
      <c r="AK29" s="564"/>
      <c r="AL29" s="564"/>
      <c r="AM29" s="561"/>
      <c r="AN29" s="569"/>
      <c r="AO29" s="569"/>
      <c r="AP29" s="565"/>
      <c r="AQ29" s="562"/>
      <c r="AR29" s="562"/>
      <c r="AS29" s="563"/>
    </row>
    <row r="30" spans="2:45" ht="30" x14ac:dyDescent="0.25">
      <c r="B30" s="571"/>
      <c r="C30" s="649"/>
      <c r="D30" s="583" t="str">
        <f>'3-IDENTIFICACIÓN DEL RIESGO'!G30</f>
        <v>Riesgo 5</v>
      </c>
      <c r="E30" s="583"/>
      <c r="F30" s="157"/>
      <c r="G30" s="157"/>
      <c r="H30" s="157"/>
      <c r="I30" s="157"/>
      <c r="J30" s="157"/>
      <c r="K30" s="157"/>
      <c r="L30" s="157"/>
      <c r="M30" s="164"/>
      <c r="N30" s="149" t="b">
        <f t="shared" si="0"/>
        <v>0</v>
      </c>
      <c r="O30" s="139"/>
      <c r="P30" s="149" t="b">
        <f t="shared" si="1"/>
        <v>0</v>
      </c>
      <c r="Q30" s="139"/>
      <c r="R30" s="149" t="b">
        <f t="shared" si="2"/>
        <v>0</v>
      </c>
      <c r="S30" s="139"/>
      <c r="T30" s="149" t="b">
        <f t="shared" si="3"/>
        <v>0</v>
      </c>
      <c r="U30" s="139"/>
      <c r="V30" s="149" t="b">
        <f t="shared" si="4"/>
        <v>0</v>
      </c>
      <c r="W30" s="139"/>
      <c r="X30" s="149" t="b">
        <f t="shared" si="5"/>
        <v>0</v>
      </c>
      <c r="Y30" s="139"/>
      <c r="Z30" s="149" t="b">
        <f t="shared" si="6"/>
        <v>0</v>
      </c>
      <c r="AA30" s="116">
        <f t="shared" si="7"/>
        <v>0</v>
      </c>
      <c r="AB30" s="117" t="str">
        <f t="shared" si="8"/>
        <v>Débil</v>
      </c>
      <c r="AC30" s="165"/>
      <c r="AD30" s="148" t="str">
        <f t="shared" si="9"/>
        <v>Débil</v>
      </c>
      <c r="AE30" s="118" t="str">
        <f t="shared" si="10"/>
        <v>0</v>
      </c>
      <c r="AF30" s="576"/>
      <c r="AG30" s="581" t="e">
        <f t="shared" ref="AG30" si="67">(AE30+AE31)/AF30</f>
        <v>#DIV/0!</v>
      </c>
      <c r="AH30" s="559" t="e">
        <f t="shared" ref="AH30" si="68">IF(AG30&lt;50,"Débil",IF(AG30&lt;=99,"Moderado",IF(AG30=100,"Fuerte",IF(AG30="","ERROR"))))</f>
        <v>#DIV/0!</v>
      </c>
      <c r="AI30" s="561"/>
      <c r="AJ30" s="564" t="e">
        <f t="shared" ref="AJ30" si="69">IF(AH30="Débil",0,IF(AND(AH30="Moderado",AI30="Directamente"),1,IF(AND(AH30="Moderado",AI30="No disminuye"),0,IF(AND(AH30="Fuerte",AI30="Directamente"),2,IF(AND(AH30="Fuerte",AI30="No disminuye"),0)))))</f>
        <v>#DIV/0!</v>
      </c>
      <c r="AK30" s="564" t="e">
        <f>('4-VALORACIÓN DEL RIESGO'!H20-AJ30)</f>
        <v>#DIV/0!</v>
      </c>
      <c r="AL30" s="564" t="e">
        <f t="shared" ref="AL30" si="70">IF(AK30=5,"Casi Seguro",IF(AK30=4,"Probable",IF(AK30=3,"Posible",IF(AK30=2,"Improbable",IF(AK30=1,"Rara Vez",IF(AK30=0,"Rara Vez",IF(AK30&lt;0,"Rara Vez")))))))</f>
        <v>#DIV/0!</v>
      </c>
      <c r="AM30" s="561"/>
      <c r="AN30" s="568" t="e">
        <f t="shared" ref="AN30" si="71">IF(AH30="Débil",0,IF(AND(AH30="Moderado",AM30="Directamente"),1,IF(AND(AH30="Moderado",AM30="Indirectamente"),0,IF(AND(AH30="Moderado",AM30="No disminuye"),0,IF(AND(AH30="Fuerte",AM30="Directamente"),2,IF(AND(AH30="Fuerte",AM30="Indirectamente"),1,IF(AND(AH30="Fuerte",AM30="No disminuye"),0)))))))</f>
        <v>#DIV/0!</v>
      </c>
      <c r="AO30" s="568" t="e">
        <f>('4-VALORACIÓN DEL RIESGO'!AD20-AN30)</f>
        <v>#DIV/0!</v>
      </c>
      <c r="AP30" s="565" t="e">
        <f t="shared" ref="AP30" si="72">IF(AO30=5,"Catastrófico",IF(AO30=4,"Mayor",IF(AO30=3,"Moderado",IF(AO30=2,"Moderado",IF(AO30=1,"Moderado")))))</f>
        <v>#DIV/0!</v>
      </c>
      <c r="AQ30" s="562" t="e">
        <f t="shared" ref="AQ30" si="73">IF(OR(AND(AP30="Moderado",AL30="Rara Vez"),AND(AP30="Moderado",AL30="Improbable")),"Moderado",IF(OR(AND(AP30="Mayor",AL30="Improbable"),AND(AP30="Mayor",AL30="Rara Vez"),AND(AP30="Moderado",AL30="Probable"),AND(AP30="Moderado",AL30="Posible")),"Alto",IF(OR(AND(AP30="Moderado",AL30="Casi Seguro"),AND(AP30="Mayor",AL30="Posible"),AND(AP30="Mayor",AL30="Probable"),AND(AP30="Mayor",AL30="Casi Seguro")),"Extremo",IF(AP30="Catastrófico","Extremo"))))</f>
        <v>#DIV/0!</v>
      </c>
      <c r="AR30" s="562"/>
      <c r="AS30" s="563" t="s">
        <v>411</v>
      </c>
    </row>
    <row r="31" spans="2:45" ht="30.75" thickBot="1" x14ac:dyDescent="0.3">
      <c r="B31" s="572"/>
      <c r="C31" s="650"/>
      <c r="D31" s="583"/>
      <c r="E31" s="583"/>
      <c r="F31" s="157"/>
      <c r="G31" s="157"/>
      <c r="H31" s="157"/>
      <c r="I31" s="157"/>
      <c r="J31" s="157"/>
      <c r="K31" s="157"/>
      <c r="L31" s="157"/>
      <c r="M31" s="164"/>
      <c r="N31" s="149" t="b">
        <f t="shared" si="0"/>
        <v>0</v>
      </c>
      <c r="O31" s="139"/>
      <c r="P31" s="149" t="b">
        <f t="shared" si="1"/>
        <v>0</v>
      </c>
      <c r="Q31" s="139"/>
      <c r="R31" s="149" t="b">
        <f t="shared" si="2"/>
        <v>0</v>
      </c>
      <c r="S31" s="139"/>
      <c r="T31" s="149" t="b">
        <f t="shared" si="3"/>
        <v>0</v>
      </c>
      <c r="U31" s="139"/>
      <c r="V31" s="149" t="b">
        <f t="shared" si="4"/>
        <v>0</v>
      </c>
      <c r="W31" s="139"/>
      <c r="X31" s="149" t="b">
        <f t="shared" si="5"/>
        <v>0</v>
      </c>
      <c r="Y31" s="139"/>
      <c r="Z31" s="149" t="b">
        <f t="shared" si="6"/>
        <v>0</v>
      </c>
      <c r="AA31" s="116">
        <f t="shared" si="7"/>
        <v>0</v>
      </c>
      <c r="AB31" s="117" t="str">
        <f t="shared" si="8"/>
        <v>Débil</v>
      </c>
      <c r="AC31" s="165"/>
      <c r="AD31" s="148" t="str">
        <f t="shared" si="9"/>
        <v>Débil</v>
      </c>
      <c r="AE31" s="118" t="str">
        <f t="shared" si="10"/>
        <v>0</v>
      </c>
      <c r="AF31" s="577"/>
      <c r="AG31" s="582"/>
      <c r="AH31" s="560"/>
      <c r="AI31" s="561"/>
      <c r="AJ31" s="564"/>
      <c r="AK31" s="564"/>
      <c r="AL31" s="564"/>
      <c r="AM31" s="561"/>
      <c r="AN31" s="569"/>
      <c r="AO31" s="569"/>
      <c r="AP31" s="565"/>
      <c r="AQ31" s="562"/>
      <c r="AR31" s="562"/>
      <c r="AS31" s="563"/>
    </row>
    <row r="32" spans="2:45" ht="69.75" customHeight="1" x14ac:dyDescent="0.25">
      <c r="B32" s="644" t="str">
        <f>'3-IDENTIFICACIÓN DEL RIESGO'!B32</f>
        <v>Inteligencia de la información.</v>
      </c>
      <c r="C32" s="462" t="str">
        <f>'3-IDENTIFICACIÓN DEL RIESGO'!E32</f>
        <v>1. Dirección de Gestión del Ordenamiento Social de la Propiedad.
2. Oficina de Planeación.</v>
      </c>
      <c r="D32" s="583" t="str">
        <f>'3-IDENTIFICACIÓN DEL RIESGO'!G32</f>
        <v>Posibilidad de implementar la información generada por la entidad sin que este aprobada dentro del Sistema Integrado de Gestión en beneficio de grupos de interés, partidos políticos o particulares</v>
      </c>
      <c r="E32" s="583"/>
      <c r="F32" s="138" t="s">
        <v>431</v>
      </c>
      <c r="G32" s="138" t="s">
        <v>432</v>
      </c>
      <c r="H32" s="138" t="s">
        <v>433</v>
      </c>
      <c r="I32" s="138" t="s">
        <v>1092</v>
      </c>
      <c r="J32" s="138" t="s">
        <v>434</v>
      </c>
      <c r="K32" s="138" t="s">
        <v>435</v>
      </c>
      <c r="L32" s="138" t="s">
        <v>1093</v>
      </c>
      <c r="M32" s="164" t="s">
        <v>185</v>
      </c>
      <c r="N32" s="149">
        <f t="shared" si="0"/>
        <v>15</v>
      </c>
      <c r="O32" s="139" t="s">
        <v>186</v>
      </c>
      <c r="P32" s="149">
        <f t="shared" si="1"/>
        <v>15</v>
      </c>
      <c r="Q32" s="139" t="s">
        <v>187</v>
      </c>
      <c r="R32" s="149">
        <f t="shared" si="2"/>
        <v>15</v>
      </c>
      <c r="S32" s="139" t="s">
        <v>191</v>
      </c>
      <c r="T32" s="149">
        <f t="shared" si="3"/>
        <v>10</v>
      </c>
      <c r="U32" s="139" t="s">
        <v>188</v>
      </c>
      <c r="V32" s="149">
        <f t="shared" si="4"/>
        <v>15</v>
      </c>
      <c r="W32" s="139" t="s">
        <v>189</v>
      </c>
      <c r="X32" s="149">
        <f t="shared" si="5"/>
        <v>15</v>
      </c>
      <c r="Y32" s="139" t="s">
        <v>190</v>
      </c>
      <c r="Z32" s="149">
        <f t="shared" si="6"/>
        <v>10</v>
      </c>
      <c r="AA32" s="116">
        <f t="shared" si="7"/>
        <v>95</v>
      </c>
      <c r="AB32" s="117" t="str">
        <f t="shared" si="8"/>
        <v>Moderado</v>
      </c>
      <c r="AC32" s="165" t="s">
        <v>64</v>
      </c>
      <c r="AD32" s="148" t="str">
        <f t="shared" si="9"/>
        <v>Moderado</v>
      </c>
      <c r="AE32" s="118" t="str">
        <f t="shared" si="10"/>
        <v>50</v>
      </c>
      <c r="AF32" s="576">
        <v>1</v>
      </c>
      <c r="AG32" s="581">
        <f t="shared" ref="AG32" si="74">(AE32+AE33)/AF32</f>
        <v>50</v>
      </c>
      <c r="AH32" s="559" t="str">
        <f t="shared" ref="AH32" si="75">IF(AG32&lt;50,"Débil",IF(AG32&lt;=99,"Moderado",IF(AG32=100,"Fuerte",IF(AG32="","ERROR"))))</f>
        <v>Moderado</v>
      </c>
      <c r="AI32" s="561" t="s">
        <v>92</v>
      </c>
      <c r="AJ32" s="564">
        <f t="shared" ref="AJ32" si="76">IF(AH32="Débil",0,IF(AND(AH32="Moderado",AI32="Directamente"),1,IF(AND(AH32="Moderado",AI32="No disminuye"),0,IF(AND(AH32="Fuerte",AI32="Directamente"),2,IF(AND(AH32="Fuerte",AI32="No disminuye"),0)))))</f>
        <v>1</v>
      </c>
      <c r="AK32" s="564">
        <f>('4-VALORACIÓN DEL RIESGO'!H21-AJ32)</f>
        <v>2</v>
      </c>
      <c r="AL32" s="564" t="str">
        <f t="shared" ref="AL32" si="77">IF(AK32=5,"Casi Seguro",IF(AK32=4,"Probable",IF(AK32=3,"Posible",IF(AK32=2,"Improbable",IF(AK32=1,"Rara Vez",IF(AK32=0,"Rara Vez",IF(AK32&lt;0,"Rara Vez")))))))</f>
        <v>Improbable</v>
      </c>
      <c r="AM32" s="561" t="s">
        <v>94</v>
      </c>
      <c r="AN32" s="568">
        <f t="shared" ref="AN32" si="78">IF(AH32="Débil",0,IF(AND(AH32="Moderado",AM32="Directamente"),1,IF(AND(AH32="Moderado",AM32="Indirectamente"),0,IF(AND(AH32="Moderado",AM32="No disminuye"),0,IF(AND(AH32="Fuerte",AM32="Directamente"),2,IF(AND(AH32="Fuerte",AM32="Indirectamente"),1,IF(AND(AH32="Fuerte",AM32="No disminuye"),0)))))))</f>
        <v>0</v>
      </c>
      <c r="AO32" s="568">
        <f>('4-VALORACIÓN DEL RIESGO'!AD21-AN32)</f>
        <v>5</v>
      </c>
      <c r="AP32" s="565" t="str">
        <f t="shared" ref="AP32" si="79">IF(AO32=5,"Catastrófico",IF(AO32=4,"Mayor",IF(AO32=3,"Moderado",IF(AO32=2,"Moderado",IF(AO32=1,"Moderado")))))</f>
        <v>Catastrófico</v>
      </c>
      <c r="AQ32" s="562" t="str">
        <f t="shared" ref="AQ32" si="80">IF(OR(AND(AP32="Moderado",AL32="Rara Vez"),AND(AP32="Moderado",AL32="Improbable")),"Moderado",IF(OR(AND(AP32="Mayor",AL32="Improbable"),AND(AP32="Mayor",AL32="Rara Vez"),AND(AP32="Moderado",AL32="Probable"),AND(AP32="Moderado",AL32="Posible")),"Alto",IF(OR(AND(AP32="Moderado",AL32="Casi Seguro"),AND(AP32="Mayor",AL32="Posible"),AND(AP32="Mayor",AL32="Probable"),AND(AP32="Mayor",AL32="Casi Seguro")),"Extremo",IF(AP32="Catastrófico","Extremo"))))</f>
        <v>Extremo</v>
      </c>
      <c r="AR32" s="562"/>
      <c r="AS32" s="563" t="s">
        <v>411</v>
      </c>
    </row>
    <row r="33" spans="2:45" ht="30.75" thickBot="1" x14ac:dyDescent="0.3">
      <c r="B33" s="645"/>
      <c r="C33" s="463"/>
      <c r="D33" s="583"/>
      <c r="E33" s="583"/>
      <c r="F33" s="157"/>
      <c r="G33" s="157"/>
      <c r="H33" s="157"/>
      <c r="I33" s="157"/>
      <c r="J33" s="157"/>
      <c r="K33" s="157"/>
      <c r="L33" s="157"/>
      <c r="M33" s="164"/>
      <c r="N33" s="149" t="b">
        <f t="shared" si="0"/>
        <v>0</v>
      </c>
      <c r="O33" s="139"/>
      <c r="P33" s="149" t="b">
        <f t="shared" si="1"/>
        <v>0</v>
      </c>
      <c r="Q33" s="139"/>
      <c r="R33" s="149" t="b">
        <f t="shared" si="2"/>
        <v>0</v>
      </c>
      <c r="S33" s="139"/>
      <c r="T33" s="149" t="b">
        <f t="shared" si="3"/>
        <v>0</v>
      </c>
      <c r="U33" s="139"/>
      <c r="V33" s="149" t="b">
        <f t="shared" si="4"/>
        <v>0</v>
      </c>
      <c r="W33" s="139"/>
      <c r="X33" s="149" t="b">
        <f t="shared" si="5"/>
        <v>0</v>
      </c>
      <c r="Y33" s="139"/>
      <c r="Z33" s="149" t="b">
        <f t="shared" si="6"/>
        <v>0</v>
      </c>
      <c r="AA33" s="116">
        <f t="shared" si="7"/>
        <v>0</v>
      </c>
      <c r="AB33" s="117" t="str">
        <f t="shared" si="8"/>
        <v>Débil</v>
      </c>
      <c r="AC33" s="165"/>
      <c r="AD33" s="148" t="str">
        <f t="shared" si="9"/>
        <v>Débil</v>
      </c>
      <c r="AE33" s="118" t="str">
        <f t="shared" si="10"/>
        <v>0</v>
      </c>
      <c r="AF33" s="577"/>
      <c r="AG33" s="582"/>
      <c r="AH33" s="560"/>
      <c r="AI33" s="561"/>
      <c r="AJ33" s="564"/>
      <c r="AK33" s="564"/>
      <c r="AL33" s="564"/>
      <c r="AM33" s="561"/>
      <c r="AN33" s="569"/>
      <c r="AO33" s="569"/>
      <c r="AP33" s="565"/>
      <c r="AQ33" s="562"/>
      <c r="AR33" s="562"/>
      <c r="AS33" s="563"/>
    </row>
    <row r="34" spans="2:45" ht="78" customHeight="1" x14ac:dyDescent="0.25">
      <c r="B34" s="645"/>
      <c r="C34" s="463"/>
      <c r="D34" s="583" t="str">
        <f>'3-IDENTIFICACIÓN DEL RIESGO'!G34</f>
        <v>Estructurar proyectos de TI para beneficio específico de un tercero o propio.</v>
      </c>
      <c r="E34" s="583"/>
      <c r="F34" s="157" t="s">
        <v>461</v>
      </c>
      <c r="G34" s="157" t="s">
        <v>462</v>
      </c>
      <c r="H34" s="157" t="s">
        <v>463</v>
      </c>
      <c r="I34" s="157" t="s">
        <v>464</v>
      </c>
      <c r="J34" s="157" t="s">
        <v>465</v>
      </c>
      <c r="K34" s="157" t="s">
        <v>466</v>
      </c>
      <c r="L34" s="157" t="s">
        <v>467</v>
      </c>
      <c r="M34" s="164" t="s">
        <v>185</v>
      </c>
      <c r="N34" s="149">
        <f t="shared" si="0"/>
        <v>15</v>
      </c>
      <c r="O34" s="139" t="s">
        <v>186</v>
      </c>
      <c r="P34" s="149">
        <f t="shared" si="1"/>
        <v>15</v>
      </c>
      <c r="Q34" s="139" t="s">
        <v>187</v>
      </c>
      <c r="R34" s="149">
        <f t="shared" si="2"/>
        <v>15</v>
      </c>
      <c r="S34" s="139" t="s">
        <v>61</v>
      </c>
      <c r="T34" s="149">
        <f t="shared" si="3"/>
        <v>15</v>
      </c>
      <c r="U34" s="139" t="s">
        <v>188</v>
      </c>
      <c r="V34" s="149">
        <f t="shared" si="4"/>
        <v>15</v>
      </c>
      <c r="W34" s="139" t="s">
        <v>189</v>
      </c>
      <c r="X34" s="149">
        <f t="shared" si="5"/>
        <v>15</v>
      </c>
      <c r="Y34" s="139" t="s">
        <v>190</v>
      </c>
      <c r="Z34" s="149">
        <f t="shared" si="6"/>
        <v>10</v>
      </c>
      <c r="AA34" s="116">
        <f t="shared" si="7"/>
        <v>100</v>
      </c>
      <c r="AB34" s="117" t="str">
        <f t="shared" si="8"/>
        <v>Fuerte</v>
      </c>
      <c r="AC34" s="165" t="s">
        <v>64</v>
      </c>
      <c r="AD34" s="148" t="str">
        <f t="shared" si="9"/>
        <v>Fuerte</v>
      </c>
      <c r="AE34" s="118" t="str">
        <f t="shared" si="10"/>
        <v>100</v>
      </c>
      <c r="AF34" s="576">
        <v>1</v>
      </c>
      <c r="AG34" s="581">
        <f t="shared" ref="AG34" si="81">(AE34+AE35)/AF34</f>
        <v>100</v>
      </c>
      <c r="AH34" s="559" t="str">
        <f t="shared" ref="AH34" si="82">IF(AG34&lt;50,"Débil",IF(AG34&lt;=99,"Moderado",IF(AG34=100,"Fuerte",IF(AG34="","ERROR"))))</f>
        <v>Fuerte</v>
      </c>
      <c r="AI34" s="561" t="s">
        <v>92</v>
      </c>
      <c r="AJ34" s="564">
        <f t="shared" ref="AJ34" si="83">IF(AH34="Débil",0,IF(AND(AH34="Moderado",AI34="Directamente"),1,IF(AND(AH34="Moderado",AI34="No disminuye"),0,IF(AND(AH34="Fuerte",AI34="Directamente"),2,IF(AND(AH34="Fuerte",AI34="No disminuye"),0)))))</f>
        <v>2</v>
      </c>
      <c r="AK34" s="564">
        <f>('4-VALORACIÓN DEL RIESGO'!H22-AJ34)</f>
        <v>-1</v>
      </c>
      <c r="AL34" s="564" t="str">
        <f t="shared" ref="AL34" si="84">IF(AK34=5,"Casi Seguro",IF(AK34=4,"Probable",IF(AK34=3,"Posible",IF(AK34=2,"Improbable",IF(AK34=1,"Rara Vez",IF(AK34=0,"Rara Vez",IF(AK34&lt;0,"Rara Vez")))))))</f>
        <v>Rara Vez</v>
      </c>
      <c r="AM34" s="561" t="s">
        <v>92</v>
      </c>
      <c r="AN34" s="568">
        <f t="shared" ref="AN34" si="85">IF(AH34="Débil",0,IF(AND(AH34="Moderado",AM34="Directamente"),1,IF(AND(AH34="Moderado",AM34="Indirectamente"),0,IF(AND(AH34="Moderado",AM34="No disminuye"),0,IF(AND(AH34="Fuerte",AM34="Directamente"),2,IF(AND(AH34="Fuerte",AM34="Indirectamente"),1,IF(AND(AH34="Fuerte",AM34="No disminuye"),0)))))))</f>
        <v>2</v>
      </c>
      <c r="AO34" s="568">
        <f>('4-VALORACIÓN DEL RIESGO'!AD22-AN34)</f>
        <v>3</v>
      </c>
      <c r="AP34" s="565" t="str">
        <f t="shared" ref="AP34" si="86">IF(AO34=5,"Catastrófico",IF(AO34=4,"Mayor",IF(AO34=3,"Moderado",IF(AO34=2,"Moderado",IF(AO34=1,"Moderado")))))</f>
        <v>Moderado</v>
      </c>
      <c r="AQ34" s="562" t="str">
        <f t="shared" ref="AQ34" si="87">IF(OR(AND(AP34="Moderado",AL34="Rara Vez"),AND(AP34="Moderado",AL34="Improbable")),"Moderado",IF(OR(AND(AP34="Mayor",AL34="Improbable"),AND(AP34="Mayor",AL34="Rara Vez"),AND(AP34="Moderado",AL34="Probable"),AND(AP34="Moderado",AL34="Posible")),"Alto",IF(OR(AND(AP34="Moderado",AL34="Casi Seguro"),AND(AP34="Mayor",AL34="Posible"),AND(AP34="Mayor",AL34="Probable"),AND(AP34="Mayor",AL34="Casi Seguro")),"Extremo",IF(AP34="Catastrófico","Extremo"))))</f>
        <v>Moderado</v>
      </c>
      <c r="AR34" s="562"/>
      <c r="AS34" s="563" t="s">
        <v>411</v>
      </c>
    </row>
    <row r="35" spans="2:45" ht="30.75" thickBot="1" x14ac:dyDescent="0.3">
      <c r="B35" s="645"/>
      <c r="C35" s="463"/>
      <c r="D35" s="583"/>
      <c r="E35" s="583"/>
      <c r="F35" s="157"/>
      <c r="G35" s="157"/>
      <c r="H35" s="157"/>
      <c r="I35" s="157"/>
      <c r="J35" s="157"/>
      <c r="K35" s="157"/>
      <c r="L35" s="157"/>
      <c r="M35" s="164"/>
      <c r="N35" s="149" t="b">
        <f t="shared" si="0"/>
        <v>0</v>
      </c>
      <c r="O35" s="139"/>
      <c r="P35" s="149" t="b">
        <f t="shared" si="1"/>
        <v>0</v>
      </c>
      <c r="Q35" s="139"/>
      <c r="R35" s="149" t="b">
        <f t="shared" si="2"/>
        <v>0</v>
      </c>
      <c r="S35" s="139"/>
      <c r="T35" s="149" t="b">
        <f t="shared" si="3"/>
        <v>0</v>
      </c>
      <c r="U35" s="139"/>
      <c r="V35" s="149" t="b">
        <f t="shared" si="4"/>
        <v>0</v>
      </c>
      <c r="W35" s="139"/>
      <c r="X35" s="149" t="b">
        <f t="shared" si="5"/>
        <v>0</v>
      </c>
      <c r="Y35" s="139"/>
      <c r="Z35" s="149" t="b">
        <f t="shared" si="6"/>
        <v>0</v>
      </c>
      <c r="AA35" s="116">
        <f t="shared" si="7"/>
        <v>0</v>
      </c>
      <c r="AB35" s="117" t="str">
        <f t="shared" si="8"/>
        <v>Débil</v>
      </c>
      <c r="AC35" s="165"/>
      <c r="AD35" s="148" t="str">
        <f t="shared" si="9"/>
        <v>Débil</v>
      </c>
      <c r="AE35" s="118" t="str">
        <f t="shared" si="10"/>
        <v>0</v>
      </c>
      <c r="AF35" s="577"/>
      <c r="AG35" s="582"/>
      <c r="AH35" s="560"/>
      <c r="AI35" s="561"/>
      <c r="AJ35" s="564"/>
      <c r="AK35" s="564"/>
      <c r="AL35" s="564"/>
      <c r="AM35" s="561"/>
      <c r="AN35" s="569"/>
      <c r="AO35" s="569"/>
      <c r="AP35" s="565"/>
      <c r="AQ35" s="562"/>
      <c r="AR35" s="562"/>
      <c r="AS35" s="563"/>
    </row>
    <row r="36" spans="2:45" ht="30" x14ac:dyDescent="0.25">
      <c r="B36" s="645"/>
      <c r="C36" s="463"/>
      <c r="D36" s="583" t="str">
        <f>'3-IDENTIFICACIÓN DEL RIESGO'!G36</f>
        <v>Riesgo 3</v>
      </c>
      <c r="E36" s="583"/>
      <c r="F36" s="157"/>
      <c r="G36" s="157"/>
      <c r="H36" s="157"/>
      <c r="I36" s="157"/>
      <c r="J36" s="157"/>
      <c r="K36" s="157"/>
      <c r="L36" s="157"/>
      <c r="M36" s="164"/>
      <c r="N36" s="149" t="b">
        <f t="shared" si="0"/>
        <v>0</v>
      </c>
      <c r="O36" s="139"/>
      <c r="P36" s="149" t="b">
        <f t="shared" si="1"/>
        <v>0</v>
      </c>
      <c r="Q36" s="139"/>
      <c r="R36" s="149" t="b">
        <f t="shared" si="2"/>
        <v>0</v>
      </c>
      <c r="S36" s="139"/>
      <c r="T36" s="149" t="b">
        <f t="shared" si="3"/>
        <v>0</v>
      </c>
      <c r="U36" s="139"/>
      <c r="V36" s="149" t="b">
        <f t="shared" si="4"/>
        <v>0</v>
      </c>
      <c r="W36" s="139"/>
      <c r="X36" s="149" t="b">
        <f t="shared" si="5"/>
        <v>0</v>
      </c>
      <c r="Y36" s="139"/>
      <c r="Z36" s="149" t="b">
        <f t="shared" si="6"/>
        <v>0</v>
      </c>
      <c r="AA36" s="116">
        <f t="shared" si="7"/>
        <v>0</v>
      </c>
      <c r="AB36" s="117" t="str">
        <f t="shared" si="8"/>
        <v>Débil</v>
      </c>
      <c r="AC36" s="165"/>
      <c r="AD36" s="148" t="str">
        <f t="shared" si="9"/>
        <v>Débil</v>
      </c>
      <c r="AE36" s="118" t="str">
        <f t="shared" si="10"/>
        <v>0</v>
      </c>
      <c r="AF36" s="576"/>
      <c r="AG36" s="581" t="e">
        <f t="shared" ref="AG36" si="88">(AE36+AE37)/AF36</f>
        <v>#DIV/0!</v>
      </c>
      <c r="AH36" s="559" t="e">
        <f t="shared" ref="AH36" si="89">IF(AG36&lt;50,"Débil",IF(AG36&lt;=99,"Moderado",IF(AG36=100,"Fuerte",IF(AG36="","ERROR"))))</f>
        <v>#DIV/0!</v>
      </c>
      <c r="AI36" s="561"/>
      <c r="AJ36" s="564" t="e">
        <f t="shared" ref="AJ36" si="90">IF(AH36="Débil",0,IF(AND(AH36="Moderado",AI36="Directamente"),1,IF(AND(AH36="Moderado",AI36="No disminuye"),0,IF(AND(AH36="Fuerte",AI36="Directamente"),2,IF(AND(AH36="Fuerte",AI36="No disminuye"),0)))))</f>
        <v>#DIV/0!</v>
      </c>
      <c r="AK36" s="564" t="e">
        <f>('4-VALORACIÓN DEL RIESGO'!H23-AJ36)</f>
        <v>#DIV/0!</v>
      </c>
      <c r="AL36" s="564" t="e">
        <f t="shared" ref="AL36" si="91">IF(AK36=5,"Casi Seguro",IF(AK36=4,"Probable",IF(AK36=3,"Posible",IF(AK36=2,"Improbable",IF(AK36=1,"Rara Vez",IF(AK36=0,"Rara Vez",IF(AK36&lt;0,"Rara Vez")))))))</f>
        <v>#DIV/0!</v>
      </c>
      <c r="AM36" s="561"/>
      <c r="AN36" s="568" t="e">
        <f t="shared" ref="AN36" si="92">IF(AH36="Débil",0,IF(AND(AH36="Moderado",AM36="Directamente"),1,IF(AND(AH36="Moderado",AM36="Indirectamente"),0,IF(AND(AH36="Moderado",AM36="No disminuye"),0,IF(AND(AH36="Fuerte",AM36="Directamente"),2,IF(AND(AH36="Fuerte",AM36="Indirectamente"),1,IF(AND(AH36="Fuerte",AM36="No disminuye"),0)))))))</f>
        <v>#DIV/0!</v>
      </c>
      <c r="AO36" s="568" t="e">
        <f>('4-VALORACIÓN DEL RIESGO'!AD23-AN36)</f>
        <v>#DIV/0!</v>
      </c>
      <c r="AP36" s="565" t="e">
        <f t="shared" ref="AP36" si="93">IF(AO36=5,"Catastrófico",IF(AO36=4,"Mayor",IF(AO36=3,"Moderado",IF(AO36=2,"Moderado",IF(AO36=1,"Moderado")))))</f>
        <v>#DIV/0!</v>
      </c>
      <c r="AQ36" s="562" t="e">
        <f t="shared" ref="AQ36" si="94">IF(OR(AND(AP36="Moderado",AL36="Rara Vez"),AND(AP36="Moderado",AL36="Improbable")),"Moderado",IF(OR(AND(AP36="Mayor",AL36="Improbable"),AND(AP36="Mayor",AL36="Rara Vez"),AND(AP36="Moderado",AL36="Probable"),AND(AP36="Moderado",AL36="Posible")),"Alto",IF(OR(AND(AP36="Moderado",AL36="Casi Seguro"),AND(AP36="Mayor",AL36="Posible"),AND(AP36="Mayor",AL36="Probable"),AND(AP36="Mayor",AL36="Casi Seguro")),"Extremo",IF(AP36="Catastrófico","Extremo"))))</f>
        <v>#DIV/0!</v>
      </c>
      <c r="AR36" s="562"/>
      <c r="AS36" s="563" t="s">
        <v>411</v>
      </c>
    </row>
    <row r="37" spans="2:45" ht="30.75" thickBot="1" x14ac:dyDescent="0.3">
      <c r="B37" s="645"/>
      <c r="C37" s="463"/>
      <c r="D37" s="583"/>
      <c r="E37" s="583"/>
      <c r="F37" s="157"/>
      <c r="G37" s="157"/>
      <c r="H37" s="157"/>
      <c r="I37" s="157"/>
      <c r="J37" s="157"/>
      <c r="K37" s="157"/>
      <c r="L37" s="157"/>
      <c r="M37" s="164"/>
      <c r="N37" s="149" t="b">
        <f t="shared" si="0"/>
        <v>0</v>
      </c>
      <c r="O37" s="139"/>
      <c r="P37" s="149" t="b">
        <f t="shared" si="1"/>
        <v>0</v>
      </c>
      <c r="Q37" s="139"/>
      <c r="R37" s="149" t="b">
        <f t="shared" si="2"/>
        <v>0</v>
      </c>
      <c r="S37" s="139"/>
      <c r="T37" s="149" t="b">
        <f t="shared" si="3"/>
        <v>0</v>
      </c>
      <c r="U37" s="139"/>
      <c r="V37" s="149" t="b">
        <f t="shared" si="4"/>
        <v>0</v>
      </c>
      <c r="W37" s="139"/>
      <c r="X37" s="149" t="b">
        <f t="shared" si="5"/>
        <v>0</v>
      </c>
      <c r="Y37" s="139"/>
      <c r="Z37" s="149" t="b">
        <f t="shared" si="6"/>
        <v>0</v>
      </c>
      <c r="AA37" s="116">
        <f t="shared" si="7"/>
        <v>0</v>
      </c>
      <c r="AB37" s="117" t="str">
        <f t="shared" si="8"/>
        <v>Débil</v>
      </c>
      <c r="AC37" s="165"/>
      <c r="AD37" s="148" t="str">
        <f t="shared" si="9"/>
        <v>Débil</v>
      </c>
      <c r="AE37" s="118" t="str">
        <f t="shared" si="10"/>
        <v>0</v>
      </c>
      <c r="AF37" s="577"/>
      <c r="AG37" s="582"/>
      <c r="AH37" s="560"/>
      <c r="AI37" s="561"/>
      <c r="AJ37" s="564"/>
      <c r="AK37" s="564"/>
      <c r="AL37" s="564"/>
      <c r="AM37" s="561"/>
      <c r="AN37" s="569"/>
      <c r="AO37" s="569"/>
      <c r="AP37" s="565"/>
      <c r="AQ37" s="562"/>
      <c r="AR37" s="562"/>
      <c r="AS37" s="563"/>
    </row>
    <row r="38" spans="2:45" ht="30" x14ac:dyDescent="0.25">
      <c r="B38" s="645"/>
      <c r="C38" s="463"/>
      <c r="D38" s="583" t="str">
        <f>'3-IDENTIFICACIÓN DEL RIESGO'!G38</f>
        <v>Riesgo 4</v>
      </c>
      <c r="E38" s="583"/>
      <c r="F38" s="157"/>
      <c r="G38" s="157"/>
      <c r="H38" s="157"/>
      <c r="I38" s="157"/>
      <c r="J38" s="157"/>
      <c r="K38" s="157"/>
      <c r="L38" s="157"/>
      <c r="M38" s="164"/>
      <c r="N38" s="149" t="b">
        <f t="shared" si="0"/>
        <v>0</v>
      </c>
      <c r="O38" s="139"/>
      <c r="P38" s="149" t="b">
        <f t="shared" si="1"/>
        <v>0</v>
      </c>
      <c r="Q38" s="139"/>
      <c r="R38" s="149" t="b">
        <f t="shared" si="2"/>
        <v>0</v>
      </c>
      <c r="S38" s="139"/>
      <c r="T38" s="149" t="b">
        <f t="shared" si="3"/>
        <v>0</v>
      </c>
      <c r="U38" s="139"/>
      <c r="V38" s="149" t="b">
        <f t="shared" si="4"/>
        <v>0</v>
      </c>
      <c r="W38" s="139"/>
      <c r="X38" s="149" t="b">
        <f t="shared" si="5"/>
        <v>0</v>
      </c>
      <c r="Y38" s="139"/>
      <c r="Z38" s="149" t="b">
        <f t="shared" si="6"/>
        <v>0</v>
      </c>
      <c r="AA38" s="116">
        <f t="shared" si="7"/>
        <v>0</v>
      </c>
      <c r="AB38" s="117" t="str">
        <f t="shared" si="8"/>
        <v>Débil</v>
      </c>
      <c r="AC38" s="165"/>
      <c r="AD38" s="148" t="str">
        <f t="shared" si="9"/>
        <v>Débil</v>
      </c>
      <c r="AE38" s="118" t="str">
        <f t="shared" si="10"/>
        <v>0</v>
      </c>
      <c r="AF38" s="576"/>
      <c r="AG38" s="581" t="e">
        <f t="shared" ref="AG38" si="95">(AE38+AE39)/AF38</f>
        <v>#DIV/0!</v>
      </c>
      <c r="AH38" s="559" t="e">
        <f t="shared" ref="AH38" si="96">IF(AG38&lt;50,"Débil",IF(AG38&lt;=99,"Moderado",IF(AG38=100,"Fuerte",IF(AG38="","ERROR"))))</f>
        <v>#DIV/0!</v>
      </c>
      <c r="AI38" s="561"/>
      <c r="AJ38" s="564" t="e">
        <f t="shared" ref="AJ38" si="97">IF(AH38="Débil",0,IF(AND(AH38="Moderado",AI38="Directamente"),1,IF(AND(AH38="Moderado",AI38="No disminuye"),0,IF(AND(AH38="Fuerte",AI38="Directamente"),2,IF(AND(AH38="Fuerte",AI38="No disminuye"),0)))))</f>
        <v>#DIV/0!</v>
      </c>
      <c r="AK38" s="564" t="e">
        <f>('4-VALORACIÓN DEL RIESGO'!H24-AJ38)</f>
        <v>#DIV/0!</v>
      </c>
      <c r="AL38" s="564" t="e">
        <f t="shared" ref="AL38" si="98">IF(AK38=5,"Casi Seguro",IF(AK38=4,"Probable",IF(AK38=3,"Posible",IF(AK38=2,"Improbable",IF(AK38=1,"Rara Vez",IF(AK38=0,"Rara Vez",IF(AK38&lt;0,"Rara Vez")))))))</f>
        <v>#DIV/0!</v>
      </c>
      <c r="AM38" s="561"/>
      <c r="AN38" s="568" t="e">
        <f t="shared" ref="AN38" si="99">IF(AH38="Débil",0,IF(AND(AH38="Moderado",AM38="Directamente"),1,IF(AND(AH38="Moderado",AM38="Indirectamente"),0,IF(AND(AH38="Moderado",AM38="No disminuye"),0,IF(AND(AH38="Fuerte",AM38="Directamente"),2,IF(AND(AH38="Fuerte",AM38="Indirectamente"),1,IF(AND(AH38="Fuerte",AM38="No disminuye"),0)))))))</f>
        <v>#DIV/0!</v>
      </c>
      <c r="AO38" s="568" t="e">
        <f>('4-VALORACIÓN DEL RIESGO'!AD24-AN38)</f>
        <v>#DIV/0!</v>
      </c>
      <c r="AP38" s="565" t="e">
        <f t="shared" ref="AP38" si="100">IF(AO38=5,"Catastrófico",IF(AO38=4,"Mayor",IF(AO38=3,"Moderado",IF(AO38=2,"Moderado",IF(AO38=1,"Moderado")))))</f>
        <v>#DIV/0!</v>
      </c>
      <c r="AQ38" s="562" t="e">
        <f t="shared" ref="AQ38" si="101">IF(OR(AND(AP38="Moderado",AL38="Rara Vez"),AND(AP38="Moderado",AL38="Improbable")),"Moderado",IF(OR(AND(AP38="Mayor",AL38="Improbable"),AND(AP38="Mayor",AL38="Rara Vez"),AND(AP38="Moderado",AL38="Probable"),AND(AP38="Moderado",AL38="Posible")),"Alto",IF(OR(AND(AP38="Moderado",AL38="Casi Seguro"),AND(AP38="Mayor",AL38="Posible"),AND(AP38="Mayor",AL38="Probable"),AND(AP38="Mayor",AL38="Casi Seguro")),"Extremo",IF(AP38="Catastrófico","Extremo"))))</f>
        <v>#DIV/0!</v>
      </c>
      <c r="AR38" s="562"/>
      <c r="AS38" s="563" t="s">
        <v>411</v>
      </c>
    </row>
    <row r="39" spans="2:45" ht="30.75" thickBot="1" x14ac:dyDescent="0.3">
      <c r="B39" s="645"/>
      <c r="C39" s="463"/>
      <c r="D39" s="583"/>
      <c r="E39" s="583"/>
      <c r="F39" s="157"/>
      <c r="G39" s="157"/>
      <c r="H39" s="157"/>
      <c r="I39" s="157"/>
      <c r="J39" s="157"/>
      <c r="K39" s="157"/>
      <c r="L39" s="157"/>
      <c r="M39" s="164"/>
      <c r="N39" s="149" t="b">
        <f t="shared" si="0"/>
        <v>0</v>
      </c>
      <c r="O39" s="139"/>
      <c r="P39" s="149" t="b">
        <f t="shared" si="1"/>
        <v>0</v>
      </c>
      <c r="Q39" s="139"/>
      <c r="R39" s="149" t="b">
        <f t="shared" si="2"/>
        <v>0</v>
      </c>
      <c r="S39" s="139"/>
      <c r="T39" s="149" t="b">
        <f t="shared" si="3"/>
        <v>0</v>
      </c>
      <c r="U39" s="139"/>
      <c r="V39" s="149" t="b">
        <f t="shared" si="4"/>
        <v>0</v>
      </c>
      <c r="W39" s="139"/>
      <c r="X39" s="149" t="b">
        <f t="shared" si="5"/>
        <v>0</v>
      </c>
      <c r="Y39" s="139"/>
      <c r="Z39" s="149" t="b">
        <f t="shared" si="6"/>
        <v>0</v>
      </c>
      <c r="AA39" s="116">
        <f t="shared" si="7"/>
        <v>0</v>
      </c>
      <c r="AB39" s="117" t="str">
        <f t="shared" si="8"/>
        <v>Débil</v>
      </c>
      <c r="AC39" s="165"/>
      <c r="AD39" s="148" t="str">
        <f t="shared" si="9"/>
        <v>Débil</v>
      </c>
      <c r="AE39" s="118" t="str">
        <f t="shared" si="10"/>
        <v>0</v>
      </c>
      <c r="AF39" s="577"/>
      <c r="AG39" s="582"/>
      <c r="AH39" s="560"/>
      <c r="AI39" s="561"/>
      <c r="AJ39" s="564"/>
      <c r="AK39" s="564"/>
      <c r="AL39" s="564"/>
      <c r="AM39" s="561"/>
      <c r="AN39" s="569"/>
      <c r="AO39" s="569"/>
      <c r="AP39" s="565"/>
      <c r="AQ39" s="562"/>
      <c r="AR39" s="562"/>
      <c r="AS39" s="563"/>
    </row>
    <row r="40" spans="2:45" ht="30" x14ac:dyDescent="0.25">
      <c r="B40" s="645"/>
      <c r="C40" s="463"/>
      <c r="D40" s="583" t="str">
        <f>'3-IDENTIFICACIÓN DEL RIESGO'!G40</f>
        <v>Riesgo 5</v>
      </c>
      <c r="E40" s="583"/>
      <c r="F40" s="157"/>
      <c r="G40" s="157"/>
      <c r="H40" s="157"/>
      <c r="I40" s="157"/>
      <c r="J40" s="157"/>
      <c r="K40" s="157"/>
      <c r="L40" s="157"/>
      <c r="M40" s="164"/>
      <c r="N40" s="149" t="b">
        <f t="shared" si="0"/>
        <v>0</v>
      </c>
      <c r="O40" s="139"/>
      <c r="P40" s="149" t="b">
        <f t="shared" si="1"/>
        <v>0</v>
      </c>
      <c r="Q40" s="139"/>
      <c r="R40" s="149" t="b">
        <f t="shared" si="2"/>
        <v>0</v>
      </c>
      <c r="S40" s="139"/>
      <c r="T40" s="149" t="b">
        <f t="shared" si="3"/>
        <v>0</v>
      </c>
      <c r="U40" s="139"/>
      <c r="V40" s="149" t="b">
        <f t="shared" si="4"/>
        <v>0</v>
      </c>
      <c r="W40" s="139"/>
      <c r="X40" s="149" t="b">
        <f t="shared" si="5"/>
        <v>0</v>
      </c>
      <c r="Y40" s="139"/>
      <c r="Z40" s="149" t="b">
        <f t="shared" si="6"/>
        <v>0</v>
      </c>
      <c r="AA40" s="116">
        <f t="shared" si="7"/>
        <v>0</v>
      </c>
      <c r="AB40" s="117" t="str">
        <f t="shared" si="8"/>
        <v>Débil</v>
      </c>
      <c r="AC40" s="165"/>
      <c r="AD40" s="148" t="str">
        <f t="shared" si="9"/>
        <v>Débil</v>
      </c>
      <c r="AE40" s="118" t="str">
        <f t="shared" si="10"/>
        <v>0</v>
      </c>
      <c r="AF40" s="576"/>
      <c r="AG40" s="581" t="e">
        <f t="shared" ref="AG40" si="102">(AE40+AE41)/AF40</f>
        <v>#DIV/0!</v>
      </c>
      <c r="AH40" s="559" t="e">
        <f t="shared" ref="AH40" si="103">IF(AG40&lt;50,"Débil",IF(AG40&lt;=99,"Moderado",IF(AG40=100,"Fuerte",IF(AG40="","ERROR"))))</f>
        <v>#DIV/0!</v>
      </c>
      <c r="AI40" s="561"/>
      <c r="AJ40" s="564" t="e">
        <f t="shared" ref="AJ40" si="104">IF(AH40="Débil",0,IF(AND(AH40="Moderado",AI40="Directamente"),1,IF(AND(AH40="Moderado",AI40="No disminuye"),0,IF(AND(AH40="Fuerte",AI40="Directamente"),2,IF(AND(AH40="Fuerte",AI40="No disminuye"),0)))))</f>
        <v>#DIV/0!</v>
      </c>
      <c r="AK40" s="564" t="e">
        <f>('4-VALORACIÓN DEL RIESGO'!H25-AJ40)</f>
        <v>#DIV/0!</v>
      </c>
      <c r="AL40" s="564" t="e">
        <f t="shared" ref="AL40" si="105">IF(AK40=5,"Casi Seguro",IF(AK40=4,"Probable",IF(AK40=3,"Posible",IF(AK40=2,"Improbable",IF(AK40=1,"Rara Vez",IF(AK40=0,"Rara Vez",IF(AK40&lt;0,"Rara Vez")))))))</f>
        <v>#DIV/0!</v>
      </c>
      <c r="AM40" s="561"/>
      <c r="AN40" s="568" t="e">
        <f t="shared" ref="AN40" si="106">IF(AH40="Débil",0,IF(AND(AH40="Moderado",AM40="Directamente"),1,IF(AND(AH40="Moderado",AM40="Indirectamente"),0,IF(AND(AH40="Moderado",AM40="No disminuye"),0,IF(AND(AH40="Fuerte",AM40="Directamente"),2,IF(AND(AH40="Fuerte",AM40="Indirectamente"),1,IF(AND(AH40="Fuerte",AM40="No disminuye"),0)))))))</f>
        <v>#DIV/0!</v>
      </c>
      <c r="AO40" s="568" t="e">
        <f>('4-VALORACIÓN DEL RIESGO'!AD25-AN40)</f>
        <v>#DIV/0!</v>
      </c>
      <c r="AP40" s="565" t="e">
        <f t="shared" ref="AP40" si="107">IF(AO40=5,"Catastrófico",IF(AO40=4,"Mayor",IF(AO40=3,"Moderado",IF(AO40=2,"Moderado",IF(AO40=1,"Moderado")))))</f>
        <v>#DIV/0!</v>
      </c>
      <c r="AQ40" s="562" t="e">
        <f t="shared" ref="AQ40" si="108">IF(OR(AND(AP40="Moderado",AL40="Rara Vez"),AND(AP40="Moderado",AL40="Improbable")),"Moderado",IF(OR(AND(AP40="Mayor",AL40="Improbable"),AND(AP40="Mayor",AL40="Rara Vez"),AND(AP40="Moderado",AL40="Probable"),AND(AP40="Moderado",AL40="Posible")),"Alto",IF(OR(AND(AP40="Moderado",AL40="Casi Seguro"),AND(AP40="Mayor",AL40="Posible"),AND(AP40="Mayor",AL40="Probable"),AND(AP40="Mayor",AL40="Casi Seguro")),"Extremo",IF(AP40="Catastrófico","Extremo"))))</f>
        <v>#DIV/0!</v>
      </c>
      <c r="AR40" s="562"/>
      <c r="AS40" s="563" t="s">
        <v>411</v>
      </c>
    </row>
    <row r="41" spans="2:45" ht="30.75" thickBot="1" x14ac:dyDescent="0.3">
      <c r="B41" s="646"/>
      <c r="C41" s="464"/>
      <c r="D41" s="583"/>
      <c r="E41" s="583"/>
      <c r="F41" s="157"/>
      <c r="G41" s="157"/>
      <c r="H41" s="157"/>
      <c r="I41" s="157"/>
      <c r="J41" s="157"/>
      <c r="K41" s="157"/>
      <c r="L41" s="157"/>
      <c r="M41" s="164"/>
      <c r="N41" s="149" t="b">
        <f t="shared" si="0"/>
        <v>0</v>
      </c>
      <c r="O41" s="139"/>
      <c r="P41" s="149" t="b">
        <f t="shared" si="1"/>
        <v>0</v>
      </c>
      <c r="Q41" s="139"/>
      <c r="R41" s="149" t="b">
        <f t="shared" si="2"/>
        <v>0</v>
      </c>
      <c r="S41" s="139"/>
      <c r="T41" s="149" t="b">
        <f t="shared" si="3"/>
        <v>0</v>
      </c>
      <c r="U41" s="139"/>
      <c r="V41" s="149" t="b">
        <f t="shared" si="4"/>
        <v>0</v>
      </c>
      <c r="W41" s="139"/>
      <c r="X41" s="149" t="b">
        <f t="shared" si="5"/>
        <v>0</v>
      </c>
      <c r="Y41" s="139"/>
      <c r="Z41" s="149" t="b">
        <f t="shared" si="6"/>
        <v>0</v>
      </c>
      <c r="AA41" s="116">
        <f t="shared" si="7"/>
        <v>0</v>
      </c>
      <c r="AB41" s="117" t="str">
        <f t="shared" si="8"/>
        <v>Débil</v>
      </c>
      <c r="AC41" s="165"/>
      <c r="AD41" s="148" t="str">
        <f t="shared" si="9"/>
        <v>Débil</v>
      </c>
      <c r="AE41" s="118" t="str">
        <f t="shared" si="10"/>
        <v>0</v>
      </c>
      <c r="AF41" s="577"/>
      <c r="AG41" s="582"/>
      <c r="AH41" s="560"/>
      <c r="AI41" s="561"/>
      <c r="AJ41" s="564"/>
      <c r="AK41" s="564"/>
      <c r="AL41" s="564"/>
      <c r="AM41" s="561"/>
      <c r="AN41" s="569"/>
      <c r="AO41" s="569"/>
      <c r="AP41" s="565"/>
      <c r="AQ41" s="562"/>
      <c r="AR41" s="562"/>
      <c r="AS41" s="563"/>
    </row>
    <row r="42" spans="2:45" ht="64.5" customHeight="1" x14ac:dyDescent="0.25">
      <c r="B42" s="570" t="str">
        <f>'3-IDENTIFICACIÓN DEL RIESGO'!B42</f>
        <v>Gestión del Modelo de Atención.</v>
      </c>
      <c r="C42" s="462" t="str">
        <f>'3-IDENTIFICACIÓN DEL RIESGO'!E42</f>
        <v>1. Secretaría General.
2. Dirección de Gestión del Ordenamiento social de la Propiedad.
3. Dirección Acceso a Tierras.
4. Dirección Gestión Jurídica de Tierras.
5. Dirección Asuntos Étnicos.</v>
      </c>
      <c r="D42" s="583" t="str">
        <f>'3-IDENTIFICACIÓN DEL RIESGO'!G42</f>
        <v xml:space="preserve">Omitir o dilatar intencionalmente la gestión de PQRSD para beneficio propio o de terceros </v>
      </c>
      <c r="E42" s="583"/>
      <c r="F42" s="157" t="s">
        <v>553</v>
      </c>
      <c r="G42" s="157" t="s">
        <v>554</v>
      </c>
      <c r="H42" s="157" t="s">
        <v>555</v>
      </c>
      <c r="I42" s="157" t="s">
        <v>556</v>
      </c>
      <c r="J42" s="157" t="s">
        <v>557</v>
      </c>
      <c r="K42" s="157" t="s">
        <v>558</v>
      </c>
      <c r="L42" s="157" t="s">
        <v>559</v>
      </c>
      <c r="M42" s="164" t="s">
        <v>185</v>
      </c>
      <c r="N42" s="149">
        <f t="shared" si="0"/>
        <v>15</v>
      </c>
      <c r="O42" s="139" t="s">
        <v>186</v>
      </c>
      <c r="P42" s="149">
        <f t="shared" si="1"/>
        <v>15</v>
      </c>
      <c r="Q42" s="139" t="s">
        <v>187</v>
      </c>
      <c r="R42" s="149">
        <f t="shared" si="2"/>
        <v>15</v>
      </c>
      <c r="S42" s="139" t="s">
        <v>191</v>
      </c>
      <c r="T42" s="149">
        <f t="shared" si="3"/>
        <v>10</v>
      </c>
      <c r="U42" s="139" t="s">
        <v>188</v>
      </c>
      <c r="V42" s="149">
        <f t="shared" si="4"/>
        <v>15</v>
      </c>
      <c r="W42" s="139" t="s">
        <v>193</v>
      </c>
      <c r="X42" s="149">
        <f t="shared" si="5"/>
        <v>0</v>
      </c>
      <c r="Y42" s="139" t="s">
        <v>190</v>
      </c>
      <c r="Z42" s="149">
        <f t="shared" si="6"/>
        <v>10</v>
      </c>
      <c r="AA42" s="116">
        <f t="shared" si="7"/>
        <v>80</v>
      </c>
      <c r="AB42" s="117" t="str">
        <f t="shared" si="8"/>
        <v>Débil</v>
      </c>
      <c r="AC42" s="165" t="s">
        <v>64</v>
      </c>
      <c r="AD42" s="148" t="str">
        <f t="shared" si="9"/>
        <v>Débil</v>
      </c>
      <c r="AE42" s="118" t="str">
        <f t="shared" si="10"/>
        <v>0</v>
      </c>
      <c r="AF42" s="576">
        <v>1</v>
      </c>
      <c r="AG42" s="581">
        <f t="shared" ref="AG42" si="109">(AE42+AE43)/AF42</f>
        <v>0</v>
      </c>
      <c r="AH42" s="559" t="str">
        <f t="shared" ref="AH42" si="110">IF(AG42&lt;50,"Débil",IF(AG42&lt;=99,"Moderado",IF(AG42=100,"Fuerte",IF(AG42="","ERROR"))))</f>
        <v>Débil</v>
      </c>
      <c r="AI42" s="561" t="s">
        <v>94</v>
      </c>
      <c r="AJ42" s="564">
        <f t="shared" ref="AJ42" si="111">IF(AH42="Débil",0,IF(AND(AH42="Moderado",AI42="Directamente"),1,IF(AND(AH42="Moderado",AI42="No disminuye"),0,IF(AND(AH42="Fuerte",AI42="Directamente"),2,IF(AND(AH42="Fuerte",AI42="No disminuye"),0)))))</f>
        <v>0</v>
      </c>
      <c r="AK42" s="564">
        <f>('4-VALORACIÓN DEL RIESGO'!H26-AJ42)</f>
        <v>3</v>
      </c>
      <c r="AL42" s="564" t="str">
        <f t="shared" ref="AL42" si="112">IF(AK42=5,"Casi Seguro",IF(AK42=4,"Probable",IF(AK42=3,"Posible",IF(AK42=2,"Improbable",IF(AK42=1,"Rara Vez",IF(AK42=0,"Rara Vez",IF(AK42&lt;0,"Rara Vez")))))))</f>
        <v>Posible</v>
      </c>
      <c r="AM42" s="561" t="s">
        <v>93</v>
      </c>
      <c r="AN42" s="568">
        <f t="shared" ref="AN42" si="113">IF(AH42="Débil",0,IF(AND(AH42="Moderado",AM42="Directamente"),1,IF(AND(AH42="Moderado",AM42="Indirectamente"),0,IF(AND(AH42="Moderado",AM42="No disminuye"),0,IF(AND(AH42="Fuerte",AM42="Directamente"),2,IF(AND(AH42="Fuerte",AM42="Indirectamente"),1,IF(AND(AH42="Fuerte",AM42="No disminuye"),0)))))))</f>
        <v>0</v>
      </c>
      <c r="AO42" s="568">
        <f>('4-VALORACIÓN DEL RIESGO'!AD26-AN42)</f>
        <v>5</v>
      </c>
      <c r="AP42" s="565" t="str">
        <f t="shared" ref="AP42" si="114">IF(AO42=5,"Catastrófico",IF(AO42=4,"Mayor",IF(AO42=3,"Moderado",IF(AO42=2,"Moderado",IF(AO42=1,"Moderado")))))</f>
        <v>Catastrófico</v>
      </c>
      <c r="AQ42" s="562" t="str">
        <f t="shared" ref="AQ42" si="115">IF(OR(AND(AP42="Moderado",AL42="Rara Vez"),AND(AP42="Moderado",AL42="Improbable")),"Moderado",IF(OR(AND(AP42="Mayor",AL42="Improbable"),AND(AP42="Mayor",AL42="Rara Vez"),AND(AP42="Moderado",AL42="Probable"),AND(AP42="Moderado",AL42="Posible")),"Alto",IF(OR(AND(AP42="Moderado",AL42="Casi Seguro"),AND(AP42="Mayor",AL42="Posible"),AND(AP42="Mayor",AL42="Probable"),AND(AP42="Mayor",AL42="Casi Seguro")),"Extremo",IF(AP42="Catastrófico","Extremo"))))</f>
        <v>Extremo</v>
      </c>
      <c r="AR42" s="562"/>
      <c r="AS42" s="563" t="s">
        <v>411</v>
      </c>
    </row>
    <row r="43" spans="2:45" ht="30.75" thickBot="1" x14ac:dyDescent="0.3">
      <c r="B43" s="571"/>
      <c r="C43" s="463"/>
      <c r="D43" s="583"/>
      <c r="E43" s="583"/>
      <c r="F43" s="157"/>
      <c r="G43" s="157"/>
      <c r="H43" s="157"/>
      <c r="I43" s="157"/>
      <c r="J43" s="157"/>
      <c r="K43" s="157"/>
      <c r="L43" s="157"/>
      <c r="M43" s="164"/>
      <c r="N43" s="149" t="b">
        <f t="shared" si="0"/>
        <v>0</v>
      </c>
      <c r="O43" s="139"/>
      <c r="P43" s="149" t="b">
        <f t="shared" si="1"/>
        <v>0</v>
      </c>
      <c r="Q43" s="139"/>
      <c r="R43" s="149" t="b">
        <f t="shared" si="2"/>
        <v>0</v>
      </c>
      <c r="S43" s="139"/>
      <c r="T43" s="149" t="b">
        <f t="shared" si="3"/>
        <v>0</v>
      </c>
      <c r="U43" s="139"/>
      <c r="V43" s="149" t="b">
        <f t="shared" si="4"/>
        <v>0</v>
      </c>
      <c r="W43" s="139"/>
      <c r="X43" s="149" t="b">
        <f t="shared" si="5"/>
        <v>0</v>
      </c>
      <c r="Y43" s="139"/>
      <c r="Z43" s="149" t="b">
        <f t="shared" si="6"/>
        <v>0</v>
      </c>
      <c r="AA43" s="116">
        <f t="shared" si="7"/>
        <v>0</v>
      </c>
      <c r="AB43" s="117" t="str">
        <f t="shared" si="8"/>
        <v>Débil</v>
      </c>
      <c r="AC43" s="165"/>
      <c r="AD43" s="148" t="str">
        <f t="shared" si="9"/>
        <v>Débil</v>
      </c>
      <c r="AE43" s="118" t="str">
        <f t="shared" si="10"/>
        <v>0</v>
      </c>
      <c r="AF43" s="577"/>
      <c r="AG43" s="582"/>
      <c r="AH43" s="560"/>
      <c r="AI43" s="561"/>
      <c r="AJ43" s="564"/>
      <c r="AK43" s="564"/>
      <c r="AL43" s="564"/>
      <c r="AM43" s="561"/>
      <c r="AN43" s="569"/>
      <c r="AO43" s="569"/>
      <c r="AP43" s="565"/>
      <c r="AQ43" s="562"/>
      <c r="AR43" s="562"/>
      <c r="AS43" s="563"/>
    </row>
    <row r="44" spans="2:45" ht="75" customHeight="1" x14ac:dyDescent="0.25">
      <c r="B44" s="571"/>
      <c r="C44" s="463"/>
      <c r="D44" s="583" t="str">
        <f>'3-IDENTIFICACIÓN DEL RIESGO'!G44</f>
        <v>Solicitar y/o recibir dinero o cualquier otro beneficio personal a cambio de la promesa de éxito en la realización o priorización de un trámite</v>
      </c>
      <c r="E44" s="583"/>
      <c r="F44" s="157" t="s">
        <v>553</v>
      </c>
      <c r="G44" s="157" t="s">
        <v>560</v>
      </c>
      <c r="H44" s="157" t="s">
        <v>561</v>
      </c>
      <c r="I44" s="157" t="s">
        <v>1094</v>
      </c>
      <c r="J44" s="157" t="s">
        <v>562</v>
      </c>
      <c r="K44" s="157" t="s">
        <v>563</v>
      </c>
      <c r="L44" s="157" t="s">
        <v>1095</v>
      </c>
      <c r="M44" s="164" t="s">
        <v>185</v>
      </c>
      <c r="N44" s="149">
        <f t="shared" si="0"/>
        <v>15</v>
      </c>
      <c r="O44" s="139" t="s">
        <v>186</v>
      </c>
      <c r="P44" s="149">
        <f t="shared" si="1"/>
        <v>15</v>
      </c>
      <c r="Q44" s="139" t="s">
        <v>187</v>
      </c>
      <c r="R44" s="149">
        <f t="shared" si="2"/>
        <v>15</v>
      </c>
      <c r="S44" s="139" t="s">
        <v>61</v>
      </c>
      <c r="T44" s="149">
        <f t="shared" si="3"/>
        <v>15</v>
      </c>
      <c r="U44" s="139" t="s">
        <v>233</v>
      </c>
      <c r="V44" s="149">
        <f t="shared" si="4"/>
        <v>0</v>
      </c>
      <c r="W44" s="139" t="s">
        <v>189</v>
      </c>
      <c r="X44" s="149">
        <f t="shared" si="5"/>
        <v>15</v>
      </c>
      <c r="Y44" s="139" t="s">
        <v>190</v>
      </c>
      <c r="Z44" s="149">
        <f t="shared" si="6"/>
        <v>10</v>
      </c>
      <c r="AA44" s="116">
        <f t="shared" si="7"/>
        <v>85</v>
      </c>
      <c r="AB44" s="117" t="str">
        <f t="shared" si="8"/>
        <v>Débil</v>
      </c>
      <c r="AC44" s="165" t="s">
        <v>64</v>
      </c>
      <c r="AD44" s="148" t="str">
        <f t="shared" si="9"/>
        <v>Débil</v>
      </c>
      <c r="AE44" s="118" t="str">
        <f t="shared" si="10"/>
        <v>0</v>
      </c>
      <c r="AF44" s="576">
        <v>2</v>
      </c>
      <c r="AG44" s="581">
        <f t="shared" ref="AG44" si="116">(AE44+AE45)/AF44</f>
        <v>50</v>
      </c>
      <c r="AH44" s="559" t="str">
        <f t="shared" ref="AH44" si="117">IF(AG44&lt;50,"Débil",IF(AG44&lt;=99,"Moderado",IF(AG44=100,"Fuerte",IF(AG44="","ERROR"))))</f>
        <v>Moderado</v>
      </c>
      <c r="AI44" s="561" t="s">
        <v>92</v>
      </c>
      <c r="AJ44" s="564">
        <f t="shared" ref="AJ44" si="118">IF(AH44="Débil",0,IF(AND(AH44="Moderado",AI44="Directamente"),1,IF(AND(AH44="Moderado",AI44="No disminuye"),0,IF(AND(AH44="Fuerte",AI44="Directamente"),2,IF(AND(AH44="Fuerte",AI44="No disminuye"),0)))))</f>
        <v>1</v>
      </c>
      <c r="AK44" s="564">
        <f>('4-VALORACIÓN DEL RIESGO'!H27-AJ44)</f>
        <v>2</v>
      </c>
      <c r="AL44" s="564" t="str">
        <f t="shared" ref="AL44" si="119">IF(AK44=5,"Casi Seguro",IF(AK44=4,"Probable",IF(AK44=3,"Posible",IF(AK44=2,"Improbable",IF(AK44=1,"Rara Vez",IF(AK44=0,"Rara Vez",IF(AK44&lt;0,"Rara Vez")))))))</f>
        <v>Improbable</v>
      </c>
      <c r="AM44" s="561" t="s">
        <v>92</v>
      </c>
      <c r="AN44" s="568">
        <f t="shared" ref="AN44" si="120">IF(AH44="Débil",0,IF(AND(AH44="Moderado",AM44="Directamente"),1,IF(AND(AH44="Moderado",AM44="Indirectamente"),0,IF(AND(AH44="Moderado",AM44="No disminuye"),0,IF(AND(AH44="Fuerte",AM44="Directamente"),2,IF(AND(AH44="Fuerte",AM44="Indirectamente"),1,IF(AND(AH44="Fuerte",AM44="No disminuye"),0)))))))</f>
        <v>1</v>
      </c>
      <c r="AO44" s="568">
        <f>('4-VALORACIÓN DEL RIESGO'!AD27-AN44)</f>
        <v>4</v>
      </c>
      <c r="AP44" s="565" t="str">
        <f t="shared" ref="AP44" si="121">IF(AO44=5,"Catastrófico",IF(AO44=4,"Mayor",IF(AO44=3,"Moderado",IF(AO44=2,"Moderado",IF(AO44=1,"Moderado")))))</f>
        <v>Mayor</v>
      </c>
      <c r="AQ44" s="562" t="str">
        <f t="shared" ref="AQ44" si="122">IF(OR(AND(AP44="Moderado",AL44="Rara Vez"),AND(AP44="Moderado",AL44="Improbable")),"Moderado",IF(OR(AND(AP44="Mayor",AL44="Improbable"),AND(AP44="Mayor",AL44="Rara Vez"),AND(AP44="Moderado",AL44="Probable"),AND(AP44="Moderado",AL44="Posible")),"Alto",IF(OR(AND(AP44="Moderado",AL44="Casi Seguro"),AND(AP44="Mayor",AL44="Posible"),AND(AP44="Mayor",AL44="Probable"),AND(AP44="Mayor",AL44="Casi Seguro")),"Extremo",IF(AP44="Catastrófico","Extremo"))))</f>
        <v>Alto</v>
      </c>
      <c r="AR44" s="562"/>
      <c r="AS44" s="563" t="s">
        <v>411</v>
      </c>
    </row>
    <row r="45" spans="2:45" ht="74.25" customHeight="1" thickBot="1" x14ac:dyDescent="0.3">
      <c r="B45" s="571"/>
      <c r="C45" s="463"/>
      <c r="D45" s="583"/>
      <c r="E45" s="583"/>
      <c r="F45" s="157" t="s">
        <v>553</v>
      </c>
      <c r="G45" s="157" t="s">
        <v>554</v>
      </c>
      <c r="H45" s="157" t="s">
        <v>561</v>
      </c>
      <c r="I45" s="157" t="s">
        <v>564</v>
      </c>
      <c r="J45" s="157" t="s">
        <v>562</v>
      </c>
      <c r="K45" s="157" t="s">
        <v>565</v>
      </c>
      <c r="L45" s="157" t="s">
        <v>566</v>
      </c>
      <c r="M45" s="164" t="s">
        <v>185</v>
      </c>
      <c r="N45" s="149">
        <f t="shared" si="0"/>
        <v>15</v>
      </c>
      <c r="O45" s="139" t="s">
        <v>186</v>
      </c>
      <c r="P45" s="149">
        <f t="shared" si="1"/>
        <v>15</v>
      </c>
      <c r="Q45" s="139" t="s">
        <v>187</v>
      </c>
      <c r="R45" s="149">
        <f t="shared" si="2"/>
        <v>15</v>
      </c>
      <c r="S45" s="139" t="s">
        <v>61</v>
      </c>
      <c r="T45" s="149">
        <f t="shared" si="3"/>
        <v>15</v>
      </c>
      <c r="U45" s="139" t="s">
        <v>188</v>
      </c>
      <c r="V45" s="149">
        <f t="shared" si="4"/>
        <v>15</v>
      </c>
      <c r="W45" s="139" t="s">
        <v>189</v>
      </c>
      <c r="X45" s="149">
        <f t="shared" si="5"/>
        <v>15</v>
      </c>
      <c r="Y45" s="139" t="s">
        <v>190</v>
      </c>
      <c r="Z45" s="149">
        <f t="shared" si="6"/>
        <v>10</v>
      </c>
      <c r="AA45" s="116">
        <f t="shared" si="7"/>
        <v>100</v>
      </c>
      <c r="AB45" s="117" t="str">
        <f t="shared" si="8"/>
        <v>Fuerte</v>
      </c>
      <c r="AC45" s="165" t="s">
        <v>64</v>
      </c>
      <c r="AD45" s="148" t="str">
        <f t="shared" si="9"/>
        <v>Fuerte</v>
      </c>
      <c r="AE45" s="118" t="str">
        <f t="shared" si="10"/>
        <v>100</v>
      </c>
      <c r="AF45" s="577"/>
      <c r="AG45" s="582"/>
      <c r="AH45" s="560"/>
      <c r="AI45" s="561"/>
      <c r="AJ45" s="564"/>
      <c r="AK45" s="564"/>
      <c r="AL45" s="564"/>
      <c r="AM45" s="561"/>
      <c r="AN45" s="569"/>
      <c r="AO45" s="569"/>
      <c r="AP45" s="565"/>
      <c r="AQ45" s="562"/>
      <c r="AR45" s="562"/>
      <c r="AS45" s="563"/>
    </row>
    <row r="46" spans="2:45" ht="30" x14ac:dyDescent="0.25">
      <c r="B46" s="571"/>
      <c r="C46" s="463"/>
      <c r="D46" s="583" t="str">
        <f>'3-IDENTIFICACIÓN DEL RIESGO'!G46</f>
        <v>Riesgo 3</v>
      </c>
      <c r="E46" s="583"/>
      <c r="F46" s="157"/>
      <c r="G46" s="157"/>
      <c r="H46" s="157"/>
      <c r="I46" s="157"/>
      <c r="J46" s="157"/>
      <c r="K46" s="157"/>
      <c r="L46" s="157"/>
      <c r="M46" s="164"/>
      <c r="N46" s="149" t="b">
        <f t="shared" si="0"/>
        <v>0</v>
      </c>
      <c r="O46" s="139"/>
      <c r="P46" s="149" t="b">
        <f t="shared" si="1"/>
        <v>0</v>
      </c>
      <c r="Q46" s="139"/>
      <c r="R46" s="149" t="b">
        <f t="shared" si="2"/>
        <v>0</v>
      </c>
      <c r="S46" s="139"/>
      <c r="T46" s="149" t="b">
        <f t="shared" si="3"/>
        <v>0</v>
      </c>
      <c r="U46" s="139"/>
      <c r="V46" s="149" t="b">
        <f t="shared" si="4"/>
        <v>0</v>
      </c>
      <c r="W46" s="139"/>
      <c r="X46" s="149" t="b">
        <f t="shared" si="5"/>
        <v>0</v>
      </c>
      <c r="Y46" s="139"/>
      <c r="Z46" s="149" t="b">
        <f t="shared" si="6"/>
        <v>0</v>
      </c>
      <c r="AA46" s="116">
        <f t="shared" si="7"/>
        <v>0</v>
      </c>
      <c r="AB46" s="117" t="str">
        <f t="shared" si="8"/>
        <v>Débil</v>
      </c>
      <c r="AC46" s="165"/>
      <c r="AD46" s="148" t="str">
        <f t="shared" si="9"/>
        <v>Débil</v>
      </c>
      <c r="AE46" s="118" t="str">
        <f t="shared" si="10"/>
        <v>0</v>
      </c>
      <c r="AF46" s="576"/>
      <c r="AG46" s="581" t="e">
        <f t="shared" ref="AG46" si="123">(AE46+AE47)/AF46</f>
        <v>#DIV/0!</v>
      </c>
      <c r="AH46" s="559" t="e">
        <f t="shared" ref="AH46" si="124">IF(AG46&lt;50,"Débil",IF(AG46&lt;=99,"Moderado",IF(AG46=100,"Fuerte",IF(AG46="","ERROR"))))</f>
        <v>#DIV/0!</v>
      </c>
      <c r="AI46" s="561"/>
      <c r="AJ46" s="564" t="e">
        <f t="shared" ref="AJ46" si="125">IF(AH46="Débil",0,IF(AND(AH46="Moderado",AI46="Directamente"),1,IF(AND(AH46="Moderado",AI46="No disminuye"),0,IF(AND(AH46="Fuerte",AI46="Directamente"),2,IF(AND(AH46="Fuerte",AI46="No disminuye"),0)))))</f>
        <v>#DIV/0!</v>
      </c>
      <c r="AK46" s="564" t="e">
        <f>('4-VALORACIÓN DEL RIESGO'!H28-AJ46)</f>
        <v>#DIV/0!</v>
      </c>
      <c r="AL46" s="564" t="e">
        <f t="shared" ref="AL46" si="126">IF(AK46=5,"Casi Seguro",IF(AK46=4,"Probable",IF(AK46=3,"Posible",IF(AK46=2,"Improbable",IF(AK46=1,"Rara Vez",IF(AK46=0,"Rara Vez",IF(AK46&lt;0,"Rara Vez")))))))</f>
        <v>#DIV/0!</v>
      </c>
      <c r="AM46" s="561"/>
      <c r="AN46" s="568" t="e">
        <f t="shared" ref="AN46" si="127">IF(AH46="Débil",0,IF(AND(AH46="Moderado",AM46="Directamente"),1,IF(AND(AH46="Moderado",AM46="Indirectamente"),0,IF(AND(AH46="Moderado",AM46="No disminuye"),0,IF(AND(AH46="Fuerte",AM46="Directamente"),2,IF(AND(AH46="Fuerte",AM46="Indirectamente"),1,IF(AND(AH46="Fuerte",AM46="No disminuye"),0)))))))</f>
        <v>#DIV/0!</v>
      </c>
      <c r="AO46" s="568" t="e">
        <f>('4-VALORACIÓN DEL RIESGO'!AD28-AN46)</f>
        <v>#DIV/0!</v>
      </c>
      <c r="AP46" s="565" t="e">
        <f t="shared" ref="AP46" si="128">IF(AO46=5,"Catastrófico",IF(AO46=4,"Mayor",IF(AO46=3,"Moderado",IF(AO46=2,"Moderado",IF(AO46=1,"Moderado")))))</f>
        <v>#DIV/0!</v>
      </c>
      <c r="AQ46" s="562" t="e">
        <f t="shared" ref="AQ46" si="129">IF(OR(AND(AP46="Moderado",AL46="Rara Vez"),AND(AP46="Moderado",AL46="Improbable")),"Moderado",IF(OR(AND(AP46="Mayor",AL46="Improbable"),AND(AP46="Mayor",AL46="Rara Vez"),AND(AP46="Moderado",AL46="Probable"),AND(AP46="Moderado",AL46="Posible")),"Alto",IF(OR(AND(AP46="Moderado",AL46="Casi Seguro"),AND(AP46="Mayor",AL46="Posible"),AND(AP46="Mayor",AL46="Probable"),AND(AP46="Mayor",AL46="Casi Seguro")),"Extremo",IF(AP46="Catastrófico","Extremo"))))</f>
        <v>#DIV/0!</v>
      </c>
      <c r="AR46" s="562"/>
      <c r="AS46" s="563" t="s">
        <v>411</v>
      </c>
    </row>
    <row r="47" spans="2:45" ht="30.75" thickBot="1" x14ac:dyDescent="0.3">
      <c r="B47" s="571"/>
      <c r="C47" s="463"/>
      <c r="D47" s="583"/>
      <c r="E47" s="583"/>
      <c r="F47" s="157"/>
      <c r="G47" s="157"/>
      <c r="H47" s="157"/>
      <c r="I47" s="157"/>
      <c r="J47" s="157"/>
      <c r="K47" s="157"/>
      <c r="L47" s="157"/>
      <c r="M47" s="164"/>
      <c r="N47" s="149" t="b">
        <f t="shared" si="0"/>
        <v>0</v>
      </c>
      <c r="O47" s="139"/>
      <c r="P47" s="149" t="b">
        <f t="shared" si="1"/>
        <v>0</v>
      </c>
      <c r="Q47" s="139"/>
      <c r="R47" s="149" t="b">
        <f t="shared" si="2"/>
        <v>0</v>
      </c>
      <c r="S47" s="139"/>
      <c r="T47" s="149" t="b">
        <f t="shared" si="3"/>
        <v>0</v>
      </c>
      <c r="U47" s="139"/>
      <c r="V47" s="149" t="b">
        <f t="shared" si="4"/>
        <v>0</v>
      </c>
      <c r="W47" s="139"/>
      <c r="X47" s="149" t="b">
        <f t="shared" si="5"/>
        <v>0</v>
      </c>
      <c r="Y47" s="139"/>
      <c r="Z47" s="149" t="b">
        <f t="shared" si="6"/>
        <v>0</v>
      </c>
      <c r="AA47" s="116">
        <f t="shared" si="7"/>
        <v>0</v>
      </c>
      <c r="AB47" s="117" t="str">
        <f t="shared" si="8"/>
        <v>Débil</v>
      </c>
      <c r="AC47" s="165"/>
      <c r="AD47" s="148" t="str">
        <f t="shared" si="9"/>
        <v>Débil</v>
      </c>
      <c r="AE47" s="118" t="str">
        <f t="shared" si="10"/>
        <v>0</v>
      </c>
      <c r="AF47" s="577"/>
      <c r="AG47" s="582"/>
      <c r="AH47" s="560"/>
      <c r="AI47" s="561"/>
      <c r="AJ47" s="564"/>
      <c r="AK47" s="564"/>
      <c r="AL47" s="564"/>
      <c r="AM47" s="561"/>
      <c r="AN47" s="569"/>
      <c r="AO47" s="569"/>
      <c r="AP47" s="565"/>
      <c r="AQ47" s="562"/>
      <c r="AR47" s="562"/>
      <c r="AS47" s="563"/>
    </row>
    <row r="48" spans="2:45" ht="30" x14ac:dyDescent="0.25">
      <c r="B48" s="571"/>
      <c r="C48" s="463"/>
      <c r="D48" s="583" t="str">
        <f>'3-IDENTIFICACIÓN DEL RIESGO'!G48</f>
        <v>Riesgo 4</v>
      </c>
      <c r="E48" s="583"/>
      <c r="F48" s="157"/>
      <c r="G48" s="157"/>
      <c r="H48" s="157"/>
      <c r="I48" s="157"/>
      <c r="J48" s="157"/>
      <c r="K48" s="157"/>
      <c r="L48" s="157"/>
      <c r="M48" s="164"/>
      <c r="N48" s="149" t="b">
        <f t="shared" si="0"/>
        <v>0</v>
      </c>
      <c r="O48" s="139"/>
      <c r="P48" s="149" t="b">
        <f t="shared" si="1"/>
        <v>0</v>
      </c>
      <c r="Q48" s="139"/>
      <c r="R48" s="149" t="b">
        <f t="shared" si="2"/>
        <v>0</v>
      </c>
      <c r="S48" s="139"/>
      <c r="T48" s="149" t="b">
        <f t="shared" si="3"/>
        <v>0</v>
      </c>
      <c r="U48" s="139"/>
      <c r="V48" s="149" t="b">
        <f t="shared" si="4"/>
        <v>0</v>
      </c>
      <c r="W48" s="139"/>
      <c r="X48" s="149" t="b">
        <f t="shared" si="5"/>
        <v>0</v>
      </c>
      <c r="Y48" s="139"/>
      <c r="Z48" s="149" t="b">
        <f t="shared" si="6"/>
        <v>0</v>
      </c>
      <c r="AA48" s="116">
        <f t="shared" si="7"/>
        <v>0</v>
      </c>
      <c r="AB48" s="117" t="str">
        <f t="shared" si="8"/>
        <v>Débil</v>
      </c>
      <c r="AC48" s="165"/>
      <c r="AD48" s="148" t="str">
        <f t="shared" si="9"/>
        <v>Débil</v>
      </c>
      <c r="AE48" s="118" t="str">
        <f t="shared" si="10"/>
        <v>0</v>
      </c>
      <c r="AF48" s="576"/>
      <c r="AG48" s="581" t="e">
        <f t="shared" ref="AG48" si="130">(AE48+AE49)/AF48</f>
        <v>#DIV/0!</v>
      </c>
      <c r="AH48" s="559" t="e">
        <f t="shared" ref="AH48" si="131">IF(AG48&lt;50,"Débil",IF(AG48&lt;=99,"Moderado",IF(AG48=100,"Fuerte",IF(AG48="","ERROR"))))</f>
        <v>#DIV/0!</v>
      </c>
      <c r="AI48" s="561"/>
      <c r="AJ48" s="564" t="e">
        <f t="shared" ref="AJ48" si="132">IF(AH48="Débil",0,IF(AND(AH48="Moderado",AI48="Directamente"),1,IF(AND(AH48="Moderado",AI48="No disminuye"),0,IF(AND(AH48="Fuerte",AI48="Directamente"),2,IF(AND(AH48="Fuerte",AI48="No disminuye"),0)))))</f>
        <v>#DIV/0!</v>
      </c>
      <c r="AK48" s="564" t="e">
        <f>('4-VALORACIÓN DEL RIESGO'!H29-AJ48)</f>
        <v>#DIV/0!</v>
      </c>
      <c r="AL48" s="564" t="e">
        <f t="shared" ref="AL48" si="133">IF(AK48=5,"Casi Seguro",IF(AK48=4,"Probable",IF(AK48=3,"Posible",IF(AK48=2,"Improbable",IF(AK48=1,"Rara Vez",IF(AK48=0,"Rara Vez",IF(AK48&lt;0,"Rara Vez")))))))</f>
        <v>#DIV/0!</v>
      </c>
      <c r="AM48" s="561"/>
      <c r="AN48" s="568" t="e">
        <f t="shared" ref="AN48" si="134">IF(AH48="Débil",0,IF(AND(AH48="Moderado",AM48="Directamente"),1,IF(AND(AH48="Moderado",AM48="Indirectamente"),0,IF(AND(AH48="Moderado",AM48="No disminuye"),0,IF(AND(AH48="Fuerte",AM48="Directamente"),2,IF(AND(AH48="Fuerte",AM48="Indirectamente"),1,IF(AND(AH48="Fuerte",AM48="No disminuye"),0)))))))</f>
        <v>#DIV/0!</v>
      </c>
      <c r="AO48" s="568" t="e">
        <f>('4-VALORACIÓN DEL RIESGO'!AD29-AN48)</f>
        <v>#DIV/0!</v>
      </c>
      <c r="AP48" s="565" t="e">
        <f t="shared" ref="AP48" si="135">IF(AO48=5,"Catastrófico",IF(AO48=4,"Mayor",IF(AO48=3,"Moderado",IF(AO48=2,"Moderado",IF(AO48=1,"Moderado")))))</f>
        <v>#DIV/0!</v>
      </c>
      <c r="AQ48" s="562" t="e">
        <f t="shared" ref="AQ48" si="136">IF(OR(AND(AP48="Moderado",AL48="Rara Vez"),AND(AP48="Moderado",AL48="Improbable")),"Moderado",IF(OR(AND(AP48="Mayor",AL48="Improbable"),AND(AP48="Mayor",AL48="Rara Vez"),AND(AP48="Moderado",AL48="Probable"),AND(AP48="Moderado",AL48="Posible")),"Alto",IF(OR(AND(AP48="Moderado",AL48="Casi Seguro"),AND(AP48="Mayor",AL48="Posible"),AND(AP48="Mayor",AL48="Probable"),AND(AP48="Mayor",AL48="Casi Seguro")),"Extremo",IF(AP48="Catastrófico","Extremo"))))</f>
        <v>#DIV/0!</v>
      </c>
      <c r="AR48" s="562"/>
      <c r="AS48" s="563" t="s">
        <v>411</v>
      </c>
    </row>
    <row r="49" spans="2:45" ht="30.75" thickBot="1" x14ac:dyDescent="0.3">
      <c r="B49" s="571"/>
      <c r="C49" s="463"/>
      <c r="D49" s="583"/>
      <c r="E49" s="583"/>
      <c r="F49" s="157"/>
      <c r="G49" s="157"/>
      <c r="H49" s="157"/>
      <c r="I49" s="157"/>
      <c r="J49" s="157"/>
      <c r="K49" s="157"/>
      <c r="L49" s="157"/>
      <c r="M49" s="164"/>
      <c r="N49" s="149" t="b">
        <f t="shared" si="0"/>
        <v>0</v>
      </c>
      <c r="O49" s="139"/>
      <c r="P49" s="149" t="b">
        <f t="shared" si="1"/>
        <v>0</v>
      </c>
      <c r="Q49" s="139"/>
      <c r="R49" s="149" t="b">
        <f t="shared" si="2"/>
        <v>0</v>
      </c>
      <c r="S49" s="139"/>
      <c r="T49" s="149" t="b">
        <f t="shared" si="3"/>
        <v>0</v>
      </c>
      <c r="U49" s="139"/>
      <c r="V49" s="149" t="b">
        <f t="shared" si="4"/>
        <v>0</v>
      </c>
      <c r="W49" s="139"/>
      <c r="X49" s="149" t="b">
        <f t="shared" si="5"/>
        <v>0</v>
      </c>
      <c r="Y49" s="139"/>
      <c r="Z49" s="149" t="b">
        <f t="shared" si="6"/>
        <v>0</v>
      </c>
      <c r="AA49" s="116">
        <f t="shared" si="7"/>
        <v>0</v>
      </c>
      <c r="AB49" s="117" t="str">
        <f t="shared" si="8"/>
        <v>Débil</v>
      </c>
      <c r="AC49" s="165"/>
      <c r="AD49" s="148" t="str">
        <f t="shared" si="9"/>
        <v>Débil</v>
      </c>
      <c r="AE49" s="118" t="str">
        <f t="shared" si="10"/>
        <v>0</v>
      </c>
      <c r="AF49" s="577"/>
      <c r="AG49" s="582"/>
      <c r="AH49" s="560"/>
      <c r="AI49" s="561"/>
      <c r="AJ49" s="564"/>
      <c r="AK49" s="564"/>
      <c r="AL49" s="564"/>
      <c r="AM49" s="561"/>
      <c r="AN49" s="569"/>
      <c r="AO49" s="569"/>
      <c r="AP49" s="565"/>
      <c r="AQ49" s="562"/>
      <c r="AR49" s="562"/>
      <c r="AS49" s="563"/>
    </row>
    <row r="50" spans="2:45" ht="30" x14ac:dyDescent="0.25">
      <c r="B50" s="571"/>
      <c r="C50" s="463"/>
      <c r="D50" s="583" t="str">
        <f>'3-IDENTIFICACIÓN DEL RIESGO'!G50</f>
        <v>Riesgo 5</v>
      </c>
      <c r="E50" s="583"/>
      <c r="F50" s="157"/>
      <c r="G50" s="157"/>
      <c r="H50" s="157"/>
      <c r="I50" s="157"/>
      <c r="J50" s="157"/>
      <c r="K50" s="157"/>
      <c r="L50" s="157"/>
      <c r="M50" s="164"/>
      <c r="N50" s="149" t="b">
        <f t="shared" si="0"/>
        <v>0</v>
      </c>
      <c r="O50" s="139"/>
      <c r="P50" s="149" t="b">
        <f t="shared" si="1"/>
        <v>0</v>
      </c>
      <c r="Q50" s="139"/>
      <c r="R50" s="149" t="b">
        <f t="shared" si="2"/>
        <v>0</v>
      </c>
      <c r="S50" s="139"/>
      <c r="T50" s="149" t="b">
        <f t="shared" si="3"/>
        <v>0</v>
      </c>
      <c r="U50" s="139"/>
      <c r="V50" s="149" t="b">
        <f t="shared" si="4"/>
        <v>0</v>
      </c>
      <c r="W50" s="139"/>
      <c r="X50" s="149" t="b">
        <f t="shared" si="5"/>
        <v>0</v>
      </c>
      <c r="Y50" s="139"/>
      <c r="Z50" s="149" t="b">
        <f t="shared" si="6"/>
        <v>0</v>
      </c>
      <c r="AA50" s="116">
        <f t="shared" si="7"/>
        <v>0</v>
      </c>
      <c r="AB50" s="117" t="str">
        <f t="shared" si="8"/>
        <v>Débil</v>
      </c>
      <c r="AC50" s="165"/>
      <c r="AD50" s="148" t="str">
        <f t="shared" si="9"/>
        <v>Débil</v>
      </c>
      <c r="AE50" s="118" t="str">
        <f t="shared" si="10"/>
        <v>0</v>
      </c>
      <c r="AF50" s="576"/>
      <c r="AG50" s="581" t="e">
        <f t="shared" ref="AG50" si="137">(AE50+AE51)/AF50</f>
        <v>#DIV/0!</v>
      </c>
      <c r="AH50" s="559" t="e">
        <f t="shared" ref="AH50" si="138">IF(AG50&lt;50,"Débil",IF(AG50&lt;=99,"Moderado",IF(AG50=100,"Fuerte",IF(AG50="","ERROR"))))</f>
        <v>#DIV/0!</v>
      </c>
      <c r="AI50" s="561"/>
      <c r="AJ50" s="564" t="e">
        <f t="shared" ref="AJ50" si="139">IF(AH50="Débil",0,IF(AND(AH50="Moderado",AI50="Directamente"),1,IF(AND(AH50="Moderado",AI50="No disminuye"),0,IF(AND(AH50="Fuerte",AI50="Directamente"),2,IF(AND(AH50="Fuerte",AI50="No disminuye"),0)))))</f>
        <v>#DIV/0!</v>
      </c>
      <c r="AK50" s="564" t="e">
        <f>('4-VALORACIÓN DEL RIESGO'!H30-AJ50)</f>
        <v>#DIV/0!</v>
      </c>
      <c r="AL50" s="564" t="e">
        <f t="shared" ref="AL50" si="140">IF(AK50=5,"Casi Seguro",IF(AK50=4,"Probable",IF(AK50=3,"Posible",IF(AK50=2,"Improbable",IF(AK50=1,"Rara Vez",IF(AK50=0,"Rara Vez",IF(AK50&lt;0,"Rara Vez")))))))</f>
        <v>#DIV/0!</v>
      </c>
      <c r="AM50" s="561"/>
      <c r="AN50" s="568" t="e">
        <f t="shared" ref="AN50" si="141">IF(AH50="Débil",0,IF(AND(AH50="Moderado",AM50="Directamente"),1,IF(AND(AH50="Moderado",AM50="Indirectamente"),0,IF(AND(AH50="Moderado",AM50="No disminuye"),0,IF(AND(AH50="Fuerte",AM50="Directamente"),2,IF(AND(AH50="Fuerte",AM50="Indirectamente"),1,IF(AND(AH50="Fuerte",AM50="No disminuye"),0)))))))</f>
        <v>#DIV/0!</v>
      </c>
      <c r="AO50" s="568" t="e">
        <f>('4-VALORACIÓN DEL RIESGO'!AD30-AN50)</f>
        <v>#DIV/0!</v>
      </c>
      <c r="AP50" s="565" t="e">
        <f t="shared" ref="AP50" si="142">IF(AO50=5,"Catastrófico",IF(AO50=4,"Mayor",IF(AO50=3,"Moderado",IF(AO50=2,"Moderado",IF(AO50=1,"Moderado")))))</f>
        <v>#DIV/0!</v>
      </c>
      <c r="AQ50" s="562" t="e">
        <f t="shared" ref="AQ50" si="143">IF(OR(AND(AP50="Moderado",AL50="Rara Vez"),AND(AP50="Moderado",AL50="Improbable")),"Moderado",IF(OR(AND(AP50="Mayor",AL50="Improbable"),AND(AP50="Mayor",AL50="Rara Vez"),AND(AP50="Moderado",AL50="Probable"),AND(AP50="Moderado",AL50="Posible")),"Alto",IF(OR(AND(AP50="Moderado",AL50="Casi Seguro"),AND(AP50="Mayor",AL50="Posible"),AND(AP50="Mayor",AL50="Probable"),AND(AP50="Mayor",AL50="Casi Seguro")),"Extremo",IF(AP50="Catastrófico","Extremo"))))</f>
        <v>#DIV/0!</v>
      </c>
      <c r="AR50" s="562"/>
      <c r="AS50" s="563" t="s">
        <v>411</v>
      </c>
    </row>
    <row r="51" spans="2:45" ht="30.75" thickBot="1" x14ac:dyDescent="0.3">
      <c r="B51" s="571"/>
      <c r="C51" s="463"/>
      <c r="D51" s="583"/>
      <c r="E51" s="583"/>
      <c r="F51" s="157"/>
      <c r="G51" s="157"/>
      <c r="H51" s="157"/>
      <c r="I51" s="157"/>
      <c r="J51" s="157"/>
      <c r="K51" s="157"/>
      <c r="L51" s="157"/>
      <c r="M51" s="164"/>
      <c r="N51" s="149" t="b">
        <f t="shared" si="0"/>
        <v>0</v>
      </c>
      <c r="O51" s="139"/>
      <c r="P51" s="149" t="b">
        <f t="shared" si="1"/>
        <v>0</v>
      </c>
      <c r="Q51" s="139"/>
      <c r="R51" s="149" t="b">
        <f t="shared" si="2"/>
        <v>0</v>
      </c>
      <c r="S51" s="139"/>
      <c r="T51" s="149" t="b">
        <f t="shared" si="3"/>
        <v>0</v>
      </c>
      <c r="U51" s="139"/>
      <c r="V51" s="149" t="b">
        <f t="shared" si="4"/>
        <v>0</v>
      </c>
      <c r="W51" s="139"/>
      <c r="X51" s="149" t="b">
        <f t="shared" si="5"/>
        <v>0</v>
      </c>
      <c r="Y51" s="139"/>
      <c r="Z51" s="149" t="b">
        <f t="shared" si="6"/>
        <v>0</v>
      </c>
      <c r="AA51" s="116">
        <f t="shared" si="7"/>
        <v>0</v>
      </c>
      <c r="AB51" s="117" t="str">
        <f t="shared" si="8"/>
        <v>Débil</v>
      </c>
      <c r="AC51" s="165"/>
      <c r="AD51" s="148" t="str">
        <f t="shared" si="9"/>
        <v>Débil</v>
      </c>
      <c r="AE51" s="118" t="str">
        <f t="shared" si="10"/>
        <v>0</v>
      </c>
      <c r="AF51" s="577"/>
      <c r="AG51" s="582"/>
      <c r="AH51" s="560"/>
      <c r="AI51" s="561"/>
      <c r="AJ51" s="564"/>
      <c r="AK51" s="564"/>
      <c r="AL51" s="564"/>
      <c r="AM51" s="561"/>
      <c r="AN51" s="569"/>
      <c r="AO51" s="569"/>
      <c r="AP51" s="565"/>
      <c r="AQ51" s="562"/>
      <c r="AR51" s="562"/>
      <c r="AS51" s="563"/>
    </row>
    <row r="52" spans="2:45" ht="72" customHeight="1" x14ac:dyDescent="0.25">
      <c r="B52" s="570" t="str">
        <f>'3-IDENTIFICACIÓN DEL RIESGO'!B52</f>
        <v>Planificación del Ordenamiento Social de la Propiedad</v>
      </c>
      <c r="C52" s="462" t="str">
        <f>'3-IDENTIFICACIÓN DEL RIESGO'!E52</f>
        <v>1. Dirección General.
2. Dirección de Gestión del Ordenamiento Social de Propiedad.
3. Subdirección de Planeación Operativa. 
4. Subdirección de Sistemas de Información.
5. Dirección de Acceso a Tierras.
6. Dirección de Gestión Jurídica de Tierras.
7. Dirección de Asuntos Étnicos.
8. UGT's
9. Secretaría General (servicio al ciudadano)</v>
      </c>
      <c r="D52" s="583" t="str">
        <f>'3-IDENTIFICACIÓN DEL RIESGO'!G52</f>
        <v>Alterar u omitir la información física o jurídica levantada durante las fases de formulación  e implementación de Planes de Ordenamiento Social de la Propiedad, limitando las actuaciones como gestores catastrales para favorecer a terceros.</v>
      </c>
      <c r="E52" s="583"/>
      <c r="F52" s="157" t="s">
        <v>468</v>
      </c>
      <c r="G52" s="157" t="s">
        <v>469</v>
      </c>
      <c r="H52" s="157" t="s">
        <v>470</v>
      </c>
      <c r="I52" s="157" t="s">
        <v>471</v>
      </c>
      <c r="J52" s="157" t="s">
        <v>472</v>
      </c>
      <c r="K52" s="157" t="s">
        <v>473</v>
      </c>
      <c r="L52" s="157" t="s">
        <v>474</v>
      </c>
      <c r="M52" s="164" t="s">
        <v>185</v>
      </c>
      <c r="N52" s="149">
        <f t="shared" si="0"/>
        <v>15</v>
      </c>
      <c r="O52" s="139" t="s">
        <v>186</v>
      </c>
      <c r="P52" s="149">
        <f t="shared" si="1"/>
        <v>15</v>
      </c>
      <c r="Q52" s="139" t="s">
        <v>187</v>
      </c>
      <c r="R52" s="149">
        <f t="shared" si="2"/>
        <v>15</v>
      </c>
      <c r="S52" s="139" t="s">
        <v>61</v>
      </c>
      <c r="T52" s="149">
        <f t="shared" si="3"/>
        <v>15</v>
      </c>
      <c r="U52" s="139" t="s">
        <v>188</v>
      </c>
      <c r="V52" s="149">
        <f t="shared" si="4"/>
        <v>15</v>
      </c>
      <c r="W52" s="139" t="s">
        <v>189</v>
      </c>
      <c r="X52" s="149">
        <f t="shared" si="5"/>
        <v>15</v>
      </c>
      <c r="Y52" s="139" t="s">
        <v>190</v>
      </c>
      <c r="Z52" s="149">
        <f t="shared" si="6"/>
        <v>10</v>
      </c>
      <c r="AA52" s="116">
        <f t="shared" si="7"/>
        <v>100</v>
      </c>
      <c r="AB52" s="117" t="str">
        <f t="shared" si="8"/>
        <v>Fuerte</v>
      </c>
      <c r="AC52" s="165" t="s">
        <v>64</v>
      </c>
      <c r="AD52" s="148" t="str">
        <f t="shared" si="9"/>
        <v>Fuerte</v>
      </c>
      <c r="AE52" s="118" t="str">
        <f t="shared" si="10"/>
        <v>100</v>
      </c>
      <c r="AF52" s="576">
        <v>2</v>
      </c>
      <c r="AG52" s="581">
        <f t="shared" ref="AG52" si="144">(AE52+AE53)/AF52</f>
        <v>75</v>
      </c>
      <c r="AH52" s="559" t="str">
        <f t="shared" ref="AH52" si="145">IF(AG52&lt;50,"Débil",IF(AG52&lt;=99,"Moderado",IF(AG52=100,"Fuerte",IF(AG52="","ERROR"))))</f>
        <v>Moderado</v>
      </c>
      <c r="AI52" s="561" t="s">
        <v>92</v>
      </c>
      <c r="AJ52" s="564">
        <f t="shared" ref="AJ52" si="146">IF(AH52="Débil",0,IF(AND(AH52="Moderado",AI52="Directamente"),1,IF(AND(AH52="Moderado",AI52="No disminuye"),0,IF(AND(AH52="Fuerte",AI52="Directamente"),2,IF(AND(AH52="Fuerte",AI52="No disminuye"),0)))))</f>
        <v>1</v>
      </c>
      <c r="AK52" s="564">
        <f>('4-VALORACIÓN DEL RIESGO'!H31-AJ52)</f>
        <v>2</v>
      </c>
      <c r="AL52" s="564" t="str">
        <f t="shared" ref="AL52" si="147">IF(AK52=5,"Casi Seguro",IF(AK52=4,"Probable",IF(AK52=3,"Posible",IF(AK52=2,"Improbable",IF(AK52=1,"Rara Vez",IF(AK52=0,"Rara Vez",IF(AK52&lt;0,"Rara Vez")))))))</f>
        <v>Improbable</v>
      </c>
      <c r="AM52" s="561" t="s">
        <v>92</v>
      </c>
      <c r="AN52" s="568">
        <f t="shared" ref="AN52" si="148">IF(AH52="Débil",0,IF(AND(AH52="Moderado",AM52="Directamente"),1,IF(AND(AH52="Moderado",AM52="Indirectamente"),0,IF(AND(AH52="Moderado",AM52="No disminuye"),0,IF(AND(AH52="Fuerte",AM52="Directamente"),2,IF(AND(AH52="Fuerte",AM52="Indirectamente"),1,IF(AND(AH52="Fuerte",AM52="No disminuye"),0)))))))</f>
        <v>1</v>
      </c>
      <c r="AO52" s="568">
        <f>('4-VALORACIÓN DEL RIESGO'!AD31-AN52)</f>
        <v>4</v>
      </c>
      <c r="AP52" s="565" t="str">
        <f t="shared" ref="AP52" si="149">IF(AO52=5,"Catastrófico",IF(AO52=4,"Mayor",IF(AO52=3,"Moderado",IF(AO52=2,"Moderado",IF(AO52=1,"Moderado")))))</f>
        <v>Mayor</v>
      </c>
      <c r="AQ52" s="562" t="str">
        <f t="shared" ref="AQ52" si="150">IF(OR(AND(AP52="Moderado",AL52="Rara Vez"),AND(AP52="Moderado",AL52="Improbable")),"Moderado",IF(OR(AND(AP52="Mayor",AL52="Improbable"),AND(AP52="Mayor",AL52="Rara Vez"),AND(AP52="Moderado",AL52="Probable"),AND(AP52="Moderado",AL52="Posible")),"Alto",IF(OR(AND(AP52="Moderado",AL52="Casi Seguro"),AND(AP52="Mayor",AL52="Posible"),AND(AP52="Mayor",AL52="Probable"),AND(AP52="Mayor",AL52="Casi Seguro")),"Extremo",IF(AP52="Catastrófico","Extremo"))))</f>
        <v>Alto</v>
      </c>
      <c r="AR52" s="562"/>
      <c r="AS52" s="563" t="s">
        <v>411</v>
      </c>
    </row>
    <row r="53" spans="2:45" ht="97.5" customHeight="1" thickBot="1" x14ac:dyDescent="0.3">
      <c r="B53" s="571"/>
      <c r="C53" s="463"/>
      <c r="D53" s="583"/>
      <c r="E53" s="583"/>
      <c r="F53" s="157" t="s">
        <v>468</v>
      </c>
      <c r="G53" s="157" t="s">
        <v>462</v>
      </c>
      <c r="H53" s="157" t="s">
        <v>475</v>
      </c>
      <c r="I53" s="157" t="s">
        <v>1096</v>
      </c>
      <c r="J53" s="157" t="s">
        <v>476</v>
      </c>
      <c r="K53" s="157" t="s">
        <v>477</v>
      </c>
      <c r="L53" s="157" t="s">
        <v>478</v>
      </c>
      <c r="M53" s="164" t="s">
        <v>185</v>
      </c>
      <c r="N53" s="149">
        <f t="shared" si="0"/>
        <v>15</v>
      </c>
      <c r="O53" s="139" t="s">
        <v>186</v>
      </c>
      <c r="P53" s="149">
        <f t="shared" si="1"/>
        <v>15</v>
      </c>
      <c r="Q53" s="139" t="s">
        <v>187</v>
      </c>
      <c r="R53" s="149">
        <f t="shared" si="2"/>
        <v>15</v>
      </c>
      <c r="S53" s="139" t="s">
        <v>191</v>
      </c>
      <c r="T53" s="149">
        <f t="shared" si="3"/>
        <v>10</v>
      </c>
      <c r="U53" s="139" t="s">
        <v>188</v>
      </c>
      <c r="V53" s="149">
        <f t="shared" si="4"/>
        <v>15</v>
      </c>
      <c r="W53" s="139" t="s">
        <v>189</v>
      </c>
      <c r="X53" s="149">
        <f t="shared" si="5"/>
        <v>15</v>
      </c>
      <c r="Y53" s="139" t="s">
        <v>190</v>
      </c>
      <c r="Z53" s="149">
        <f t="shared" si="6"/>
        <v>10</v>
      </c>
      <c r="AA53" s="116">
        <f t="shared" si="7"/>
        <v>95</v>
      </c>
      <c r="AB53" s="117" t="str">
        <f t="shared" si="8"/>
        <v>Moderado</v>
      </c>
      <c r="AC53" s="165" t="s">
        <v>64</v>
      </c>
      <c r="AD53" s="148" t="str">
        <f t="shared" si="9"/>
        <v>Moderado</v>
      </c>
      <c r="AE53" s="118" t="str">
        <f t="shared" si="10"/>
        <v>50</v>
      </c>
      <c r="AF53" s="577"/>
      <c r="AG53" s="582"/>
      <c r="AH53" s="560"/>
      <c r="AI53" s="561"/>
      <c r="AJ53" s="564"/>
      <c r="AK53" s="564"/>
      <c r="AL53" s="564"/>
      <c r="AM53" s="561"/>
      <c r="AN53" s="569"/>
      <c r="AO53" s="569"/>
      <c r="AP53" s="565"/>
      <c r="AQ53" s="562"/>
      <c r="AR53" s="562"/>
      <c r="AS53" s="563"/>
    </row>
    <row r="54" spans="2:45" ht="57" customHeight="1" x14ac:dyDescent="0.25">
      <c r="B54" s="571"/>
      <c r="C54" s="463"/>
      <c r="D54" s="583" t="str">
        <f>'3-IDENTIFICACIÓN DEL RIESGO'!G54</f>
        <v>Solicitar o recibir dadivas por inscripción en el Registro de Sujetos de Ordenamiento</v>
      </c>
      <c r="E54" s="583"/>
      <c r="F54" s="157" t="s">
        <v>461</v>
      </c>
      <c r="G54" s="157" t="s">
        <v>462</v>
      </c>
      <c r="H54" s="157" t="s">
        <v>479</v>
      </c>
      <c r="I54" s="157" t="s">
        <v>480</v>
      </c>
      <c r="J54" s="157" t="s">
        <v>481</v>
      </c>
      <c r="K54" s="157" t="s">
        <v>482</v>
      </c>
      <c r="L54" s="157" t="s">
        <v>483</v>
      </c>
      <c r="M54" s="164" t="s">
        <v>185</v>
      </c>
      <c r="N54" s="149">
        <f t="shared" si="0"/>
        <v>15</v>
      </c>
      <c r="O54" s="139" t="s">
        <v>186</v>
      </c>
      <c r="P54" s="149">
        <f t="shared" si="1"/>
        <v>15</v>
      </c>
      <c r="Q54" s="139" t="s">
        <v>187</v>
      </c>
      <c r="R54" s="149">
        <f t="shared" si="2"/>
        <v>15</v>
      </c>
      <c r="S54" s="139" t="s">
        <v>61</v>
      </c>
      <c r="T54" s="149">
        <f t="shared" si="3"/>
        <v>15</v>
      </c>
      <c r="U54" s="139" t="s">
        <v>188</v>
      </c>
      <c r="V54" s="149">
        <f t="shared" si="4"/>
        <v>15</v>
      </c>
      <c r="W54" s="139" t="s">
        <v>189</v>
      </c>
      <c r="X54" s="149">
        <f t="shared" si="5"/>
        <v>15</v>
      </c>
      <c r="Y54" s="139" t="s">
        <v>190</v>
      </c>
      <c r="Z54" s="149">
        <f t="shared" si="6"/>
        <v>10</v>
      </c>
      <c r="AA54" s="116">
        <f t="shared" si="7"/>
        <v>100</v>
      </c>
      <c r="AB54" s="117" t="str">
        <f t="shared" si="8"/>
        <v>Fuerte</v>
      </c>
      <c r="AC54" s="165" t="s">
        <v>64</v>
      </c>
      <c r="AD54" s="148" t="str">
        <f t="shared" si="9"/>
        <v>Fuerte</v>
      </c>
      <c r="AE54" s="118" t="str">
        <f t="shared" si="10"/>
        <v>100</v>
      </c>
      <c r="AF54" s="576">
        <v>1</v>
      </c>
      <c r="AG54" s="581">
        <f t="shared" ref="AG54" si="151">(AE54+AE55)/AF54</f>
        <v>100</v>
      </c>
      <c r="AH54" s="559" t="str">
        <f t="shared" ref="AH54" si="152">IF(AG54&lt;50,"Débil",IF(AG54&lt;=99,"Moderado",IF(AG54=100,"Fuerte",IF(AG54="","ERROR"))))</f>
        <v>Fuerte</v>
      </c>
      <c r="AI54" s="561" t="s">
        <v>92</v>
      </c>
      <c r="AJ54" s="564">
        <f t="shared" ref="AJ54" si="153">IF(AH54="Débil",0,IF(AND(AH54="Moderado",AI54="Directamente"),1,IF(AND(AH54="Moderado",AI54="No disminuye"),0,IF(AND(AH54="Fuerte",AI54="Directamente"),2,IF(AND(AH54="Fuerte",AI54="No disminuye"),0)))))</f>
        <v>2</v>
      </c>
      <c r="AK54" s="564">
        <f>('4-VALORACIÓN DEL RIESGO'!H32-AJ54)</f>
        <v>1</v>
      </c>
      <c r="AL54" s="564" t="str">
        <f t="shared" ref="AL54" si="154">IF(AK54=5,"Casi Seguro",IF(AK54=4,"Probable",IF(AK54=3,"Posible",IF(AK54=2,"Improbable",IF(AK54=1,"Rara Vez",IF(AK54=0,"Rara Vez",IF(AK54&lt;0,"Rara Vez")))))))</f>
        <v>Rara Vez</v>
      </c>
      <c r="AM54" s="561" t="s">
        <v>93</v>
      </c>
      <c r="AN54" s="568">
        <f t="shared" ref="AN54" si="155">IF(AH54="Débil",0,IF(AND(AH54="Moderado",AM54="Directamente"),1,IF(AND(AH54="Moderado",AM54="Indirectamente"),0,IF(AND(AH54="Moderado",AM54="No disminuye"),0,IF(AND(AH54="Fuerte",AM54="Directamente"),2,IF(AND(AH54="Fuerte",AM54="Indirectamente"),1,IF(AND(AH54="Fuerte",AM54="No disminuye"),0)))))))</f>
        <v>1</v>
      </c>
      <c r="AO54" s="568">
        <f>('4-VALORACIÓN DEL RIESGO'!AD32-AN54)</f>
        <v>4</v>
      </c>
      <c r="AP54" s="565" t="str">
        <f t="shared" ref="AP54" si="156">IF(AO54=5,"Catastrófico",IF(AO54=4,"Mayor",IF(AO54=3,"Moderado",IF(AO54=2,"Moderado",IF(AO54=1,"Moderado")))))</f>
        <v>Mayor</v>
      </c>
      <c r="AQ54" s="562" t="str">
        <f t="shared" ref="AQ54" si="157">IF(OR(AND(AP54="Moderado",AL54="Rara Vez"),AND(AP54="Moderado",AL54="Improbable")),"Moderado",IF(OR(AND(AP54="Mayor",AL54="Improbable"),AND(AP54="Mayor",AL54="Rara Vez"),AND(AP54="Moderado",AL54="Probable"),AND(AP54="Moderado",AL54="Posible")),"Alto",IF(OR(AND(AP54="Moderado",AL54="Casi Seguro"),AND(AP54="Mayor",AL54="Posible"),AND(AP54="Mayor",AL54="Probable"),AND(AP54="Mayor",AL54="Casi Seguro")),"Extremo",IF(AP54="Catastrófico","Extremo"))))</f>
        <v>Alto</v>
      </c>
      <c r="AR54" s="562"/>
      <c r="AS54" s="563" t="s">
        <v>411</v>
      </c>
    </row>
    <row r="55" spans="2:45" ht="30.75" thickBot="1" x14ac:dyDescent="0.3">
      <c r="B55" s="571"/>
      <c r="C55" s="463"/>
      <c r="D55" s="583"/>
      <c r="E55" s="583"/>
      <c r="F55" s="157"/>
      <c r="G55" s="157"/>
      <c r="H55" s="157"/>
      <c r="I55" s="157"/>
      <c r="J55" s="157"/>
      <c r="K55" s="157"/>
      <c r="L55" s="157"/>
      <c r="M55" s="164"/>
      <c r="N55" s="149" t="b">
        <f t="shared" si="0"/>
        <v>0</v>
      </c>
      <c r="O55" s="139"/>
      <c r="P55" s="149" t="b">
        <f t="shared" si="1"/>
        <v>0</v>
      </c>
      <c r="Q55" s="139"/>
      <c r="R55" s="149" t="b">
        <f t="shared" si="2"/>
        <v>0</v>
      </c>
      <c r="S55" s="139"/>
      <c r="T55" s="149" t="b">
        <f t="shared" si="3"/>
        <v>0</v>
      </c>
      <c r="U55" s="139"/>
      <c r="V55" s="149" t="b">
        <f t="shared" si="4"/>
        <v>0</v>
      </c>
      <c r="W55" s="139"/>
      <c r="X55" s="149" t="b">
        <f t="shared" si="5"/>
        <v>0</v>
      </c>
      <c r="Y55" s="139"/>
      <c r="Z55" s="149" t="b">
        <f t="shared" si="6"/>
        <v>0</v>
      </c>
      <c r="AA55" s="116">
        <f t="shared" si="7"/>
        <v>0</v>
      </c>
      <c r="AB55" s="117" t="str">
        <f t="shared" si="8"/>
        <v>Débil</v>
      </c>
      <c r="AC55" s="165"/>
      <c r="AD55" s="148" t="str">
        <f t="shared" si="9"/>
        <v>Débil</v>
      </c>
      <c r="AE55" s="118" t="str">
        <f t="shared" si="10"/>
        <v>0</v>
      </c>
      <c r="AF55" s="577"/>
      <c r="AG55" s="582"/>
      <c r="AH55" s="560"/>
      <c r="AI55" s="561"/>
      <c r="AJ55" s="564"/>
      <c r="AK55" s="564"/>
      <c r="AL55" s="564"/>
      <c r="AM55" s="561"/>
      <c r="AN55" s="569"/>
      <c r="AO55" s="569"/>
      <c r="AP55" s="565"/>
      <c r="AQ55" s="562"/>
      <c r="AR55" s="562"/>
      <c r="AS55" s="563"/>
    </row>
    <row r="56" spans="2:45" ht="74.25" customHeight="1" x14ac:dyDescent="0.25">
      <c r="B56" s="571"/>
      <c r="C56" s="463"/>
      <c r="D56" s="583" t="str">
        <f>'3-IDENTIFICACIÓN DEL RIESGO'!G56</f>
        <v>Alterar u omitir información en desarrollo del procedimiento de Registro de Sujetos de Ordenamiento, para favorecer a terceros.</v>
      </c>
      <c r="E56" s="583"/>
      <c r="F56" s="157" t="s">
        <v>461</v>
      </c>
      <c r="G56" s="157" t="s">
        <v>462</v>
      </c>
      <c r="H56" s="157" t="s">
        <v>484</v>
      </c>
      <c r="I56" s="157" t="s">
        <v>485</v>
      </c>
      <c r="J56" s="157" t="s">
        <v>486</v>
      </c>
      <c r="K56" s="157" t="s">
        <v>487</v>
      </c>
      <c r="L56" s="157" t="s">
        <v>488</v>
      </c>
      <c r="M56" s="164" t="s">
        <v>185</v>
      </c>
      <c r="N56" s="149">
        <f t="shared" si="0"/>
        <v>15</v>
      </c>
      <c r="O56" s="139" t="s">
        <v>186</v>
      </c>
      <c r="P56" s="149">
        <f t="shared" si="1"/>
        <v>15</v>
      </c>
      <c r="Q56" s="139" t="s">
        <v>187</v>
      </c>
      <c r="R56" s="149">
        <f t="shared" si="2"/>
        <v>15</v>
      </c>
      <c r="S56" s="139" t="s">
        <v>61</v>
      </c>
      <c r="T56" s="149">
        <f t="shared" si="3"/>
        <v>15</v>
      </c>
      <c r="U56" s="139" t="s">
        <v>188</v>
      </c>
      <c r="V56" s="149">
        <f t="shared" si="4"/>
        <v>15</v>
      </c>
      <c r="W56" s="139" t="s">
        <v>189</v>
      </c>
      <c r="X56" s="149">
        <f t="shared" si="5"/>
        <v>15</v>
      </c>
      <c r="Y56" s="139" t="s">
        <v>190</v>
      </c>
      <c r="Z56" s="149">
        <f t="shared" si="6"/>
        <v>10</v>
      </c>
      <c r="AA56" s="116">
        <f t="shared" si="7"/>
        <v>100</v>
      </c>
      <c r="AB56" s="117" t="str">
        <f t="shared" si="8"/>
        <v>Fuerte</v>
      </c>
      <c r="AC56" s="165" t="s">
        <v>64</v>
      </c>
      <c r="AD56" s="148" t="str">
        <f t="shared" si="9"/>
        <v>Fuerte</v>
      </c>
      <c r="AE56" s="118" t="str">
        <f t="shared" si="10"/>
        <v>100</v>
      </c>
      <c r="AF56" s="576">
        <v>1</v>
      </c>
      <c r="AG56" s="581">
        <f t="shared" ref="AG56" si="158">(AE56+AE57)/AF56</f>
        <v>100</v>
      </c>
      <c r="AH56" s="559" t="str">
        <f t="shared" ref="AH56" si="159">IF(AG56&lt;50,"Débil",IF(AG56&lt;=99,"Moderado",IF(AG56=100,"Fuerte",IF(AG56="","ERROR"))))</f>
        <v>Fuerte</v>
      </c>
      <c r="AI56" s="561" t="s">
        <v>92</v>
      </c>
      <c r="AJ56" s="564">
        <f t="shared" ref="AJ56" si="160">IF(AH56="Débil",0,IF(AND(AH56="Moderado",AI56="Directamente"),1,IF(AND(AH56="Moderado",AI56="No disminuye"),0,IF(AND(AH56="Fuerte",AI56="Directamente"),2,IF(AND(AH56="Fuerte",AI56="No disminuye"),0)))))</f>
        <v>2</v>
      </c>
      <c r="AK56" s="564">
        <f>('4-VALORACIÓN DEL RIESGO'!H33-AJ56)</f>
        <v>1</v>
      </c>
      <c r="AL56" s="564" t="str">
        <f t="shared" ref="AL56" si="161">IF(AK56=5,"Casi Seguro",IF(AK56=4,"Probable",IF(AK56=3,"Posible",IF(AK56=2,"Improbable",IF(AK56=1,"Rara Vez",IF(AK56=0,"Rara Vez",IF(AK56&lt;0,"Rara Vez")))))))</f>
        <v>Rara Vez</v>
      </c>
      <c r="AM56" s="561" t="s">
        <v>92</v>
      </c>
      <c r="AN56" s="568">
        <f t="shared" ref="AN56" si="162">IF(AH56="Débil",0,IF(AND(AH56="Moderado",AM56="Directamente"),1,IF(AND(AH56="Moderado",AM56="Indirectamente"),0,IF(AND(AH56="Moderado",AM56="No disminuye"),0,IF(AND(AH56="Fuerte",AM56="Directamente"),2,IF(AND(AH56="Fuerte",AM56="Indirectamente"),1,IF(AND(AH56="Fuerte",AM56="No disminuye"),0)))))))</f>
        <v>2</v>
      </c>
      <c r="AO56" s="568">
        <f>('4-VALORACIÓN DEL RIESGO'!AD33-AN56)</f>
        <v>3</v>
      </c>
      <c r="AP56" s="565" t="str">
        <f t="shared" ref="AP56" si="163">IF(AO56=5,"Catastrófico",IF(AO56=4,"Mayor",IF(AO56=3,"Moderado",IF(AO56=2,"Moderado",IF(AO56=1,"Moderado")))))</f>
        <v>Moderado</v>
      </c>
      <c r="AQ56" s="562" t="str">
        <f t="shared" ref="AQ56" si="164">IF(OR(AND(AP56="Moderado",AL56="Rara Vez"),AND(AP56="Moderado",AL56="Improbable")),"Moderado",IF(OR(AND(AP56="Mayor",AL56="Improbable"),AND(AP56="Mayor",AL56="Rara Vez"),AND(AP56="Moderado",AL56="Probable"),AND(AP56="Moderado",AL56="Posible")),"Alto",IF(OR(AND(AP56="Moderado",AL56="Casi Seguro"),AND(AP56="Mayor",AL56="Posible"),AND(AP56="Mayor",AL56="Probable"),AND(AP56="Mayor",AL56="Casi Seguro")),"Extremo",IF(AP56="Catastrófico","Extremo"))))</f>
        <v>Moderado</v>
      </c>
      <c r="AR56" s="562"/>
      <c r="AS56" s="563" t="s">
        <v>411</v>
      </c>
    </row>
    <row r="57" spans="2:45" ht="30.75" thickBot="1" x14ac:dyDescent="0.3">
      <c r="B57" s="571"/>
      <c r="C57" s="463"/>
      <c r="D57" s="583"/>
      <c r="E57" s="583"/>
      <c r="F57" s="157"/>
      <c r="G57" s="157"/>
      <c r="H57" s="157"/>
      <c r="I57" s="157"/>
      <c r="J57" s="157"/>
      <c r="K57" s="157"/>
      <c r="L57" s="157"/>
      <c r="M57" s="164"/>
      <c r="N57" s="149" t="b">
        <f t="shared" si="0"/>
        <v>0</v>
      </c>
      <c r="O57" s="139"/>
      <c r="P57" s="149" t="b">
        <f t="shared" si="1"/>
        <v>0</v>
      </c>
      <c r="Q57" s="139"/>
      <c r="R57" s="149" t="b">
        <f t="shared" si="2"/>
        <v>0</v>
      </c>
      <c r="S57" s="139"/>
      <c r="T57" s="149" t="b">
        <f t="shared" si="3"/>
        <v>0</v>
      </c>
      <c r="U57" s="139"/>
      <c r="V57" s="149" t="b">
        <f t="shared" si="4"/>
        <v>0</v>
      </c>
      <c r="W57" s="139"/>
      <c r="X57" s="149" t="b">
        <f t="shared" si="5"/>
        <v>0</v>
      </c>
      <c r="Y57" s="139"/>
      <c r="Z57" s="149" t="b">
        <f t="shared" si="6"/>
        <v>0</v>
      </c>
      <c r="AA57" s="116">
        <f t="shared" si="7"/>
        <v>0</v>
      </c>
      <c r="AB57" s="117" t="str">
        <f t="shared" si="8"/>
        <v>Débil</v>
      </c>
      <c r="AC57" s="165"/>
      <c r="AD57" s="148" t="str">
        <f t="shared" si="9"/>
        <v>Débil</v>
      </c>
      <c r="AE57" s="118" t="str">
        <f t="shared" si="10"/>
        <v>0</v>
      </c>
      <c r="AF57" s="577"/>
      <c r="AG57" s="582"/>
      <c r="AH57" s="560"/>
      <c r="AI57" s="561"/>
      <c r="AJ57" s="564"/>
      <c r="AK57" s="564"/>
      <c r="AL57" s="564"/>
      <c r="AM57" s="561"/>
      <c r="AN57" s="569"/>
      <c r="AO57" s="569"/>
      <c r="AP57" s="565"/>
      <c r="AQ57" s="562"/>
      <c r="AR57" s="562"/>
      <c r="AS57" s="563"/>
    </row>
    <row r="58" spans="2:45" ht="42" customHeight="1" x14ac:dyDescent="0.25">
      <c r="B58" s="571"/>
      <c r="C58" s="463"/>
      <c r="D58" s="583" t="str">
        <f>'3-IDENTIFICACIÓN DEL RIESGO'!G58</f>
        <v>Los servidores públicos y/o colaboradores de las UGT, solicitan o reciben dadivas  por diligenciamiento o entrega del Formulario de Inscripción de Sujetos de Ordenamiento - FISO</v>
      </c>
      <c r="E58" s="583"/>
      <c r="F58" s="157" t="s">
        <v>840</v>
      </c>
      <c r="G58" s="157" t="s">
        <v>841</v>
      </c>
      <c r="H58" s="157" t="s">
        <v>1097</v>
      </c>
      <c r="I58" s="157" t="s">
        <v>1098</v>
      </c>
      <c r="J58" s="157" t="s">
        <v>842</v>
      </c>
      <c r="K58" s="157" t="s">
        <v>843</v>
      </c>
      <c r="L58" s="157" t="s">
        <v>1099</v>
      </c>
      <c r="M58" s="164" t="s">
        <v>185</v>
      </c>
      <c r="N58" s="149">
        <f t="shared" si="0"/>
        <v>15</v>
      </c>
      <c r="O58" s="139" t="s">
        <v>186</v>
      </c>
      <c r="P58" s="149">
        <f t="shared" si="1"/>
        <v>15</v>
      </c>
      <c r="Q58" s="139" t="s">
        <v>187</v>
      </c>
      <c r="R58" s="149">
        <f t="shared" si="2"/>
        <v>15</v>
      </c>
      <c r="S58" s="139" t="s">
        <v>61</v>
      </c>
      <c r="T58" s="149">
        <f t="shared" si="3"/>
        <v>15</v>
      </c>
      <c r="U58" s="139" t="s">
        <v>188</v>
      </c>
      <c r="V58" s="149">
        <f t="shared" si="4"/>
        <v>15</v>
      </c>
      <c r="W58" s="139" t="s">
        <v>189</v>
      </c>
      <c r="X58" s="149">
        <f t="shared" si="5"/>
        <v>15</v>
      </c>
      <c r="Y58" s="139" t="s">
        <v>190</v>
      </c>
      <c r="Z58" s="149">
        <f t="shared" si="6"/>
        <v>10</v>
      </c>
      <c r="AA58" s="116">
        <f t="shared" si="7"/>
        <v>100</v>
      </c>
      <c r="AB58" s="117" t="str">
        <f t="shared" si="8"/>
        <v>Fuerte</v>
      </c>
      <c r="AC58" s="165" t="s">
        <v>64</v>
      </c>
      <c r="AD58" s="148" t="str">
        <f t="shared" si="9"/>
        <v>Fuerte</v>
      </c>
      <c r="AE58" s="118" t="str">
        <f t="shared" si="10"/>
        <v>100</v>
      </c>
      <c r="AF58" s="576">
        <v>1</v>
      </c>
      <c r="AG58" s="581">
        <f t="shared" ref="AG58" si="165">(AE58+AE59)/AF58</f>
        <v>100</v>
      </c>
      <c r="AH58" s="559" t="str">
        <f t="shared" ref="AH58" si="166">IF(AG58&lt;50,"Débil",IF(AG58&lt;=99,"Moderado",IF(AG58=100,"Fuerte",IF(AG58="","ERROR"))))</f>
        <v>Fuerte</v>
      </c>
      <c r="AI58" s="561" t="s">
        <v>92</v>
      </c>
      <c r="AJ58" s="564">
        <f t="shared" ref="AJ58" si="167">IF(AH58="Débil",0,IF(AND(AH58="Moderado",AI58="Directamente"),1,IF(AND(AH58="Moderado",AI58="No disminuye"),0,IF(AND(AH58="Fuerte",AI58="Directamente"),2,IF(AND(AH58="Fuerte",AI58="No disminuye"),0)))))</f>
        <v>2</v>
      </c>
      <c r="AK58" s="564">
        <f>('4-VALORACIÓN DEL RIESGO'!H34-AJ58)</f>
        <v>2</v>
      </c>
      <c r="AL58" s="564" t="str">
        <f t="shared" ref="AL58" si="168">IF(AK58=5,"Casi Seguro",IF(AK58=4,"Probable",IF(AK58=3,"Posible",IF(AK58=2,"Improbable",IF(AK58=1,"Rara Vez",IF(AK58=0,"Rara Vez",IF(AK58&lt;0,"Rara Vez")))))))</f>
        <v>Improbable</v>
      </c>
      <c r="AM58" s="561" t="s">
        <v>93</v>
      </c>
      <c r="AN58" s="568">
        <f t="shared" ref="AN58" si="169">IF(AH58="Débil",0,IF(AND(AH58="Moderado",AM58="Directamente"),1,IF(AND(AH58="Moderado",AM58="Indirectamente"),0,IF(AND(AH58="Moderado",AM58="No disminuye"),0,IF(AND(AH58="Fuerte",AM58="Directamente"),2,IF(AND(AH58="Fuerte",AM58="Indirectamente"),1,IF(AND(AH58="Fuerte",AM58="No disminuye"),0)))))))</f>
        <v>1</v>
      </c>
      <c r="AO58" s="568">
        <f>('4-VALORACIÓN DEL RIESGO'!AD34-AN58)</f>
        <v>4</v>
      </c>
      <c r="AP58" s="565" t="str">
        <f t="shared" ref="AP58" si="170">IF(AO58=5,"Catastrófico",IF(AO58=4,"Mayor",IF(AO58=3,"Moderado",IF(AO58=2,"Moderado",IF(AO58=1,"Moderado")))))</f>
        <v>Mayor</v>
      </c>
      <c r="AQ58" s="562" t="str">
        <f t="shared" ref="AQ58" si="171">IF(OR(AND(AP58="Moderado",AL58="Rara Vez"),AND(AP58="Moderado",AL58="Improbable")),"Moderado",IF(OR(AND(AP58="Mayor",AL58="Improbable"),AND(AP58="Mayor",AL58="Rara Vez"),AND(AP58="Moderado",AL58="Probable"),AND(AP58="Moderado",AL58="Posible")),"Alto",IF(OR(AND(AP58="Moderado",AL58="Casi Seguro"),AND(AP58="Mayor",AL58="Posible"),AND(AP58="Mayor",AL58="Probable"),AND(AP58="Mayor",AL58="Casi Seguro")),"Extremo",IF(AP58="Catastrófico","Extremo"))))</f>
        <v>Alto</v>
      </c>
      <c r="AR58" s="562"/>
      <c r="AS58" s="563" t="s">
        <v>411</v>
      </c>
    </row>
    <row r="59" spans="2:45" ht="30.75" thickBot="1" x14ac:dyDescent="0.3">
      <c r="B59" s="571"/>
      <c r="C59" s="463"/>
      <c r="D59" s="583"/>
      <c r="E59" s="583"/>
      <c r="F59" s="157"/>
      <c r="G59" s="157"/>
      <c r="H59" s="157"/>
      <c r="I59" s="157"/>
      <c r="J59" s="157"/>
      <c r="K59" s="157"/>
      <c r="L59" s="157"/>
      <c r="M59" s="164"/>
      <c r="N59" s="149" t="b">
        <f t="shared" si="0"/>
        <v>0</v>
      </c>
      <c r="O59" s="139"/>
      <c r="P59" s="149" t="b">
        <f t="shared" si="1"/>
        <v>0</v>
      </c>
      <c r="Q59" s="139"/>
      <c r="R59" s="149" t="b">
        <f t="shared" si="2"/>
        <v>0</v>
      </c>
      <c r="S59" s="139"/>
      <c r="T59" s="149" t="b">
        <f t="shared" si="3"/>
        <v>0</v>
      </c>
      <c r="U59" s="139"/>
      <c r="V59" s="149" t="b">
        <f t="shared" si="4"/>
        <v>0</v>
      </c>
      <c r="W59" s="139"/>
      <c r="X59" s="149" t="b">
        <f t="shared" si="5"/>
        <v>0</v>
      </c>
      <c r="Y59" s="139"/>
      <c r="Z59" s="149" t="b">
        <f t="shared" si="6"/>
        <v>0</v>
      </c>
      <c r="AA59" s="116">
        <f t="shared" si="7"/>
        <v>0</v>
      </c>
      <c r="AB59" s="117" t="str">
        <f t="shared" si="8"/>
        <v>Débil</v>
      </c>
      <c r="AC59" s="165"/>
      <c r="AD59" s="148" t="str">
        <f t="shared" si="9"/>
        <v>Débil</v>
      </c>
      <c r="AE59" s="118" t="str">
        <f t="shared" si="10"/>
        <v>0</v>
      </c>
      <c r="AF59" s="577"/>
      <c r="AG59" s="582"/>
      <c r="AH59" s="560"/>
      <c r="AI59" s="561"/>
      <c r="AJ59" s="564"/>
      <c r="AK59" s="564"/>
      <c r="AL59" s="564"/>
      <c r="AM59" s="561"/>
      <c r="AN59" s="569"/>
      <c r="AO59" s="569"/>
      <c r="AP59" s="565"/>
      <c r="AQ59" s="562"/>
      <c r="AR59" s="562"/>
      <c r="AS59" s="563"/>
    </row>
    <row r="60" spans="2:45" ht="30" x14ac:dyDescent="0.25">
      <c r="B60" s="571"/>
      <c r="C60" s="463"/>
      <c r="D60" s="583" t="str">
        <f>'3-IDENTIFICACIÓN DEL RIESGO'!G60</f>
        <v>Riesgo 5</v>
      </c>
      <c r="E60" s="583"/>
      <c r="F60" s="157"/>
      <c r="G60" s="157"/>
      <c r="H60" s="157"/>
      <c r="I60" s="157"/>
      <c r="J60" s="157"/>
      <c r="K60" s="157"/>
      <c r="L60" s="157"/>
      <c r="M60" s="164"/>
      <c r="N60" s="149" t="b">
        <f t="shared" si="0"/>
        <v>0</v>
      </c>
      <c r="O60" s="139"/>
      <c r="P60" s="149" t="b">
        <f t="shared" si="1"/>
        <v>0</v>
      </c>
      <c r="Q60" s="139"/>
      <c r="R60" s="149" t="b">
        <f t="shared" si="2"/>
        <v>0</v>
      </c>
      <c r="S60" s="139"/>
      <c r="T60" s="149" t="b">
        <f t="shared" si="3"/>
        <v>0</v>
      </c>
      <c r="U60" s="139"/>
      <c r="V60" s="149" t="b">
        <f t="shared" si="4"/>
        <v>0</v>
      </c>
      <c r="W60" s="139"/>
      <c r="X60" s="149" t="b">
        <f t="shared" si="5"/>
        <v>0</v>
      </c>
      <c r="Y60" s="139"/>
      <c r="Z60" s="149" t="b">
        <f t="shared" si="6"/>
        <v>0</v>
      </c>
      <c r="AA60" s="116">
        <f t="shared" si="7"/>
        <v>0</v>
      </c>
      <c r="AB60" s="117" t="str">
        <f t="shared" si="8"/>
        <v>Débil</v>
      </c>
      <c r="AC60" s="165"/>
      <c r="AD60" s="148" t="str">
        <f t="shared" si="9"/>
        <v>Débil</v>
      </c>
      <c r="AE60" s="118" t="str">
        <f t="shared" si="10"/>
        <v>0</v>
      </c>
      <c r="AF60" s="576"/>
      <c r="AG60" s="581" t="e">
        <f t="shared" ref="AG60" si="172">(AE60+AE61)/AF60</f>
        <v>#DIV/0!</v>
      </c>
      <c r="AH60" s="559" t="e">
        <f t="shared" ref="AH60" si="173">IF(AG60&lt;50,"Débil",IF(AG60&lt;=99,"Moderado",IF(AG60=100,"Fuerte",IF(AG60="","ERROR"))))</f>
        <v>#DIV/0!</v>
      </c>
      <c r="AI60" s="561"/>
      <c r="AJ60" s="564" t="e">
        <f t="shared" ref="AJ60" si="174">IF(AH60="Débil",0,IF(AND(AH60="Moderado",AI60="Directamente"),1,IF(AND(AH60="Moderado",AI60="No disminuye"),0,IF(AND(AH60="Fuerte",AI60="Directamente"),2,IF(AND(AH60="Fuerte",AI60="No disminuye"),0)))))</f>
        <v>#DIV/0!</v>
      </c>
      <c r="AK60" s="564" t="e">
        <f>('4-VALORACIÓN DEL RIESGO'!H35-AJ60)</f>
        <v>#DIV/0!</v>
      </c>
      <c r="AL60" s="564" t="e">
        <f t="shared" ref="AL60" si="175">IF(AK60=5,"Casi Seguro",IF(AK60=4,"Probable",IF(AK60=3,"Posible",IF(AK60=2,"Improbable",IF(AK60=1,"Rara Vez",IF(AK60=0,"Rara Vez",IF(AK60&lt;0,"Rara Vez")))))))</f>
        <v>#DIV/0!</v>
      </c>
      <c r="AM60" s="561"/>
      <c r="AN60" s="568" t="e">
        <f t="shared" ref="AN60" si="176">IF(AH60="Débil",0,IF(AND(AH60="Moderado",AM60="Directamente"),1,IF(AND(AH60="Moderado",AM60="Indirectamente"),0,IF(AND(AH60="Moderado",AM60="No disminuye"),0,IF(AND(AH60="Fuerte",AM60="Directamente"),2,IF(AND(AH60="Fuerte",AM60="Indirectamente"),1,IF(AND(AH60="Fuerte",AM60="No disminuye"),0)))))))</f>
        <v>#DIV/0!</v>
      </c>
      <c r="AO60" s="568" t="e">
        <f>('4-VALORACIÓN DEL RIESGO'!AD35-AN60)</f>
        <v>#DIV/0!</v>
      </c>
      <c r="AP60" s="565" t="e">
        <f t="shared" ref="AP60" si="177">IF(AO60=5,"Catastrófico",IF(AO60=4,"Mayor",IF(AO60=3,"Moderado",IF(AO60=2,"Moderado",IF(AO60=1,"Moderado")))))</f>
        <v>#DIV/0!</v>
      </c>
      <c r="AQ60" s="562" t="e">
        <f t="shared" ref="AQ60" si="178">IF(OR(AND(AP60="Moderado",AL60="Rara Vez"),AND(AP60="Moderado",AL60="Improbable")),"Moderado",IF(OR(AND(AP60="Mayor",AL60="Improbable"),AND(AP60="Mayor",AL60="Rara Vez"),AND(AP60="Moderado",AL60="Probable"),AND(AP60="Moderado",AL60="Posible")),"Alto",IF(OR(AND(AP60="Moderado",AL60="Casi Seguro"),AND(AP60="Mayor",AL60="Posible"),AND(AP60="Mayor",AL60="Probable"),AND(AP60="Mayor",AL60="Casi Seguro")),"Extremo",IF(AP60="Catastrófico","Extremo"))))</f>
        <v>#DIV/0!</v>
      </c>
      <c r="AR60" s="562"/>
      <c r="AS60" s="563" t="s">
        <v>411</v>
      </c>
    </row>
    <row r="61" spans="2:45" ht="30.75" thickBot="1" x14ac:dyDescent="0.3">
      <c r="B61" s="572"/>
      <c r="C61" s="464"/>
      <c r="D61" s="583"/>
      <c r="E61" s="583"/>
      <c r="F61" s="157"/>
      <c r="G61" s="157"/>
      <c r="H61" s="157"/>
      <c r="I61" s="157"/>
      <c r="J61" s="157"/>
      <c r="K61" s="157"/>
      <c r="L61" s="157"/>
      <c r="M61" s="164"/>
      <c r="N61" s="149" t="b">
        <f t="shared" si="0"/>
        <v>0</v>
      </c>
      <c r="O61" s="139"/>
      <c r="P61" s="149" t="b">
        <f t="shared" si="1"/>
        <v>0</v>
      </c>
      <c r="Q61" s="139"/>
      <c r="R61" s="149" t="b">
        <f t="shared" si="2"/>
        <v>0</v>
      </c>
      <c r="S61" s="139"/>
      <c r="T61" s="149" t="b">
        <f t="shared" si="3"/>
        <v>0</v>
      </c>
      <c r="U61" s="139"/>
      <c r="V61" s="149" t="b">
        <f t="shared" si="4"/>
        <v>0</v>
      </c>
      <c r="W61" s="139"/>
      <c r="X61" s="149" t="b">
        <f t="shared" si="5"/>
        <v>0</v>
      </c>
      <c r="Y61" s="139"/>
      <c r="Z61" s="149" t="b">
        <f t="shared" si="6"/>
        <v>0</v>
      </c>
      <c r="AA61" s="116">
        <f t="shared" si="7"/>
        <v>0</v>
      </c>
      <c r="AB61" s="117" t="str">
        <f t="shared" si="8"/>
        <v>Débil</v>
      </c>
      <c r="AC61" s="165"/>
      <c r="AD61" s="148" t="str">
        <f t="shared" si="9"/>
        <v>Débil</v>
      </c>
      <c r="AE61" s="118" t="str">
        <f t="shared" si="10"/>
        <v>0</v>
      </c>
      <c r="AF61" s="577"/>
      <c r="AG61" s="582"/>
      <c r="AH61" s="560"/>
      <c r="AI61" s="561"/>
      <c r="AJ61" s="564"/>
      <c r="AK61" s="564"/>
      <c r="AL61" s="564"/>
      <c r="AM61" s="561"/>
      <c r="AN61" s="569"/>
      <c r="AO61" s="569"/>
      <c r="AP61" s="565"/>
      <c r="AQ61" s="562"/>
      <c r="AR61" s="562"/>
      <c r="AS61" s="563"/>
    </row>
    <row r="62" spans="2:45" ht="134.25" customHeight="1" x14ac:dyDescent="0.25">
      <c r="B62" s="570" t="str">
        <f>'3-IDENTIFICACIÓN DEL RIESGO'!B62</f>
        <v>Seguridad Jurídica sobre la Titularidad de la Tierra y los Territorios</v>
      </c>
      <c r="C62" s="462" t="str">
        <f>'3-IDENTIFICACIÓN DEL RIESGO'!E62</f>
        <v>1. Dirección de Gestión Jurídica de Tierras.
2. Subdirección de procesos Agrarios y Gestión Jurídica.
3. Subdirección de seguridad Jurídica.
4. Dirección Asuntos Étnicos.
5. Subdirección Asuntos Étnicos.</v>
      </c>
      <c r="D62" s="583" t="str">
        <f>'3-IDENTIFICACIÓN DEL RIESGO'!G62</f>
        <v xml:space="preserve">Servidores públicos o colaboradores de la ANT, que en beneficio propio o de un tercero manipulen, destruyan, dilaten omitan o incidan indebidamente en trámites o actuaciones administrativas de procesos agrarios o formalización de la propiedad privada rural. </v>
      </c>
      <c r="E62" s="583"/>
      <c r="F62" s="158" t="s">
        <v>652</v>
      </c>
      <c r="G62" s="158" t="s">
        <v>653</v>
      </c>
      <c r="H62" s="158" t="s">
        <v>654</v>
      </c>
      <c r="I62" s="158" t="s">
        <v>1100</v>
      </c>
      <c r="J62" s="158" t="s">
        <v>655</v>
      </c>
      <c r="K62" s="158" t="s">
        <v>656</v>
      </c>
      <c r="L62" s="157" t="s">
        <v>657</v>
      </c>
      <c r="M62" s="164" t="s">
        <v>185</v>
      </c>
      <c r="N62" s="149">
        <f t="shared" si="0"/>
        <v>15</v>
      </c>
      <c r="O62" s="139" t="s">
        <v>186</v>
      </c>
      <c r="P62" s="149">
        <f t="shared" si="1"/>
        <v>15</v>
      </c>
      <c r="Q62" s="139" t="s">
        <v>187</v>
      </c>
      <c r="R62" s="149">
        <f t="shared" si="2"/>
        <v>15</v>
      </c>
      <c r="S62" s="139" t="s">
        <v>61</v>
      </c>
      <c r="T62" s="149">
        <f t="shared" si="3"/>
        <v>15</v>
      </c>
      <c r="U62" s="139" t="s">
        <v>188</v>
      </c>
      <c r="V62" s="149">
        <f t="shared" si="4"/>
        <v>15</v>
      </c>
      <c r="W62" s="139" t="s">
        <v>189</v>
      </c>
      <c r="X62" s="149">
        <f t="shared" si="5"/>
        <v>15</v>
      </c>
      <c r="Y62" s="139" t="s">
        <v>190</v>
      </c>
      <c r="Z62" s="149">
        <f t="shared" si="6"/>
        <v>10</v>
      </c>
      <c r="AA62" s="116">
        <f t="shared" si="7"/>
        <v>100</v>
      </c>
      <c r="AB62" s="117" t="str">
        <f t="shared" si="8"/>
        <v>Fuerte</v>
      </c>
      <c r="AC62" s="165" t="s">
        <v>64</v>
      </c>
      <c r="AD62" s="148" t="str">
        <f t="shared" si="9"/>
        <v>Fuerte</v>
      </c>
      <c r="AE62" s="118" t="str">
        <f t="shared" si="10"/>
        <v>100</v>
      </c>
      <c r="AF62" s="576">
        <v>1</v>
      </c>
      <c r="AG62" s="581">
        <f t="shared" ref="AG62" si="179">(AE62+AE63)/AF62</f>
        <v>100</v>
      </c>
      <c r="AH62" s="559" t="str">
        <f t="shared" ref="AH62" si="180">IF(AG62&lt;50,"Débil",IF(AG62&lt;=99,"Moderado",IF(AG62=100,"Fuerte",IF(AG62="","ERROR"))))</f>
        <v>Fuerte</v>
      </c>
      <c r="AI62" s="561" t="s">
        <v>92</v>
      </c>
      <c r="AJ62" s="564">
        <f t="shared" ref="AJ62" si="181">IF(AH62="Débil",0,IF(AND(AH62="Moderado",AI62="Directamente"),1,IF(AND(AH62="Moderado",AI62="No disminuye"),0,IF(AND(AH62="Fuerte",AI62="Directamente"),2,IF(AND(AH62="Fuerte",AI62="No disminuye"),0)))))</f>
        <v>2</v>
      </c>
      <c r="AK62" s="564">
        <f>('4-VALORACIÓN DEL RIESGO'!H36-AJ62)</f>
        <v>-1</v>
      </c>
      <c r="AL62" s="564" t="str">
        <f t="shared" ref="AL62" si="182">IF(AK62=5,"Casi Seguro",IF(AK62=4,"Probable",IF(AK62=3,"Posible",IF(AK62=2,"Improbable",IF(AK62=1,"Rara Vez",IF(AK62=0,"Rara Vez",IF(AK62&lt;0,"Rara Vez")))))))</f>
        <v>Rara Vez</v>
      </c>
      <c r="AM62" s="561" t="s">
        <v>94</v>
      </c>
      <c r="AN62" s="568">
        <f t="shared" ref="AN62" si="183">IF(AH62="Débil",0,IF(AND(AH62="Moderado",AM62="Directamente"),1,IF(AND(AH62="Moderado",AM62="Indirectamente"),0,IF(AND(AH62="Moderado",AM62="No disminuye"),0,IF(AND(AH62="Fuerte",AM62="Directamente"),2,IF(AND(AH62="Fuerte",AM62="Indirectamente"),1,IF(AND(AH62="Fuerte",AM62="No disminuye"),0)))))))</f>
        <v>0</v>
      </c>
      <c r="AO62" s="568">
        <f>('4-VALORACIÓN DEL RIESGO'!AD36-AN62)</f>
        <v>5</v>
      </c>
      <c r="AP62" s="565" t="str">
        <f t="shared" ref="AP62" si="184">IF(AO62=5,"Catastrófico",IF(AO62=4,"Mayor",IF(AO62=3,"Moderado",IF(AO62=2,"Moderado",IF(AO62=1,"Moderado")))))</f>
        <v>Catastrófico</v>
      </c>
      <c r="AQ62" s="562" t="str">
        <f t="shared" ref="AQ62" si="185">IF(OR(AND(AP62="Moderado",AL62="Rara Vez"),AND(AP62="Moderado",AL62="Improbable")),"Moderado",IF(OR(AND(AP62="Mayor",AL62="Improbable"),AND(AP62="Mayor",AL62="Rara Vez"),AND(AP62="Moderado",AL62="Probable"),AND(AP62="Moderado",AL62="Posible")),"Alto",IF(OR(AND(AP62="Moderado",AL62="Casi Seguro"),AND(AP62="Mayor",AL62="Posible"),AND(AP62="Mayor",AL62="Probable"),AND(AP62="Mayor",AL62="Casi Seguro")),"Extremo",IF(AP62="Catastrófico","Extremo"))))</f>
        <v>Extremo</v>
      </c>
      <c r="AR62" s="562"/>
      <c r="AS62" s="563" t="s">
        <v>411</v>
      </c>
    </row>
    <row r="63" spans="2:45" ht="30.75" thickBot="1" x14ac:dyDescent="0.3">
      <c r="B63" s="571"/>
      <c r="C63" s="463"/>
      <c r="D63" s="583"/>
      <c r="E63" s="583"/>
      <c r="F63" s="157"/>
      <c r="G63" s="157"/>
      <c r="H63" s="157"/>
      <c r="I63" s="157"/>
      <c r="J63" s="157"/>
      <c r="K63" s="157"/>
      <c r="L63" s="157"/>
      <c r="M63" s="164"/>
      <c r="N63" s="149" t="b">
        <f t="shared" si="0"/>
        <v>0</v>
      </c>
      <c r="O63" s="139"/>
      <c r="P63" s="149" t="b">
        <f t="shared" si="1"/>
        <v>0</v>
      </c>
      <c r="Q63" s="139"/>
      <c r="R63" s="149" t="b">
        <f t="shared" si="2"/>
        <v>0</v>
      </c>
      <c r="S63" s="139"/>
      <c r="T63" s="149" t="b">
        <f t="shared" si="3"/>
        <v>0</v>
      </c>
      <c r="U63" s="139"/>
      <c r="V63" s="149" t="b">
        <f t="shared" si="4"/>
        <v>0</v>
      </c>
      <c r="W63" s="139"/>
      <c r="X63" s="149" t="b">
        <f t="shared" si="5"/>
        <v>0</v>
      </c>
      <c r="Y63" s="139"/>
      <c r="Z63" s="149" t="b">
        <f t="shared" si="6"/>
        <v>0</v>
      </c>
      <c r="AA63" s="116">
        <f t="shared" si="7"/>
        <v>0</v>
      </c>
      <c r="AB63" s="117" t="str">
        <f t="shared" si="8"/>
        <v>Débil</v>
      </c>
      <c r="AC63" s="165"/>
      <c r="AD63" s="148" t="str">
        <f t="shared" si="9"/>
        <v>Débil</v>
      </c>
      <c r="AE63" s="118" t="str">
        <f t="shared" si="10"/>
        <v>0</v>
      </c>
      <c r="AF63" s="577"/>
      <c r="AG63" s="582"/>
      <c r="AH63" s="560"/>
      <c r="AI63" s="561"/>
      <c r="AJ63" s="564"/>
      <c r="AK63" s="564"/>
      <c r="AL63" s="564"/>
      <c r="AM63" s="561"/>
      <c r="AN63" s="569"/>
      <c r="AO63" s="569"/>
      <c r="AP63" s="565"/>
      <c r="AQ63" s="562"/>
      <c r="AR63" s="562"/>
      <c r="AS63" s="563"/>
    </row>
    <row r="64" spans="2:45" ht="57.75" customHeight="1" x14ac:dyDescent="0.25">
      <c r="B64" s="571"/>
      <c r="C64" s="463"/>
      <c r="D64" s="583" t="str">
        <f>'3-IDENTIFICACIÓN DEL RIESGO'!G64</f>
        <v>Servidores públicos y/o colaboradores de las UGT reciben dádivas por agilizar, omitir o dilatar trámites para el desarrollo de procesos agrarios</v>
      </c>
      <c r="E64" s="583"/>
      <c r="F64" s="157" t="s">
        <v>840</v>
      </c>
      <c r="G64" s="157" t="s">
        <v>841</v>
      </c>
      <c r="H64" s="157" t="s">
        <v>844</v>
      </c>
      <c r="I64" s="157" t="s">
        <v>845</v>
      </c>
      <c r="J64" s="157" t="s">
        <v>846</v>
      </c>
      <c r="K64" s="157" t="s">
        <v>847</v>
      </c>
      <c r="L64" s="157" t="s">
        <v>848</v>
      </c>
      <c r="M64" s="164" t="s">
        <v>849</v>
      </c>
      <c r="N64" s="149">
        <f t="shared" si="0"/>
        <v>15</v>
      </c>
      <c r="O64" s="139" t="s">
        <v>850</v>
      </c>
      <c r="P64" s="149">
        <f t="shared" si="1"/>
        <v>15</v>
      </c>
      <c r="Q64" s="139" t="s">
        <v>851</v>
      </c>
      <c r="R64" s="149">
        <f t="shared" si="2"/>
        <v>15</v>
      </c>
      <c r="S64" s="139" t="s">
        <v>852</v>
      </c>
      <c r="T64" s="149">
        <f t="shared" si="3"/>
        <v>15</v>
      </c>
      <c r="U64" s="139" t="s">
        <v>853</v>
      </c>
      <c r="V64" s="149">
        <f t="shared" si="4"/>
        <v>15</v>
      </c>
      <c r="W64" s="139" t="s">
        <v>854</v>
      </c>
      <c r="X64" s="149">
        <f t="shared" si="5"/>
        <v>15</v>
      </c>
      <c r="Y64" s="139" t="s">
        <v>855</v>
      </c>
      <c r="Z64" s="149">
        <f t="shared" si="6"/>
        <v>10</v>
      </c>
      <c r="AA64" s="116">
        <f t="shared" si="7"/>
        <v>100</v>
      </c>
      <c r="AB64" s="117" t="str">
        <f t="shared" si="8"/>
        <v>Fuerte</v>
      </c>
      <c r="AC64" s="165" t="s">
        <v>58</v>
      </c>
      <c r="AD64" s="148" t="str">
        <f t="shared" si="9"/>
        <v>Moderado</v>
      </c>
      <c r="AE64" s="118" t="str">
        <f t="shared" si="10"/>
        <v>50</v>
      </c>
      <c r="AF64" s="576">
        <v>1</v>
      </c>
      <c r="AG64" s="581">
        <f t="shared" ref="AG64" si="186">(AE64+AE65)/AF64</f>
        <v>50</v>
      </c>
      <c r="AH64" s="559" t="str">
        <f t="shared" ref="AH64" si="187">IF(AG64&lt;50,"Débil",IF(AG64&lt;=99,"Moderado",IF(AG64=100,"Fuerte",IF(AG64="","ERROR"))))</f>
        <v>Moderado</v>
      </c>
      <c r="AI64" s="561" t="s">
        <v>92</v>
      </c>
      <c r="AJ64" s="564">
        <f t="shared" ref="AJ64" si="188">IF(AH64="Débil",0,IF(AND(AH64="Moderado",AI64="Directamente"),1,IF(AND(AH64="Moderado",AI64="No disminuye"),0,IF(AND(AH64="Fuerte",AI64="Directamente"),2,IF(AND(AH64="Fuerte",AI64="No disminuye"),0)))))</f>
        <v>1</v>
      </c>
      <c r="AK64" s="564">
        <f>('4-VALORACIÓN DEL RIESGO'!H37-AJ64)</f>
        <v>3</v>
      </c>
      <c r="AL64" s="564" t="str">
        <f t="shared" ref="AL64" si="189">IF(AK64=5,"Casi Seguro",IF(AK64=4,"Probable",IF(AK64=3,"Posible",IF(AK64=2,"Improbable",IF(AK64=1,"Rara Vez",IF(AK64=0,"Rara Vez",IF(AK64&lt;0,"Rara Vez")))))))</f>
        <v>Posible</v>
      </c>
      <c r="AM64" s="561" t="s">
        <v>94</v>
      </c>
      <c r="AN64" s="568">
        <f t="shared" ref="AN64" si="190">IF(AH64="Débil",0,IF(AND(AH64="Moderado",AM64="Directamente"),1,IF(AND(AH64="Moderado",AM64="Indirectamente"),0,IF(AND(AH64="Moderado",AM64="No disminuye"),0,IF(AND(AH64="Fuerte",AM64="Directamente"),2,IF(AND(AH64="Fuerte",AM64="Indirectamente"),1,IF(AND(AH64="Fuerte",AM64="No disminuye"),0)))))))</f>
        <v>0</v>
      </c>
      <c r="AO64" s="568">
        <f>('4-VALORACIÓN DEL RIESGO'!AD37-AN64)</f>
        <v>5</v>
      </c>
      <c r="AP64" s="565" t="str">
        <f t="shared" ref="AP64" si="191">IF(AO64=5,"Catastrófico",IF(AO64=4,"Mayor",IF(AO64=3,"Moderado",IF(AO64=2,"Moderado",IF(AO64=1,"Moderado")))))</f>
        <v>Catastrófico</v>
      </c>
      <c r="AQ64" s="562" t="str">
        <f t="shared" ref="AQ64" si="192">IF(OR(AND(AP64="Moderado",AL64="Rara Vez"),AND(AP64="Moderado",AL64="Improbable")),"Moderado",IF(OR(AND(AP64="Mayor",AL64="Improbable"),AND(AP64="Mayor",AL64="Rara Vez"),AND(AP64="Moderado",AL64="Probable"),AND(AP64="Moderado",AL64="Posible")),"Alto",IF(OR(AND(AP64="Moderado",AL64="Casi Seguro"),AND(AP64="Mayor",AL64="Posible"),AND(AP64="Mayor",AL64="Probable"),AND(AP64="Mayor",AL64="Casi Seguro")),"Extremo",IF(AP64="Catastrófico","Extremo"))))</f>
        <v>Extremo</v>
      </c>
      <c r="AR64" s="562"/>
      <c r="AS64" s="563" t="s">
        <v>411</v>
      </c>
    </row>
    <row r="65" spans="2:45" ht="30.75" thickBot="1" x14ac:dyDescent="0.3">
      <c r="B65" s="571"/>
      <c r="C65" s="463"/>
      <c r="D65" s="583"/>
      <c r="E65" s="583"/>
      <c r="F65" s="157"/>
      <c r="G65" s="157"/>
      <c r="H65" s="157"/>
      <c r="I65" s="157"/>
      <c r="J65" s="157"/>
      <c r="K65" s="157"/>
      <c r="L65" s="157"/>
      <c r="M65" s="164"/>
      <c r="N65" s="149" t="b">
        <f t="shared" si="0"/>
        <v>0</v>
      </c>
      <c r="O65" s="139"/>
      <c r="P65" s="149" t="b">
        <f t="shared" si="1"/>
        <v>0</v>
      </c>
      <c r="Q65" s="139"/>
      <c r="R65" s="149" t="b">
        <f t="shared" si="2"/>
        <v>0</v>
      </c>
      <c r="S65" s="139"/>
      <c r="T65" s="149" t="b">
        <f t="shared" si="3"/>
        <v>0</v>
      </c>
      <c r="U65" s="139"/>
      <c r="V65" s="149" t="b">
        <f t="shared" si="4"/>
        <v>0</v>
      </c>
      <c r="W65" s="139"/>
      <c r="X65" s="149" t="b">
        <f t="shared" si="5"/>
        <v>0</v>
      </c>
      <c r="Y65" s="139"/>
      <c r="Z65" s="149" t="b">
        <f t="shared" si="6"/>
        <v>0</v>
      </c>
      <c r="AA65" s="116">
        <f t="shared" si="7"/>
        <v>0</v>
      </c>
      <c r="AB65" s="117" t="str">
        <f t="shared" si="8"/>
        <v>Débil</v>
      </c>
      <c r="AC65" s="165"/>
      <c r="AD65" s="148" t="str">
        <f t="shared" si="9"/>
        <v>Débil</v>
      </c>
      <c r="AE65" s="118" t="str">
        <f t="shared" si="10"/>
        <v>0</v>
      </c>
      <c r="AF65" s="577"/>
      <c r="AG65" s="582"/>
      <c r="AH65" s="560"/>
      <c r="AI65" s="561"/>
      <c r="AJ65" s="564"/>
      <c r="AK65" s="564"/>
      <c r="AL65" s="564"/>
      <c r="AM65" s="561"/>
      <c r="AN65" s="569"/>
      <c r="AO65" s="569"/>
      <c r="AP65" s="565"/>
      <c r="AQ65" s="562"/>
      <c r="AR65" s="562"/>
      <c r="AS65" s="563"/>
    </row>
    <row r="66" spans="2:45" ht="30" x14ac:dyDescent="0.25">
      <c r="B66" s="571"/>
      <c r="C66" s="463"/>
      <c r="D66" s="583" t="str">
        <f>'3-IDENTIFICACIÓN DEL RIESGO'!G66</f>
        <v>Riesgo 3</v>
      </c>
      <c r="E66" s="583"/>
      <c r="F66" s="157"/>
      <c r="G66" s="157"/>
      <c r="H66" s="157"/>
      <c r="I66" s="157"/>
      <c r="J66" s="157"/>
      <c r="K66" s="157"/>
      <c r="L66" s="157"/>
      <c r="M66" s="164"/>
      <c r="N66" s="149" t="b">
        <f t="shared" si="0"/>
        <v>0</v>
      </c>
      <c r="O66" s="139"/>
      <c r="P66" s="149" t="b">
        <f t="shared" si="1"/>
        <v>0</v>
      </c>
      <c r="Q66" s="139"/>
      <c r="R66" s="149" t="b">
        <f t="shared" si="2"/>
        <v>0</v>
      </c>
      <c r="S66" s="139"/>
      <c r="T66" s="149" t="b">
        <f t="shared" si="3"/>
        <v>0</v>
      </c>
      <c r="U66" s="139"/>
      <c r="V66" s="149" t="b">
        <f t="shared" si="4"/>
        <v>0</v>
      </c>
      <c r="W66" s="139"/>
      <c r="X66" s="149" t="b">
        <f t="shared" si="5"/>
        <v>0</v>
      </c>
      <c r="Y66" s="139"/>
      <c r="Z66" s="149" t="b">
        <f t="shared" si="6"/>
        <v>0</v>
      </c>
      <c r="AA66" s="116">
        <f t="shared" si="7"/>
        <v>0</v>
      </c>
      <c r="AB66" s="117" t="str">
        <f t="shared" si="8"/>
        <v>Débil</v>
      </c>
      <c r="AC66" s="165"/>
      <c r="AD66" s="148" t="str">
        <f t="shared" si="9"/>
        <v>Débil</v>
      </c>
      <c r="AE66" s="118" t="str">
        <f t="shared" si="10"/>
        <v>0</v>
      </c>
      <c r="AF66" s="576"/>
      <c r="AG66" s="581" t="e">
        <f t="shared" ref="AG66" si="193">(AE66+AE67)/AF66</f>
        <v>#DIV/0!</v>
      </c>
      <c r="AH66" s="559" t="e">
        <f t="shared" ref="AH66" si="194">IF(AG66&lt;50,"Débil",IF(AG66&lt;=99,"Moderado",IF(AG66=100,"Fuerte",IF(AG66="","ERROR"))))</f>
        <v>#DIV/0!</v>
      </c>
      <c r="AI66" s="561"/>
      <c r="AJ66" s="564" t="e">
        <f t="shared" ref="AJ66" si="195">IF(AH66="Débil",0,IF(AND(AH66="Moderado",AI66="Directamente"),1,IF(AND(AH66="Moderado",AI66="No disminuye"),0,IF(AND(AH66="Fuerte",AI66="Directamente"),2,IF(AND(AH66="Fuerte",AI66="No disminuye"),0)))))</f>
        <v>#DIV/0!</v>
      </c>
      <c r="AK66" s="564" t="e">
        <f>('4-VALORACIÓN DEL RIESGO'!H38-AJ66)</f>
        <v>#DIV/0!</v>
      </c>
      <c r="AL66" s="564" t="e">
        <f t="shared" ref="AL66" si="196">IF(AK66=5,"Casi Seguro",IF(AK66=4,"Probable",IF(AK66=3,"Posible",IF(AK66=2,"Improbable",IF(AK66=1,"Rara Vez",IF(AK66=0,"Rara Vez",IF(AK66&lt;0,"Rara Vez")))))))</f>
        <v>#DIV/0!</v>
      </c>
      <c r="AM66" s="561"/>
      <c r="AN66" s="568" t="e">
        <f t="shared" ref="AN66" si="197">IF(AH66="Débil",0,IF(AND(AH66="Moderado",AM66="Directamente"),1,IF(AND(AH66="Moderado",AM66="Indirectamente"),0,IF(AND(AH66="Moderado",AM66="No disminuye"),0,IF(AND(AH66="Fuerte",AM66="Directamente"),2,IF(AND(AH66="Fuerte",AM66="Indirectamente"),1,IF(AND(AH66="Fuerte",AM66="No disminuye"),0)))))))</f>
        <v>#DIV/0!</v>
      </c>
      <c r="AO66" s="568" t="e">
        <f>('4-VALORACIÓN DEL RIESGO'!AD38-AN66)</f>
        <v>#DIV/0!</v>
      </c>
      <c r="AP66" s="565" t="e">
        <f t="shared" ref="AP66" si="198">IF(AO66=5,"Catastrófico",IF(AO66=4,"Mayor",IF(AO66=3,"Moderado",IF(AO66=2,"Moderado",IF(AO66=1,"Moderado")))))</f>
        <v>#DIV/0!</v>
      </c>
      <c r="AQ66" s="562" t="e">
        <f t="shared" ref="AQ66" si="199">IF(OR(AND(AP66="Moderado",AL66="Rara Vez"),AND(AP66="Moderado",AL66="Improbable")),"Moderado",IF(OR(AND(AP66="Mayor",AL66="Improbable"),AND(AP66="Mayor",AL66="Rara Vez"),AND(AP66="Moderado",AL66="Probable"),AND(AP66="Moderado",AL66="Posible")),"Alto",IF(OR(AND(AP66="Moderado",AL66="Casi Seguro"),AND(AP66="Mayor",AL66="Posible"),AND(AP66="Mayor",AL66="Probable"),AND(AP66="Mayor",AL66="Casi Seguro")),"Extremo",IF(AP66="Catastrófico","Extremo"))))</f>
        <v>#DIV/0!</v>
      </c>
      <c r="AR66" s="562"/>
      <c r="AS66" s="563" t="s">
        <v>411</v>
      </c>
    </row>
    <row r="67" spans="2:45" ht="30.75" thickBot="1" x14ac:dyDescent="0.3">
      <c r="B67" s="571"/>
      <c r="C67" s="463"/>
      <c r="D67" s="583"/>
      <c r="E67" s="583"/>
      <c r="F67" s="157"/>
      <c r="G67" s="157"/>
      <c r="H67" s="157"/>
      <c r="I67" s="157"/>
      <c r="J67" s="157"/>
      <c r="K67" s="157"/>
      <c r="L67" s="157"/>
      <c r="M67" s="164"/>
      <c r="N67" s="149" t="b">
        <f t="shared" si="0"/>
        <v>0</v>
      </c>
      <c r="O67" s="139"/>
      <c r="P67" s="149" t="b">
        <f t="shared" si="1"/>
        <v>0</v>
      </c>
      <c r="Q67" s="139"/>
      <c r="R67" s="149" t="b">
        <f t="shared" si="2"/>
        <v>0</v>
      </c>
      <c r="S67" s="139"/>
      <c r="T67" s="149" t="b">
        <f t="shared" si="3"/>
        <v>0</v>
      </c>
      <c r="U67" s="139"/>
      <c r="V67" s="149" t="b">
        <f t="shared" si="4"/>
        <v>0</v>
      </c>
      <c r="W67" s="139"/>
      <c r="X67" s="149" t="b">
        <f t="shared" si="5"/>
        <v>0</v>
      </c>
      <c r="Y67" s="139"/>
      <c r="Z67" s="149" t="b">
        <f t="shared" si="6"/>
        <v>0</v>
      </c>
      <c r="AA67" s="116">
        <f t="shared" si="7"/>
        <v>0</v>
      </c>
      <c r="AB67" s="117" t="str">
        <f t="shared" si="8"/>
        <v>Débil</v>
      </c>
      <c r="AC67" s="165"/>
      <c r="AD67" s="148" t="str">
        <f t="shared" si="9"/>
        <v>Débil</v>
      </c>
      <c r="AE67" s="118" t="str">
        <f t="shared" si="10"/>
        <v>0</v>
      </c>
      <c r="AF67" s="577"/>
      <c r="AG67" s="582"/>
      <c r="AH67" s="560"/>
      <c r="AI67" s="561"/>
      <c r="AJ67" s="564"/>
      <c r="AK67" s="564"/>
      <c r="AL67" s="564"/>
      <c r="AM67" s="561"/>
      <c r="AN67" s="569"/>
      <c r="AO67" s="569"/>
      <c r="AP67" s="565"/>
      <c r="AQ67" s="562"/>
      <c r="AR67" s="562"/>
      <c r="AS67" s="563"/>
    </row>
    <row r="68" spans="2:45" ht="30" x14ac:dyDescent="0.25">
      <c r="B68" s="571"/>
      <c r="C68" s="463"/>
      <c r="D68" s="583" t="str">
        <f>'3-IDENTIFICACIÓN DEL RIESGO'!G68</f>
        <v>Riesgo 4</v>
      </c>
      <c r="E68" s="583"/>
      <c r="F68" s="157"/>
      <c r="G68" s="157"/>
      <c r="H68" s="157"/>
      <c r="I68" s="157"/>
      <c r="J68" s="157"/>
      <c r="K68" s="157"/>
      <c r="L68" s="157"/>
      <c r="M68" s="164"/>
      <c r="N68" s="149" t="b">
        <f t="shared" si="0"/>
        <v>0</v>
      </c>
      <c r="O68" s="139"/>
      <c r="P68" s="149" t="b">
        <f t="shared" si="1"/>
        <v>0</v>
      </c>
      <c r="Q68" s="139"/>
      <c r="R68" s="149" t="b">
        <f t="shared" si="2"/>
        <v>0</v>
      </c>
      <c r="S68" s="139"/>
      <c r="T68" s="149" t="b">
        <f t="shared" si="3"/>
        <v>0</v>
      </c>
      <c r="U68" s="139"/>
      <c r="V68" s="149" t="b">
        <f t="shared" si="4"/>
        <v>0</v>
      </c>
      <c r="W68" s="139"/>
      <c r="X68" s="149" t="b">
        <f t="shared" si="5"/>
        <v>0</v>
      </c>
      <c r="Y68" s="139"/>
      <c r="Z68" s="149" t="b">
        <f t="shared" si="6"/>
        <v>0</v>
      </c>
      <c r="AA68" s="116">
        <f t="shared" si="7"/>
        <v>0</v>
      </c>
      <c r="AB68" s="117" t="str">
        <f t="shared" si="8"/>
        <v>Débil</v>
      </c>
      <c r="AC68" s="165"/>
      <c r="AD68" s="148" t="str">
        <f t="shared" si="9"/>
        <v>Débil</v>
      </c>
      <c r="AE68" s="118" t="str">
        <f t="shared" si="10"/>
        <v>0</v>
      </c>
      <c r="AF68" s="576"/>
      <c r="AG68" s="581" t="e">
        <f t="shared" ref="AG68" si="200">(AE68+AE69)/AF68</f>
        <v>#DIV/0!</v>
      </c>
      <c r="AH68" s="559" t="e">
        <f t="shared" ref="AH68" si="201">IF(AG68&lt;50,"Débil",IF(AG68&lt;=99,"Moderado",IF(AG68=100,"Fuerte",IF(AG68="","ERROR"))))</f>
        <v>#DIV/0!</v>
      </c>
      <c r="AI68" s="561"/>
      <c r="AJ68" s="564" t="e">
        <f t="shared" ref="AJ68" si="202">IF(AH68="Débil",0,IF(AND(AH68="Moderado",AI68="Directamente"),1,IF(AND(AH68="Moderado",AI68="No disminuye"),0,IF(AND(AH68="Fuerte",AI68="Directamente"),2,IF(AND(AH68="Fuerte",AI68="No disminuye"),0)))))</f>
        <v>#DIV/0!</v>
      </c>
      <c r="AK68" s="564" t="e">
        <f>('4-VALORACIÓN DEL RIESGO'!H39-AJ68)</f>
        <v>#DIV/0!</v>
      </c>
      <c r="AL68" s="564" t="e">
        <f t="shared" ref="AL68" si="203">IF(AK68=5,"Casi Seguro",IF(AK68=4,"Probable",IF(AK68=3,"Posible",IF(AK68=2,"Improbable",IF(AK68=1,"Rara Vez",IF(AK68=0,"Rara Vez",IF(AK68&lt;0,"Rara Vez")))))))</f>
        <v>#DIV/0!</v>
      </c>
      <c r="AM68" s="561"/>
      <c r="AN68" s="568" t="e">
        <f t="shared" ref="AN68" si="204">IF(AH68="Débil",0,IF(AND(AH68="Moderado",AM68="Directamente"),1,IF(AND(AH68="Moderado",AM68="Indirectamente"),0,IF(AND(AH68="Moderado",AM68="No disminuye"),0,IF(AND(AH68="Fuerte",AM68="Directamente"),2,IF(AND(AH68="Fuerte",AM68="Indirectamente"),1,IF(AND(AH68="Fuerte",AM68="No disminuye"),0)))))))</f>
        <v>#DIV/0!</v>
      </c>
      <c r="AO68" s="568" t="e">
        <f>('4-VALORACIÓN DEL RIESGO'!AD39-AN68)</f>
        <v>#DIV/0!</v>
      </c>
      <c r="AP68" s="565" t="e">
        <f t="shared" ref="AP68" si="205">IF(AO68=5,"Catastrófico",IF(AO68=4,"Mayor",IF(AO68=3,"Moderado",IF(AO68=2,"Moderado",IF(AO68=1,"Moderado")))))</f>
        <v>#DIV/0!</v>
      </c>
      <c r="AQ68" s="562" t="e">
        <f t="shared" ref="AQ68" si="206">IF(OR(AND(AP68="Moderado",AL68="Rara Vez"),AND(AP68="Moderado",AL68="Improbable")),"Moderado",IF(OR(AND(AP68="Mayor",AL68="Improbable"),AND(AP68="Mayor",AL68="Rara Vez"),AND(AP68="Moderado",AL68="Probable"),AND(AP68="Moderado",AL68="Posible")),"Alto",IF(OR(AND(AP68="Moderado",AL68="Casi Seguro"),AND(AP68="Mayor",AL68="Posible"),AND(AP68="Mayor",AL68="Probable"),AND(AP68="Mayor",AL68="Casi Seguro")),"Extremo",IF(AP68="Catastrófico","Extremo"))))</f>
        <v>#DIV/0!</v>
      </c>
      <c r="AR68" s="562"/>
      <c r="AS68" s="563" t="s">
        <v>411</v>
      </c>
    </row>
    <row r="69" spans="2:45" ht="30.75" thickBot="1" x14ac:dyDescent="0.3">
      <c r="B69" s="571"/>
      <c r="C69" s="463"/>
      <c r="D69" s="583"/>
      <c r="E69" s="583"/>
      <c r="F69" s="157"/>
      <c r="G69" s="157"/>
      <c r="H69" s="157"/>
      <c r="I69" s="157"/>
      <c r="J69" s="157"/>
      <c r="K69" s="157"/>
      <c r="L69" s="157"/>
      <c r="M69" s="164"/>
      <c r="N69" s="149" t="b">
        <f t="shared" si="0"/>
        <v>0</v>
      </c>
      <c r="O69" s="139"/>
      <c r="P69" s="149" t="b">
        <f t="shared" si="1"/>
        <v>0</v>
      </c>
      <c r="Q69" s="139"/>
      <c r="R69" s="149" t="b">
        <f t="shared" si="2"/>
        <v>0</v>
      </c>
      <c r="S69" s="139"/>
      <c r="T69" s="149" t="b">
        <f t="shared" si="3"/>
        <v>0</v>
      </c>
      <c r="U69" s="139"/>
      <c r="V69" s="149" t="b">
        <f t="shared" si="4"/>
        <v>0</v>
      </c>
      <c r="W69" s="139"/>
      <c r="X69" s="149" t="b">
        <f t="shared" si="5"/>
        <v>0</v>
      </c>
      <c r="Y69" s="139"/>
      <c r="Z69" s="149" t="b">
        <f t="shared" si="6"/>
        <v>0</v>
      </c>
      <c r="AA69" s="116">
        <f t="shared" si="7"/>
        <v>0</v>
      </c>
      <c r="AB69" s="117" t="str">
        <f t="shared" si="8"/>
        <v>Débil</v>
      </c>
      <c r="AC69" s="165"/>
      <c r="AD69" s="148" t="str">
        <f t="shared" si="9"/>
        <v>Débil</v>
      </c>
      <c r="AE69" s="118" t="str">
        <f t="shared" si="10"/>
        <v>0</v>
      </c>
      <c r="AF69" s="577"/>
      <c r="AG69" s="582"/>
      <c r="AH69" s="560"/>
      <c r="AI69" s="561"/>
      <c r="AJ69" s="564"/>
      <c r="AK69" s="564"/>
      <c r="AL69" s="564"/>
      <c r="AM69" s="561"/>
      <c r="AN69" s="569"/>
      <c r="AO69" s="569"/>
      <c r="AP69" s="565"/>
      <c r="AQ69" s="562"/>
      <c r="AR69" s="562"/>
      <c r="AS69" s="563"/>
    </row>
    <row r="70" spans="2:45" ht="30" x14ac:dyDescent="0.25">
      <c r="B70" s="571"/>
      <c r="C70" s="463"/>
      <c r="D70" s="583" t="str">
        <f>'3-IDENTIFICACIÓN DEL RIESGO'!G70</f>
        <v>Riesgo 5</v>
      </c>
      <c r="E70" s="583"/>
      <c r="F70" s="157"/>
      <c r="G70" s="157"/>
      <c r="H70" s="157"/>
      <c r="I70" s="157"/>
      <c r="J70" s="157"/>
      <c r="K70" s="157"/>
      <c r="L70" s="157"/>
      <c r="M70" s="164"/>
      <c r="N70" s="149" t="b">
        <f t="shared" si="0"/>
        <v>0</v>
      </c>
      <c r="O70" s="139"/>
      <c r="P70" s="149" t="b">
        <f t="shared" si="1"/>
        <v>0</v>
      </c>
      <c r="Q70" s="139"/>
      <c r="R70" s="149" t="b">
        <f t="shared" si="2"/>
        <v>0</v>
      </c>
      <c r="S70" s="139"/>
      <c r="T70" s="149" t="b">
        <f t="shared" si="3"/>
        <v>0</v>
      </c>
      <c r="U70" s="139"/>
      <c r="V70" s="149" t="b">
        <f t="shared" si="4"/>
        <v>0</v>
      </c>
      <c r="W70" s="139"/>
      <c r="X70" s="149" t="b">
        <f t="shared" si="5"/>
        <v>0</v>
      </c>
      <c r="Y70" s="139"/>
      <c r="Z70" s="149" t="b">
        <f t="shared" si="6"/>
        <v>0</v>
      </c>
      <c r="AA70" s="116">
        <f t="shared" si="7"/>
        <v>0</v>
      </c>
      <c r="AB70" s="117" t="str">
        <f t="shared" si="8"/>
        <v>Débil</v>
      </c>
      <c r="AC70" s="165"/>
      <c r="AD70" s="148" t="str">
        <f t="shared" si="9"/>
        <v>Débil</v>
      </c>
      <c r="AE70" s="118" t="str">
        <f t="shared" si="10"/>
        <v>0</v>
      </c>
      <c r="AF70" s="576"/>
      <c r="AG70" s="581" t="e">
        <f t="shared" ref="AG70" si="207">(AE70+AE71)/AF70</f>
        <v>#DIV/0!</v>
      </c>
      <c r="AH70" s="559" t="e">
        <f t="shared" ref="AH70" si="208">IF(AG70&lt;50,"Débil",IF(AG70&lt;=99,"Moderado",IF(AG70=100,"Fuerte",IF(AG70="","ERROR"))))</f>
        <v>#DIV/0!</v>
      </c>
      <c r="AI70" s="561"/>
      <c r="AJ70" s="564" t="e">
        <f t="shared" ref="AJ70" si="209">IF(AH70="Débil",0,IF(AND(AH70="Moderado",AI70="Directamente"),1,IF(AND(AH70="Moderado",AI70="No disminuye"),0,IF(AND(AH70="Fuerte",AI70="Directamente"),2,IF(AND(AH70="Fuerte",AI70="No disminuye"),0)))))</f>
        <v>#DIV/0!</v>
      </c>
      <c r="AK70" s="564" t="e">
        <f>('4-VALORACIÓN DEL RIESGO'!H40-AJ70)</f>
        <v>#DIV/0!</v>
      </c>
      <c r="AL70" s="564" t="e">
        <f t="shared" ref="AL70" si="210">IF(AK70=5,"Casi Seguro",IF(AK70=4,"Probable",IF(AK70=3,"Posible",IF(AK70=2,"Improbable",IF(AK70=1,"Rara Vez",IF(AK70=0,"Rara Vez",IF(AK70&lt;0,"Rara Vez")))))))</f>
        <v>#DIV/0!</v>
      </c>
      <c r="AM70" s="561"/>
      <c r="AN70" s="568" t="e">
        <f t="shared" ref="AN70" si="211">IF(AH70="Débil",0,IF(AND(AH70="Moderado",AM70="Directamente"),1,IF(AND(AH70="Moderado",AM70="Indirectamente"),0,IF(AND(AH70="Moderado",AM70="No disminuye"),0,IF(AND(AH70="Fuerte",AM70="Directamente"),2,IF(AND(AH70="Fuerte",AM70="Indirectamente"),1,IF(AND(AH70="Fuerte",AM70="No disminuye"),0)))))))</f>
        <v>#DIV/0!</v>
      </c>
      <c r="AO70" s="568" t="e">
        <f>('4-VALORACIÓN DEL RIESGO'!AD40-AN70)</f>
        <v>#DIV/0!</v>
      </c>
      <c r="AP70" s="565" t="e">
        <f t="shared" ref="AP70" si="212">IF(AO70=5,"Catastrófico",IF(AO70=4,"Mayor",IF(AO70=3,"Moderado",IF(AO70=2,"Moderado",IF(AO70=1,"Moderado")))))</f>
        <v>#DIV/0!</v>
      </c>
      <c r="AQ70" s="562" t="e">
        <f t="shared" ref="AQ70" si="213">IF(OR(AND(AP70="Moderado",AL70="Rara Vez"),AND(AP70="Moderado",AL70="Improbable")),"Moderado",IF(OR(AND(AP70="Mayor",AL70="Improbable"),AND(AP70="Mayor",AL70="Rara Vez"),AND(AP70="Moderado",AL70="Probable"),AND(AP70="Moderado",AL70="Posible")),"Alto",IF(OR(AND(AP70="Moderado",AL70="Casi Seguro"),AND(AP70="Mayor",AL70="Posible"),AND(AP70="Mayor",AL70="Probable"),AND(AP70="Mayor",AL70="Casi Seguro")),"Extremo",IF(AP70="Catastrófico","Extremo"))))</f>
        <v>#DIV/0!</v>
      </c>
      <c r="AR70" s="562"/>
      <c r="AS70" s="563" t="s">
        <v>411</v>
      </c>
    </row>
    <row r="71" spans="2:45" ht="30.75" thickBot="1" x14ac:dyDescent="0.3">
      <c r="B71" s="572"/>
      <c r="C71" s="464"/>
      <c r="D71" s="583"/>
      <c r="E71" s="583"/>
      <c r="F71" s="157"/>
      <c r="G71" s="157"/>
      <c r="H71" s="157"/>
      <c r="I71" s="157"/>
      <c r="J71" s="157"/>
      <c r="K71" s="157"/>
      <c r="L71" s="157"/>
      <c r="M71" s="164"/>
      <c r="N71" s="149" t="b">
        <f t="shared" si="0"/>
        <v>0</v>
      </c>
      <c r="O71" s="139"/>
      <c r="P71" s="149" t="b">
        <f t="shared" si="1"/>
        <v>0</v>
      </c>
      <c r="Q71" s="139"/>
      <c r="R71" s="149" t="b">
        <f t="shared" si="2"/>
        <v>0</v>
      </c>
      <c r="S71" s="139"/>
      <c r="T71" s="149" t="b">
        <f t="shared" si="3"/>
        <v>0</v>
      </c>
      <c r="U71" s="139"/>
      <c r="V71" s="149" t="b">
        <f t="shared" si="4"/>
        <v>0</v>
      </c>
      <c r="W71" s="139"/>
      <c r="X71" s="149" t="b">
        <f t="shared" si="5"/>
        <v>0</v>
      </c>
      <c r="Y71" s="139"/>
      <c r="Z71" s="149" t="b">
        <f t="shared" si="6"/>
        <v>0</v>
      </c>
      <c r="AA71" s="116">
        <f t="shared" si="7"/>
        <v>0</v>
      </c>
      <c r="AB71" s="117" t="str">
        <f t="shared" si="8"/>
        <v>Débil</v>
      </c>
      <c r="AC71" s="165"/>
      <c r="AD71" s="148" t="str">
        <f t="shared" si="9"/>
        <v>Débil</v>
      </c>
      <c r="AE71" s="118" t="str">
        <f t="shared" si="10"/>
        <v>0</v>
      </c>
      <c r="AF71" s="577"/>
      <c r="AG71" s="582"/>
      <c r="AH71" s="560"/>
      <c r="AI71" s="561"/>
      <c r="AJ71" s="564"/>
      <c r="AK71" s="564"/>
      <c r="AL71" s="564"/>
      <c r="AM71" s="561"/>
      <c r="AN71" s="569"/>
      <c r="AO71" s="569"/>
      <c r="AP71" s="565"/>
      <c r="AQ71" s="562"/>
      <c r="AR71" s="562"/>
      <c r="AS71" s="563"/>
    </row>
    <row r="72" spans="2:45" ht="40.5" x14ac:dyDescent="0.25">
      <c r="B72" s="644" t="str">
        <f>'3-IDENTIFICACIÓN DEL RIESGO'!B72</f>
        <v>Acceso a la Propiedad de la Tierra y los Territorios</v>
      </c>
      <c r="C72" s="462" t="str">
        <f>'3-IDENTIFICACIÓN DEL RIESGO'!E72</f>
        <v>1. Dirección de Acceso a Tierras.
2. Subdirección de Acceso a Tierras por Demanda y Descongestión.
3. Subdirección de Acceso a Tierras en Zonas Focalizadas.
4. Subdirección de Administración de Tierras de la Nación.
5. Dirección de Asuntos Étnicos.
6. Subdirección de Asuntos Étnicos.
7. UGT's</v>
      </c>
      <c r="D72" s="583" t="str">
        <f>'3-IDENTIFICACIÓN DEL RIESGO'!G72</f>
        <v>Manipulación y/u omisión de la información obtenida en la visita agronómica o estudio preliminar y complementario de títulos  de expedientes de Compra Directa de la DAT para  beneficio propio o de particulares.</v>
      </c>
      <c r="E72" s="583"/>
      <c r="F72" s="168" t="s">
        <v>689</v>
      </c>
      <c r="G72" s="168" t="s">
        <v>560</v>
      </c>
      <c r="H72" s="169" t="s">
        <v>690</v>
      </c>
      <c r="I72" s="168" t="s">
        <v>691</v>
      </c>
      <c r="J72" s="168" t="s">
        <v>692</v>
      </c>
      <c r="K72" s="168" t="s">
        <v>693</v>
      </c>
      <c r="L72" s="168" t="s">
        <v>694</v>
      </c>
      <c r="M72" s="164" t="s">
        <v>185</v>
      </c>
      <c r="N72" s="149">
        <f t="shared" si="0"/>
        <v>15</v>
      </c>
      <c r="O72" s="139" t="s">
        <v>186</v>
      </c>
      <c r="P72" s="149">
        <f t="shared" si="1"/>
        <v>15</v>
      </c>
      <c r="Q72" s="139" t="s">
        <v>187</v>
      </c>
      <c r="R72" s="149">
        <f t="shared" si="2"/>
        <v>15</v>
      </c>
      <c r="S72" s="139" t="s">
        <v>61</v>
      </c>
      <c r="T72" s="149">
        <f t="shared" si="3"/>
        <v>15</v>
      </c>
      <c r="U72" s="139" t="s">
        <v>188</v>
      </c>
      <c r="V72" s="149">
        <f t="shared" si="4"/>
        <v>15</v>
      </c>
      <c r="W72" s="139" t="s">
        <v>189</v>
      </c>
      <c r="X72" s="149">
        <f t="shared" si="5"/>
        <v>15</v>
      </c>
      <c r="Y72" s="139" t="s">
        <v>190</v>
      </c>
      <c r="Z72" s="149">
        <f t="shared" si="6"/>
        <v>10</v>
      </c>
      <c r="AA72" s="116">
        <f t="shared" si="7"/>
        <v>100</v>
      </c>
      <c r="AB72" s="117" t="str">
        <f t="shared" si="8"/>
        <v>Fuerte</v>
      </c>
      <c r="AC72" s="165" t="s">
        <v>64</v>
      </c>
      <c r="AD72" s="148" t="str">
        <f t="shared" si="9"/>
        <v>Fuerte</v>
      </c>
      <c r="AE72" s="118" t="str">
        <f t="shared" si="10"/>
        <v>100</v>
      </c>
      <c r="AF72" s="576">
        <v>2</v>
      </c>
      <c r="AG72" s="581">
        <f t="shared" ref="AG72" si="214">(AE72+AE73)/AF72</f>
        <v>100</v>
      </c>
      <c r="AH72" s="559" t="str">
        <f t="shared" ref="AH72" si="215">IF(AG72&lt;50,"Débil",IF(AG72&lt;=99,"Moderado",IF(AG72=100,"Fuerte",IF(AG72="","ERROR"))))</f>
        <v>Fuerte</v>
      </c>
      <c r="AI72" s="561" t="s">
        <v>92</v>
      </c>
      <c r="AJ72" s="564">
        <f t="shared" ref="AJ72" si="216">IF(AH72="Débil",0,IF(AND(AH72="Moderado",AI72="Directamente"),1,IF(AND(AH72="Moderado",AI72="No disminuye"),0,IF(AND(AH72="Fuerte",AI72="Directamente"),2,IF(AND(AH72="Fuerte",AI72="No disminuye"),0)))))</f>
        <v>2</v>
      </c>
      <c r="AK72" s="564">
        <f>('4-VALORACIÓN DEL RIESGO'!H41-AJ72)</f>
        <v>2</v>
      </c>
      <c r="AL72" s="564" t="str">
        <f t="shared" ref="AL72" si="217">IF(AK72=5,"Casi Seguro",IF(AK72=4,"Probable",IF(AK72=3,"Posible",IF(AK72=2,"Improbable",IF(AK72=1,"Rara Vez",IF(AK72=0,"Rara Vez",IF(AK72&lt;0,"Rara Vez")))))))</f>
        <v>Improbable</v>
      </c>
      <c r="AM72" s="561" t="s">
        <v>94</v>
      </c>
      <c r="AN72" s="568">
        <f t="shared" ref="AN72" si="218">IF(AH72="Débil",0,IF(AND(AH72="Moderado",AM72="Directamente"),1,IF(AND(AH72="Moderado",AM72="Indirectamente"),0,IF(AND(AH72="Moderado",AM72="No disminuye"),0,IF(AND(AH72="Fuerte",AM72="Directamente"),2,IF(AND(AH72="Fuerte",AM72="Indirectamente"),1,IF(AND(AH72="Fuerte",AM72="No disminuye"),0)))))))</f>
        <v>0</v>
      </c>
      <c r="AO72" s="568">
        <f>('4-VALORACIÓN DEL RIESGO'!AD41-AN72)</f>
        <v>5</v>
      </c>
      <c r="AP72" s="565" t="str">
        <f t="shared" ref="AP72" si="219">IF(AO72=5,"Catastrófico",IF(AO72=4,"Mayor",IF(AO72=3,"Moderado",IF(AO72=2,"Moderado",IF(AO72=1,"Moderado")))))</f>
        <v>Catastrófico</v>
      </c>
      <c r="AQ72" s="562" t="str">
        <f t="shared" ref="AQ72" si="220">IF(OR(AND(AP72="Moderado",AL72="Rara Vez"),AND(AP72="Moderado",AL72="Improbable")),"Moderado",IF(OR(AND(AP72="Mayor",AL72="Improbable"),AND(AP72="Mayor",AL72="Rara Vez"),AND(AP72="Moderado",AL72="Probable"),AND(AP72="Moderado",AL72="Posible")),"Alto",IF(OR(AND(AP72="Moderado",AL72="Casi Seguro"),AND(AP72="Mayor",AL72="Posible"),AND(AP72="Mayor",AL72="Probable"),AND(AP72="Mayor",AL72="Casi Seguro")),"Extremo",IF(AP72="Catastrófico","Extremo"))))</f>
        <v>Extremo</v>
      </c>
      <c r="AR72" s="562"/>
      <c r="AS72" s="563" t="s">
        <v>411</v>
      </c>
    </row>
    <row r="73" spans="2:45" ht="41.25" thickBot="1" x14ac:dyDescent="0.3">
      <c r="B73" s="645"/>
      <c r="C73" s="463"/>
      <c r="D73" s="583"/>
      <c r="E73" s="583"/>
      <c r="F73" s="168" t="s">
        <v>689</v>
      </c>
      <c r="G73" s="168" t="s">
        <v>426</v>
      </c>
      <c r="H73" s="169" t="s">
        <v>690</v>
      </c>
      <c r="I73" s="168" t="s">
        <v>695</v>
      </c>
      <c r="J73" s="168" t="s">
        <v>696</v>
      </c>
      <c r="K73" s="168" t="s">
        <v>697</v>
      </c>
      <c r="L73" s="168" t="s">
        <v>698</v>
      </c>
      <c r="M73" s="164" t="s">
        <v>185</v>
      </c>
      <c r="N73" s="149">
        <f t="shared" si="0"/>
        <v>15</v>
      </c>
      <c r="O73" s="139" t="s">
        <v>186</v>
      </c>
      <c r="P73" s="149">
        <f t="shared" si="1"/>
        <v>15</v>
      </c>
      <c r="Q73" s="139" t="s">
        <v>187</v>
      </c>
      <c r="R73" s="149">
        <f t="shared" si="2"/>
        <v>15</v>
      </c>
      <c r="S73" s="139" t="s">
        <v>61</v>
      </c>
      <c r="T73" s="149">
        <f t="shared" si="3"/>
        <v>15</v>
      </c>
      <c r="U73" s="139" t="s">
        <v>188</v>
      </c>
      <c r="V73" s="149">
        <f t="shared" si="4"/>
        <v>15</v>
      </c>
      <c r="W73" s="139" t="s">
        <v>189</v>
      </c>
      <c r="X73" s="149">
        <f t="shared" si="5"/>
        <v>15</v>
      </c>
      <c r="Y73" s="139" t="s">
        <v>190</v>
      </c>
      <c r="Z73" s="149">
        <f t="shared" si="6"/>
        <v>10</v>
      </c>
      <c r="AA73" s="116">
        <f t="shared" si="7"/>
        <v>100</v>
      </c>
      <c r="AB73" s="117" t="str">
        <f t="shared" si="8"/>
        <v>Fuerte</v>
      </c>
      <c r="AC73" s="165" t="s">
        <v>64</v>
      </c>
      <c r="AD73" s="148" t="str">
        <f t="shared" si="9"/>
        <v>Fuerte</v>
      </c>
      <c r="AE73" s="118" t="str">
        <f t="shared" si="10"/>
        <v>100</v>
      </c>
      <c r="AF73" s="577"/>
      <c r="AG73" s="582"/>
      <c r="AH73" s="560"/>
      <c r="AI73" s="561"/>
      <c r="AJ73" s="564"/>
      <c r="AK73" s="564"/>
      <c r="AL73" s="564"/>
      <c r="AM73" s="561"/>
      <c r="AN73" s="569"/>
      <c r="AO73" s="569"/>
      <c r="AP73" s="565"/>
      <c r="AQ73" s="562"/>
      <c r="AR73" s="562"/>
      <c r="AS73" s="563"/>
    </row>
    <row r="74" spans="2:45" ht="108" x14ac:dyDescent="0.25">
      <c r="B74" s="645"/>
      <c r="C74" s="463"/>
      <c r="D74" s="583" t="str">
        <f>'3-IDENTIFICACIÓN DEL RIESGO'!G74</f>
        <v xml:space="preserve">Manipulación de la información durante las actividades de verificación de requisitos mínimos del predio de tipo jurídico, técnico o ambiental  bajo el cual se materialice un subsidio, para beneficio propio o de un tercero </v>
      </c>
      <c r="E74" s="583"/>
      <c r="F74" s="168" t="s">
        <v>699</v>
      </c>
      <c r="G74" s="168" t="s">
        <v>554</v>
      </c>
      <c r="H74" s="169" t="s">
        <v>700</v>
      </c>
      <c r="I74" s="168" t="s">
        <v>701</v>
      </c>
      <c r="J74" s="168" t="s">
        <v>702</v>
      </c>
      <c r="K74" s="168" t="s">
        <v>1101</v>
      </c>
      <c r="L74" s="168" t="s">
        <v>1102</v>
      </c>
      <c r="M74" s="164" t="s">
        <v>185</v>
      </c>
      <c r="N74" s="149">
        <f t="shared" si="0"/>
        <v>15</v>
      </c>
      <c r="O74" s="139" t="s">
        <v>186</v>
      </c>
      <c r="P74" s="149">
        <f t="shared" si="1"/>
        <v>15</v>
      </c>
      <c r="Q74" s="139" t="s">
        <v>187</v>
      </c>
      <c r="R74" s="149">
        <f t="shared" si="2"/>
        <v>15</v>
      </c>
      <c r="S74" s="139" t="s">
        <v>61</v>
      </c>
      <c r="T74" s="149">
        <f t="shared" si="3"/>
        <v>15</v>
      </c>
      <c r="U74" s="139" t="s">
        <v>188</v>
      </c>
      <c r="V74" s="149">
        <f t="shared" si="4"/>
        <v>15</v>
      </c>
      <c r="W74" s="139" t="s">
        <v>189</v>
      </c>
      <c r="X74" s="149">
        <f t="shared" si="5"/>
        <v>15</v>
      </c>
      <c r="Y74" s="139" t="s">
        <v>190</v>
      </c>
      <c r="Z74" s="149">
        <f t="shared" si="6"/>
        <v>10</v>
      </c>
      <c r="AA74" s="116">
        <f t="shared" si="7"/>
        <v>100</v>
      </c>
      <c r="AB74" s="117" t="str">
        <f t="shared" si="8"/>
        <v>Fuerte</v>
      </c>
      <c r="AC74" s="165" t="s">
        <v>64</v>
      </c>
      <c r="AD74" s="148" t="str">
        <f t="shared" si="9"/>
        <v>Fuerte</v>
      </c>
      <c r="AE74" s="118" t="str">
        <f t="shared" si="10"/>
        <v>100</v>
      </c>
      <c r="AF74" s="576">
        <v>2</v>
      </c>
      <c r="AG74" s="581">
        <f t="shared" ref="AG74" si="221">(AE74+AE75)/AF74</f>
        <v>100</v>
      </c>
      <c r="AH74" s="559" t="str">
        <f t="shared" ref="AH74" si="222">IF(AG74&lt;50,"Débil",IF(AG74&lt;=99,"Moderado",IF(AG74=100,"Fuerte",IF(AG74="","ERROR"))))</f>
        <v>Fuerte</v>
      </c>
      <c r="AI74" s="561" t="s">
        <v>92</v>
      </c>
      <c r="AJ74" s="564">
        <f t="shared" ref="AJ74" si="223">IF(AH74="Débil",0,IF(AND(AH74="Moderado",AI74="Directamente"),1,IF(AND(AH74="Moderado",AI74="No disminuye"),0,IF(AND(AH74="Fuerte",AI74="Directamente"),2,IF(AND(AH74="Fuerte",AI74="No disminuye"),0)))))</f>
        <v>2</v>
      </c>
      <c r="AK74" s="564">
        <f>('4-VALORACIÓN DEL RIESGO'!H42-AJ74)</f>
        <v>2</v>
      </c>
      <c r="AL74" s="564" t="str">
        <f t="shared" ref="AL74" si="224">IF(AK74=5,"Casi Seguro",IF(AK74=4,"Probable",IF(AK74=3,"Posible",IF(AK74=2,"Improbable",IF(AK74=1,"Rara Vez",IF(AK74=0,"Rara Vez",IF(AK74&lt;0,"Rara Vez")))))))</f>
        <v>Improbable</v>
      </c>
      <c r="AM74" s="561" t="s">
        <v>94</v>
      </c>
      <c r="AN74" s="568">
        <f t="shared" ref="AN74" si="225">IF(AH74="Débil",0,IF(AND(AH74="Moderado",AM74="Directamente"),1,IF(AND(AH74="Moderado",AM74="Indirectamente"),0,IF(AND(AH74="Moderado",AM74="No disminuye"),0,IF(AND(AH74="Fuerte",AM74="Directamente"),2,IF(AND(AH74="Fuerte",AM74="Indirectamente"),1,IF(AND(AH74="Fuerte",AM74="No disminuye"),0)))))))</f>
        <v>0</v>
      </c>
      <c r="AO74" s="568">
        <f>('4-VALORACIÓN DEL RIESGO'!AD42-AN74)</f>
        <v>5</v>
      </c>
      <c r="AP74" s="565" t="str">
        <f t="shared" ref="AP74" si="226">IF(AO74=5,"Catastrófico",IF(AO74=4,"Mayor",IF(AO74=3,"Moderado",IF(AO74=2,"Moderado",IF(AO74=1,"Moderado")))))</f>
        <v>Catastrófico</v>
      </c>
      <c r="AQ74" s="562" t="str">
        <f t="shared" ref="AQ74" si="227">IF(OR(AND(AP74="Moderado",AL74="Rara Vez"),AND(AP74="Moderado",AL74="Improbable")),"Moderado",IF(OR(AND(AP74="Mayor",AL74="Improbable"),AND(AP74="Mayor",AL74="Rara Vez"),AND(AP74="Moderado",AL74="Probable"),AND(AP74="Moderado",AL74="Posible")),"Alto",IF(OR(AND(AP74="Moderado",AL74="Casi Seguro"),AND(AP74="Mayor",AL74="Posible"),AND(AP74="Mayor",AL74="Probable"),AND(AP74="Mayor",AL74="Casi Seguro")),"Extremo",IF(AP74="Catastrófico","Extremo"))))</f>
        <v>Extremo</v>
      </c>
      <c r="AR74" s="562"/>
      <c r="AS74" s="563" t="s">
        <v>411</v>
      </c>
    </row>
    <row r="75" spans="2:45" ht="95.25" thickBot="1" x14ac:dyDescent="0.3">
      <c r="B75" s="645"/>
      <c r="C75" s="463"/>
      <c r="D75" s="583"/>
      <c r="E75" s="583"/>
      <c r="F75" s="168" t="s">
        <v>699</v>
      </c>
      <c r="G75" s="168" t="s">
        <v>554</v>
      </c>
      <c r="H75" s="168" t="s">
        <v>703</v>
      </c>
      <c r="I75" s="168" t="s">
        <v>704</v>
      </c>
      <c r="J75" s="168" t="s">
        <v>702</v>
      </c>
      <c r="K75" s="168" t="s">
        <v>705</v>
      </c>
      <c r="L75" s="168" t="s">
        <v>706</v>
      </c>
      <c r="M75" s="164" t="s">
        <v>185</v>
      </c>
      <c r="N75" s="149">
        <f t="shared" si="0"/>
        <v>15</v>
      </c>
      <c r="O75" s="139" t="s">
        <v>186</v>
      </c>
      <c r="P75" s="149">
        <f t="shared" si="1"/>
        <v>15</v>
      </c>
      <c r="Q75" s="139" t="s">
        <v>187</v>
      </c>
      <c r="R75" s="149">
        <f t="shared" si="2"/>
        <v>15</v>
      </c>
      <c r="S75" s="139" t="s">
        <v>61</v>
      </c>
      <c r="T75" s="149">
        <f t="shared" si="3"/>
        <v>15</v>
      </c>
      <c r="U75" s="139" t="s">
        <v>188</v>
      </c>
      <c r="V75" s="149">
        <f t="shared" si="4"/>
        <v>15</v>
      </c>
      <c r="W75" s="139" t="s">
        <v>189</v>
      </c>
      <c r="X75" s="149">
        <f t="shared" si="5"/>
        <v>15</v>
      </c>
      <c r="Y75" s="139" t="s">
        <v>190</v>
      </c>
      <c r="Z75" s="149">
        <f t="shared" si="6"/>
        <v>10</v>
      </c>
      <c r="AA75" s="116">
        <f t="shared" si="7"/>
        <v>100</v>
      </c>
      <c r="AB75" s="117" t="str">
        <f t="shared" si="8"/>
        <v>Fuerte</v>
      </c>
      <c r="AC75" s="165" t="s">
        <v>64</v>
      </c>
      <c r="AD75" s="148" t="str">
        <f t="shared" si="9"/>
        <v>Fuerte</v>
      </c>
      <c r="AE75" s="118" t="str">
        <f t="shared" si="10"/>
        <v>100</v>
      </c>
      <c r="AF75" s="577"/>
      <c r="AG75" s="582"/>
      <c r="AH75" s="560"/>
      <c r="AI75" s="561"/>
      <c r="AJ75" s="564"/>
      <c r="AK75" s="564"/>
      <c r="AL75" s="564"/>
      <c r="AM75" s="561"/>
      <c r="AN75" s="569"/>
      <c r="AO75" s="569"/>
      <c r="AP75" s="565"/>
      <c r="AQ75" s="562"/>
      <c r="AR75" s="562"/>
      <c r="AS75" s="563"/>
    </row>
    <row r="76" spans="2:45" ht="54" x14ac:dyDescent="0.25">
      <c r="B76" s="645"/>
      <c r="C76" s="463"/>
      <c r="D76" s="583" t="str">
        <f>'3-IDENTIFICACIÓN DEL RIESGO'!G76</f>
        <v xml:space="preserve">Manipulación de la información en las diferentes etapas del procedimiento de Revocatoria Directa de la DAT para beneficio propio y/o de particulares </v>
      </c>
      <c r="E76" s="583"/>
      <c r="F76" s="168" t="s">
        <v>707</v>
      </c>
      <c r="G76" s="168" t="s">
        <v>554</v>
      </c>
      <c r="H76" s="168" t="s">
        <v>708</v>
      </c>
      <c r="I76" s="168" t="s">
        <v>1103</v>
      </c>
      <c r="J76" s="168" t="s">
        <v>709</v>
      </c>
      <c r="K76" s="168" t="s">
        <v>710</v>
      </c>
      <c r="L76" s="168" t="s">
        <v>1104</v>
      </c>
      <c r="M76" s="164" t="s">
        <v>185</v>
      </c>
      <c r="N76" s="149">
        <f t="shared" si="0"/>
        <v>15</v>
      </c>
      <c r="O76" s="139" t="s">
        <v>186</v>
      </c>
      <c r="P76" s="149">
        <f t="shared" si="1"/>
        <v>15</v>
      </c>
      <c r="Q76" s="139" t="s">
        <v>187</v>
      </c>
      <c r="R76" s="149">
        <f t="shared" si="2"/>
        <v>15</v>
      </c>
      <c r="S76" s="139" t="s">
        <v>61</v>
      </c>
      <c r="T76" s="149">
        <f t="shared" si="3"/>
        <v>15</v>
      </c>
      <c r="U76" s="139" t="s">
        <v>188</v>
      </c>
      <c r="V76" s="149">
        <f t="shared" si="4"/>
        <v>15</v>
      </c>
      <c r="W76" s="139" t="s">
        <v>189</v>
      </c>
      <c r="X76" s="149">
        <f t="shared" si="5"/>
        <v>15</v>
      </c>
      <c r="Y76" s="139" t="s">
        <v>190</v>
      </c>
      <c r="Z76" s="149">
        <f t="shared" si="6"/>
        <v>10</v>
      </c>
      <c r="AA76" s="116">
        <f t="shared" si="7"/>
        <v>100</v>
      </c>
      <c r="AB76" s="117" t="str">
        <f t="shared" si="8"/>
        <v>Fuerte</v>
      </c>
      <c r="AC76" s="165" t="s">
        <v>64</v>
      </c>
      <c r="AD76" s="148" t="str">
        <f t="shared" si="9"/>
        <v>Fuerte</v>
      </c>
      <c r="AE76" s="118" t="str">
        <f t="shared" si="10"/>
        <v>100</v>
      </c>
      <c r="AF76" s="576">
        <v>2</v>
      </c>
      <c r="AG76" s="581">
        <f t="shared" ref="AG76" si="228">(AE76+AE77)/AF76</f>
        <v>100</v>
      </c>
      <c r="AH76" s="559" t="str">
        <f t="shared" ref="AH76" si="229">IF(AG76&lt;50,"Débil",IF(AG76&lt;=99,"Moderado",IF(AG76=100,"Fuerte",IF(AG76="","ERROR"))))</f>
        <v>Fuerte</v>
      </c>
      <c r="AI76" s="561" t="s">
        <v>92</v>
      </c>
      <c r="AJ76" s="564">
        <f t="shared" ref="AJ76" si="230">IF(AH76="Débil",0,IF(AND(AH76="Moderado",AI76="Directamente"),1,IF(AND(AH76="Moderado",AI76="No disminuye"),0,IF(AND(AH76="Fuerte",AI76="Directamente"),2,IF(AND(AH76="Fuerte",AI76="No disminuye"),0)))))</f>
        <v>2</v>
      </c>
      <c r="AK76" s="564">
        <f>('4-VALORACIÓN DEL RIESGO'!H43-AJ76)</f>
        <v>2</v>
      </c>
      <c r="AL76" s="564" t="str">
        <f t="shared" ref="AL76" si="231">IF(AK76=5,"Casi Seguro",IF(AK76=4,"Probable",IF(AK76=3,"Posible",IF(AK76=2,"Improbable",IF(AK76=1,"Rara Vez",IF(AK76=0,"Rara Vez",IF(AK76&lt;0,"Rara Vez")))))))</f>
        <v>Improbable</v>
      </c>
      <c r="AM76" s="561" t="s">
        <v>94</v>
      </c>
      <c r="AN76" s="568">
        <f t="shared" ref="AN76" si="232">IF(AH76="Débil",0,IF(AND(AH76="Moderado",AM76="Directamente"),1,IF(AND(AH76="Moderado",AM76="Indirectamente"),0,IF(AND(AH76="Moderado",AM76="No disminuye"),0,IF(AND(AH76="Fuerte",AM76="Directamente"),2,IF(AND(AH76="Fuerte",AM76="Indirectamente"),1,IF(AND(AH76="Fuerte",AM76="No disminuye"),0)))))))</f>
        <v>0</v>
      </c>
      <c r="AO76" s="568">
        <f>('4-VALORACIÓN DEL RIESGO'!AD43-AN76)</f>
        <v>5</v>
      </c>
      <c r="AP76" s="565" t="str">
        <f t="shared" ref="AP76" si="233">IF(AO76=5,"Catastrófico",IF(AO76=4,"Mayor",IF(AO76=3,"Moderado",IF(AO76=2,"Moderado",IF(AO76=1,"Moderado")))))</f>
        <v>Catastrófico</v>
      </c>
      <c r="AQ76" s="562" t="str">
        <f t="shared" ref="AQ76" si="234">IF(OR(AND(AP76="Moderado",AL76="Rara Vez"),AND(AP76="Moderado",AL76="Improbable")),"Moderado",IF(OR(AND(AP76="Mayor",AL76="Improbable"),AND(AP76="Mayor",AL76="Rara Vez"),AND(AP76="Moderado",AL76="Probable"),AND(AP76="Moderado",AL76="Posible")),"Alto",IF(OR(AND(AP76="Moderado",AL76="Casi Seguro"),AND(AP76="Mayor",AL76="Posible"),AND(AP76="Mayor",AL76="Probable"),AND(AP76="Mayor",AL76="Casi Seguro")),"Extremo",IF(AP76="Catastrófico","Extremo"))))</f>
        <v>Extremo</v>
      </c>
      <c r="AR76" s="562"/>
      <c r="AS76" s="563" t="s">
        <v>411</v>
      </c>
    </row>
    <row r="77" spans="2:45" ht="41.25" thickBot="1" x14ac:dyDescent="0.3">
      <c r="B77" s="645"/>
      <c r="C77" s="463"/>
      <c r="D77" s="583"/>
      <c r="E77" s="583"/>
      <c r="F77" s="168" t="s">
        <v>707</v>
      </c>
      <c r="G77" s="168" t="s">
        <v>554</v>
      </c>
      <c r="H77" s="168" t="s">
        <v>711</v>
      </c>
      <c r="I77" s="168" t="s">
        <v>712</v>
      </c>
      <c r="J77" s="168" t="s">
        <v>713</v>
      </c>
      <c r="K77" s="168" t="s">
        <v>714</v>
      </c>
      <c r="L77" s="168" t="s">
        <v>715</v>
      </c>
      <c r="M77" s="164" t="s">
        <v>185</v>
      </c>
      <c r="N77" s="149">
        <f t="shared" ref="N77:N140" si="235">IF(M77="Asignado",15,IF(M77="NO asignado",0))</f>
        <v>15</v>
      </c>
      <c r="O77" s="139" t="s">
        <v>186</v>
      </c>
      <c r="P77" s="149">
        <f t="shared" ref="P77:P140" si="236">IF(O77="Adecuado",15,IF(O77="Inadecuado",0))</f>
        <v>15</v>
      </c>
      <c r="Q77" s="139" t="s">
        <v>187</v>
      </c>
      <c r="R77" s="149">
        <f t="shared" ref="R77:R140" si="237">IF(Q77="Oportuna",15,IF(Q77="Inoportuna",0))</f>
        <v>15</v>
      </c>
      <c r="S77" s="139" t="s">
        <v>61</v>
      </c>
      <c r="T77" s="149">
        <f t="shared" ref="T77:T140" si="238">IF(S77="Prevenir",15,IF(S77="Detectar",10,IF(S77="No es un control",0)))</f>
        <v>15</v>
      </c>
      <c r="U77" s="139" t="s">
        <v>188</v>
      </c>
      <c r="V77" s="149">
        <f t="shared" ref="V77:V140" si="239">IF(U77="Confiable",15,IF(U77="No confiable",0))</f>
        <v>15</v>
      </c>
      <c r="W77" s="139" t="s">
        <v>189</v>
      </c>
      <c r="X77" s="149">
        <f t="shared" ref="X77:X140" si="240">IF(W77="Se investigan oportunamente",15,IF(W77="No se investigan oportunamente",0))</f>
        <v>15</v>
      </c>
      <c r="Y77" s="139" t="s">
        <v>190</v>
      </c>
      <c r="Z77" s="149">
        <f t="shared" ref="Z77:Z140" si="241">IF(Y77="Completa",10,IF(Y77="Incompleta",5,IF(Y77="No existe",0)))</f>
        <v>10</v>
      </c>
      <c r="AA77" s="116">
        <f t="shared" ref="AA77:AA140" si="242">N77+P77+R77+T77+V77+X77+Z77</f>
        <v>100</v>
      </c>
      <c r="AB77" s="117" t="str">
        <f t="shared" ref="AB77:AB140" si="243">IF(AA77&lt;86,"Débil",(IF(AA77&lt;96,"Moderado","Fuerte")))</f>
        <v>Fuerte</v>
      </c>
      <c r="AC77" s="165" t="s">
        <v>64</v>
      </c>
      <c r="AD77" s="148" t="str">
        <f t="shared" ref="AD77:AD140" si="244">IF(OR(AND(AB77="Fuerte",AC77="Moderado"),AND(AB77="Moderado",AC77="Fuerte"),AND(AB77="Moderado",AC77="Moderado")),"Moderado",IF(OR(AND(AB77="Fuerte",AC77="Débil"),AND(AB77="Moderado",AC77="Débil"),AND(AB77="Débil")),"Débil",IF(AND(AB77="Fuerte",AC77="Fuerte"),"Fuerte")))</f>
        <v>Fuerte</v>
      </c>
      <c r="AE77" s="118" t="str">
        <f t="shared" ref="AE77:AE140" si="245">IF(AD77="Fuerte","100",IF(AD77="Moderado","50",IF(AD77="Débil","0")))</f>
        <v>100</v>
      </c>
      <c r="AF77" s="577"/>
      <c r="AG77" s="582"/>
      <c r="AH77" s="560"/>
      <c r="AI77" s="561"/>
      <c r="AJ77" s="564"/>
      <c r="AK77" s="564"/>
      <c r="AL77" s="564"/>
      <c r="AM77" s="561"/>
      <c r="AN77" s="569"/>
      <c r="AO77" s="569"/>
      <c r="AP77" s="565"/>
      <c r="AQ77" s="562"/>
      <c r="AR77" s="562"/>
      <c r="AS77" s="563"/>
    </row>
    <row r="78" spans="2:45" ht="94.5" x14ac:dyDescent="0.25">
      <c r="B78" s="645"/>
      <c r="C78" s="463"/>
      <c r="D78" s="583" t="str">
        <f>'3-IDENTIFICACIÓN DEL RIESGO'!G78</f>
        <v>Manipulación de la información entregada a las  subdirecciones misionales según el  POSPR-P-006 P Procedimiento Único de Ordenamiento Social de la Propiedad,  para beneficio propio o de terceros</v>
      </c>
      <c r="E78" s="583"/>
      <c r="F78" s="168" t="s">
        <v>699</v>
      </c>
      <c r="G78" s="168" t="s">
        <v>560</v>
      </c>
      <c r="H78" s="168" t="s">
        <v>1105</v>
      </c>
      <c r="I78" s="168" t="s">
        <v>716</v>
      </c>
      <c r="J78" s="168" t="s">
        <v>717</v>
      </c>
      <c r="K78" s="168" t="s">
        <v>718</v>
      </c>
      <c r="L78" s="168" t="s">
        <v>719</v>
      </c>
      <c r="M78" s="164" t="s">
        <v>185</v>
      </c>
      <c r="N78" s="149">
        <f t="shared" si="235"/>
        <v>15</v>
      </c>
      <c r="O78" s="139" t="s">
        <v>186</v>
      </c>
      <c r="P78" s="149">
        <f t="shared" si="236"/>
        <v>15</v>
      </c>
      <c r="Q78" s="139" t="s">
        <v>187</v>
      </c>
      <c r="R78" s="149">
        <f t="shared" si="237"/>
        <v>15</v>
      </c>
      <c r="S78" s="139" t="s">
        <v>61</v>
      </c>
      <c r="T78" s="149">
        <f t="shared" si="238"/>
        <v>15</v>
      </c>
      <c r="U78" s="139" t="s">
        <v>188</v>
      </c>
      <c r="V78" s="149">
        <f t="shared" si="239"/>
        <v>15</v>
      </c>
      <c r="W78" s="139" t="s">
        <v>189</v>
      </c>
      <c r="X78" s="149">
        <f t="shared" si="240"/>
        <v>15</v>
      </c>
      <c r="Y78" s="139" t="s">
        <v>190</v>
      </c>
      <c r="Z78" s="149">
        <f t="shared" si="241"/>
        <v>10</v>
      </c>
      <c r="AA78" s="116">
        <f t="shared" si="242"/>
        <v>100</v>
      </c>
      <c r="AB78" s="117" t="str">
        <f t="shared" si="243"/>
        <v>Fuerte</v>
      </c>
      <c r="AC78" s="165" t="s">
        <v>64</v>
      </c>
      <c r="AD78" s="148" t="str">
        <f t="shared" si="244"/>
        <v>Fuerte</v>
      </c>
      <c r="AE78" s="118" t="str">
        <f t="shared" si="245"/>
        <v>100</v>
      </c>
      <c r="AF78" s="576">
        <v>2</v>
      </c>
      <c r="AG78" s="581">
        <f t="shared" ref="AG78" si="246">(AE78+AE79)/AF78</f>
        <v>100</v>
      </c>
      <c r="AH78" s="559" t="str">
        <f t="shared" ref="AH78" si="247">IF(AG78&lt;50,"Débil",IF(AG78&lt;=99,"Moderado",IF(AG78=100,"Fuerte",IF(AG78="","ERROR"))))</f>
        <v>Fuerte</v>
      </c>
      <c r="AI78" s="561" t="s">
        <v>92</v>
      </c>
      <c r="AJ78" s="564">
        <f t="shared" ref="AJ78" si="248">IF(AH78="Débil",0,IF(AND(AH78="Moderado",AI78="Directamente"),1,IF(AND(AH78="Moderado",AI78="No disminuye"),0,IF(AND(AH78="Fuerte",AI78="Directamente"),2,IF(AND(AH78="Fuerte",AI78="No disminuye"),0)))))</f>
        <v>2</v>
      </c>
      <c r="AK78" s="564">
        <f>('4-VALORACIÓN DEL RIESGO'!H44-AJ78)</f>
        <v>2</v>
      </c>
      <c r="AL78" s="564" t="str">
        <f t="shared" ref="AL78" si="249">IF(AK78=5,"Casi Seguro",IF(AK78=4,"Probable",IF(AK78=3,"Posible",IF(AK78=2,"Improbable",IF(AK78=1,"Rara Vez",IF(AK78=0,"Rara Vez",IF(AK78&lt;0,"Rara Vez")))))))</f>
        <v>Improbable</v>
      </c>
      <c r="AM78" s="561" t="s">
        <v>94</v>
      </c>
      <c r="AN78" s="568">
        <f t="shared" ref="AN78" si="250">IF(AH78="Débil",0,IF(AND(AH78="Moderado",AM78="Directamente"),1,IF(AND(AH78="Moderado",AM78="Indirectamente"),0,IF(AND(AH78="Moderado",AM78="No disminuye"),0,IF(AND(AH78="Fuerte",AM78="Directamente"),2,IF(AND(AH78="Fuerte",AM78="Indirectamente"),1,IF(AND(AH78="Fuerte",AM78="No disminuye"),0)))))))</f>
        <v>0</v>
      </c>
      <c r="AO78" s="568">
        <f>('4-VALORACIÓN DEL RIESGO'!AD44-AN78)</f>
        <v>5</v>
      </c>
      <c r="AP78" s="565" t="str">
        <f t="shared" ref="AP78" si="251">IF(AO78=5,"Catastrófico",IF(AO78=4,"Mayor",IF(AO78=3,"Moderado",IF(AO78=2,"Moderado",IF(AO78=1,"Moderado")))))</f>
        <v>Catastrófico</v>
      </c>
      <c r="AQ78" s="562" t="str">
        <f t="shared" ref="AQ78" si="252">IF(OR(AND(AP78="Moderado",AL78="Rara Vez"),AND(AP78="Moderado",AL78="Improbable")),"Moderado",IF(OR(AND(AP78="Mayor",AL78="Improbable"),AND(AP78="Mayor",AL78="Rara Vez"),AND(AP78="Moderado",AL78="Probable"),AND(AP78="Moderado",AL78="Posible")),"Alto",IF(OR(AND(AP78="Moderado",AL78="Casi Seguro"),AND(AP78="Mayor",AL78="Posible"),AND(AP78="Mayor",AL78="Probable"),AND(AP78="Mayor",AL78="Casi Seguro")),"Extremo",IF(AP78="Catastrófico","Extremo"))))</f>
        <v>Extremo</v>
      </c>
      <c r="AR78" s="562"/>
      <c r="AS78" s="563" t="s">
        <v>411</v>
      </c>
    </row>
    <row r="79" spans="2:45" ht="81.75" thickBot="1" x14ac:dyDescent="0.3">
      <c r="B79" s="645"/>
      <c r="C79" s="463"/>
      <c r="D79" s="583"/>
      <c r="E79" s="583"/>
      <c r="F79" s="168" t="s">
        <v>699</v>
      </c>
      <c r="G79" s="168" t="s">
        <v>560</v>
      </c>
      <c r="H79" s="168" t="s">
        <v>1106</v>
      </c>
      <c r="I79" s="168" t="s">
        <v>1107</v>
      </c>
      <c r="J79" s="168" t="s">
        <v>720</v>
      </c>
      <c r="K79" s="168" t="s">
        <v>1108</v>
      </c>
      <c r="L79" s="168" t="s">
        <v>721</v>
      </c>
      <c r="M79" s="164" t="s">
        <v>185</v>
      </c>
      <c r="N79" s="149">
        <f t="shared" si="235"/>
        <v>15</v>
      </c>
      <c r="O79" s="139" t="s">
        <v>186</v>
      </c>
      <c r="P79" s="149">
        <f t="shared" si="236"/>
        <v>15</v>
      </c>
      <c r="Q79" s="139" t="s">
        <v>187</v>
      </c>
      <c r="R79" s="149">
        <f t="shared" si="237"/>
        <v>15</v>
      </c>
      <c r="S79" s="139" t="s">
        <v>61</v>
      </c>
      <c r="T79" s="149">
        <f t="shared" si="238"/>
        <v>15</v>
      </c>
      <c r="U79" s="139" t="s">
        <v>188</v>
      </c>
      <c r="V79" s="149">
        <f t="shared" si="239"/>
        <v>15</v>
      </c>
      <c r="W79" s="139" t="s">
        <v>189</v>
      </c>
      <c r="X79" s="149">
        <f t="shared" si="240"/>
        <v>15</v>
      </c>
      <c r="Y79" s="139" t="s">
        <v>190</v>
      </c>
      <c r="Z79" s="149">
        <f t="shared" si="241"/>
        <v>10</v>
      </c>
      <c r="AA79" s="116">
        <f t="shared" si="242"/>
        <v>100</v>
      </c>
      <c r="AB79" s="117" t="str">
        <f t="shared" si="243"/>
        <v>Fuerte</v>
      </c>
      <c r="AC79" s="165" t="s">
        <v>64</v>
      </c>
      <c r="AD79" s="148" t="str">
        <f t="shared" si="244"/>
        <v>Fuerte</v>
      </c>
      <c r="AE79" s="118" t="str">
        <f t="shared" si="245"/>
        <v>100</v>
      </c>
      <c r="AF79" s="577"/>
      <c r="AG79" s="582"/>
      <c r="AH79" s="560"/>
      <c r="AI79" s="561"/>
      <c r="AJ79" s="564"/>
      <c r="AK79" s="564"/>
      <c r="AL79" s="564"/>
      <c r="AM79" s="561"/>
      <c r="AN79" s="569"/>
      <c r="AO79" s="569"/>
      <c r="AP79" s="565"/>
      <c r="AQ79" s="562"/>
      <c r="AR79" s="562"/>
      <c r="AS79" s="563"/>
    </row>
    <row r="80" spans="2:45" ht="89.25" x14ac:dyDescent="0.25">
      <c r="B80" s="645"/>
      <c r="C80" s="463"/>
      <c r="D80" s="583" t="str">
        <f>'3-IDENTIFICACIÓN DEL RIESGO'!G80</f>
        <v>Adquisición de predios con enfoque diferencial étnico sin pleno cumplimiento de requisitos o por fuera de las necesidades y prioridades establecidos por la ANT, para beneficio de particulares</v>
      </c>
      <c r="E80" s="583"/>
      <c r="F80" s="157" t="s">
        <v>792</v>
      </c>
      <c r="G80" s="157" t="s">
        <v>793</v>
      </c>
      <c r="H80" s="157" t="s">
        <v>794</v>
      </c>
      <c r="I80" s="157" t="s">
        <v>795</v>
      </c>
      <c r="J80" s="157" t="s">
        <v>796</v>
      </c>
      <c r="K80" s="157" t="s">
        <v>797</v>
      </c>
      <c r="L80" s="157" t="s">
        <v>798</v>
      </c>
      <c r="M80" s="164" t="s">
        <v>185</v>
      </c>
      <c r="N80" s="149">
        <f t="shared" si="235"/>
        <v>15</v>
      </c>
      <c r="O80" s="139" t="s">
        <v>186</v>
      </c>
      <c r="P80" s="149">
        <f t="shared" si="236"/>
        <v>15</v>
      </c>
      <c r="Q80" s="139" t="s">
        <v>187</v>
      </c>
      <c r="R80" s="149">
        <f t="shared" si="237"/>
        <v>15</v>
      </c>
      <c r="S80" s="139" t="s">
        <v>61</v>
      </c>
      <c r="T80" s="149">
        <f t="shared" si="238"/>
        <v>15</v>
      </c>
      <c r="U80" s="139" t="s">
        <v>188</v>
      </c>
      <c r="V80" s="149">
        <f t="shared" si="239"/>
        <v>15</v>
      </c>
      <c r="W80" s="139" t="s">
        <v>189</v>
      </c>
      <c r="X80" s="149">
        <f t="shared" si="240"/>
        <v>15</v>
      </c>
      <c r="Y80" s="139" t="s">
        <v>190</v>
      </c>
      <c r="Z80" s="149">
        <f t="shared" si="241"/>
        <v>10</v>
      </c>
      <c r="AA80" s="116">
        <f t="shared" si="242"/>
        <v>100</v>
      </c>
      <c r="AB80" s="117" t="str">
        <f t="shared" si="243"/>
        <v>Fuerte</v>
      </c>
      <c r="AC80" s="165" t="s">
        <v>64</v>
      </c>
      <c r="AD80" s="148" t="str">
        <f t="shared" si="244"/>
        <v>Fuerte</v>
      </c>
      <c r="AE80" s="118" t="str">
        <f t="shared" si="245"/>
        <v>100</v>
      </c>
      <c r="AF80" s="576">
        <v>1</v>
      </c>
      <c r="AG80" s="581">
        <f t="shared" ref="AG80" si="253">(AE80+AE81)/AF80</f>
        <v>100</v>
      </c>
      <c r="AH80" s="559" t="str">
        <f t="shared" ref="AH80" si="254">IF(AG80&lt;50,"Débil",IF(AG80&lt;=99,"Moderado",IF(AG80=100,"Fuerte",IF(AG80="","ERROR"))))</f>
        <v>Fuerte</v>
      </c>
      <c r="AI80" s="561" t="s">
        <v>94</v>
      </c>
      <c r="AJ80" s="564">
        <f t="shared" ref="AJ80" si="255">IF(AH80="Débil",0,IF(AND(AH80="Moderado",AI80="Directamente"),1,IF(AND(AH80="Moderado",AI80="No disminuye"),0,IF(AND(AH80="Fuerte",AI80="Directamente"),2,IF(AND(AH80="Fuerte",AI80="No disminuye"),0)))))</f>
        <v>0</v>
      </c>
      <c r="AK80" s="564">
        <f>('4-VALORACIÓN DEL RIESGO'!H45-AJ80)</f>
        <v>4</v>
      </c>
      <c r="AL80" s="564" t="str">
        <f t="shared" ref="AL80" si="256">IF(AK80=5,"Casi Seguro",IF(AK80=4,"Probable",IF(AK80=3,"Posible",IF(AK80=2,"Improbable",IF(AK80=1,"Rara Vez",IF(AK80=0,"Rara Vez",IF(AK80&lt;0,"Rara Vez")))))))</f>
        <v>Probable</v>
      </c>
      <c r="AM80" s="561" t="s">
        <v>94</v>
      </c>
      <c r="AN80" s="568">
        <f t="shared" ref="AN80" si="257">IF(AH80="Débil",0,IF(AND(AH80="Moderado",AM80="Directamente"),1,IF(AND(AH80="Moderado",AM80="Indirectamente"),0,IF(AND(AH80="Moderado",AM80="No disminuye"),0,IF(AND(AH80="Fuerte",AM80="Directamente"),2,IF(AND(AH80="Fuerte",AM80="Indirectamente"),1,IF(AND(AH80="Fuerte",AM80="No disminuye"),0)))))))</f>
        <v>0</v>
      </c>
      <c r="AO80" s="568">
        <f>('4-VALORACIÓN DEL RIESGO'!AD45-AN80)</f>
        <v>5</v>
      </c>
      <c r="AP80" s="565" t="str">
        <f t="shared" ref="AP80" si="258">IF(AO80=5,"Catastrófico",IF(AO80=4,"Mayor",IF(AO80=3,"Moderado",IF(AO80=2,"Moderado",IF(AO80=1,"Moderado")))))</f>
        <v>Catastrófico</v>
      </c>
      <c r="AQ80" s="562" t="str">
        <f t="shared" ref="AQ80" si="259">IF(OR(AND(AP80="Moderado",AL80="Rara Vez"),AND(AP80="Moderado",AL80="Improbable")),"Moderado",IF(OR(AND(AP80="Mayor",AL80="Improbable"),AND(AP80="Mayor",AL80="Rara Vez"),AND(AP80="Moderado",AL80="Probable"),AND(AP80="Moderado",AL80="Posible")),"Alto",IF(OR(AND(AP80="Moderado",AL80="Casi Seguro"),AND(AP80="Mayor",AL80="Posible"),AND(AP80="Mayor",AL80="Probable"),AND(AP80="Mayor",AL80="Casi Seguro")),"Extremo",IF(AP80="Catastrófico","Extremo"))))</f>
        <v>Extremo</v>
      </c>
      <c r="AR80" s="562"/>
      <c r="AS80" s="563" t="s">
        <v>411</v>
      </c>
    </row>
    <row r="81" spans="2:45" ht="30.75" thickBot="1" x14ac:dyDescent="0.3">
      <c r="B81" s="645"/>
      <c r="C81" s="463"/>
      <c r="D81" s="583"/>
      <c r="E81" s="583"/>
      <c r="F81" s="157"/>
      <c r="G81" s="157"/>
      <c r="H81" s="157"/>
      <c r="I81" s="157"/>
      <c r="J81" s="157"/>
      <c r="K81" s="157"/>
      <c r="L81" s="157"/>
      <c r="M81" s="164"/>
      <c r="N81" s="149" t="b">
        <f t="shared" si="235"/>
        <v>0</v>
      </c>
      <c r="O81" s="139"/>
      <c r="P81" s="149" t="b">
        <f t="shared" si="236"/>
        <v>0</v>
      </c>
      <c r="Q81" s="139"/>
      <c r="R81" s="149" t="b">
        <f t="shared" si="237"/>
        <v>0</v>
      </c>
      <c r="S81" s="139"/>
      <c r="T81" s="149" t="b">
        <f t="shared" si="238"/>
        <v>0</v>
      </c>
      <c r="U81" s="139"/>
      <c r="V81" s="149" t="b">
        <f t="shared" si="239"/>
        <v>0</v>
      </c>
      <c r="W81" s="139"/>
      <c r="X81" s="149" t="b">
        <f t="shared" si="240"/>
        <v>0</v>
      </c>
      <c r="Y81" s="139"/>
      <c r="Z81" s="149" t="b">
        <f t="shared" si="241"/>
        <v>0</v>
      </c>
      <c r="AA81" s="116">
        <f t="shared" si="242"/>
        <v>0</v>
      </c>
      <c r="AB81" s="117" t="str">
        <f t="shared" si="243"/>
        <v>Débil</v>
      </c>
      <c r="AC81" s="165"/>
      <c r="AD81" s="148" t="str">
        <f t="shared" si="244"/>
        <v>Débil</v>
      </c>
      <c r="AE81" s="118" t="str">
        <f t="shared" si="245"/>
        <v>0</v>
      </c>
      <c r="AF81" s="577"/>
      <c r="AG81" s="582"/>
      <c r="AH81" s="560"/>
      <c r="AI81" s="561"/>
      <c r="AJ81" s="564"/>
      <c r="AK81" s="564"/>
      <c r="AL81" s="564"/>
      <c r="AM81" s="561"/>
      <c r="AN81" s="569"/>
      <c r="AO81" s="569"/>
      <c r="AP81" s="565"/>
      <c r="AQ81" s="562"/>
      <c r="AR81" s="562"/>
      <c r="AS81" s="563"/>
    </row>
    <row r="82" spans="2:45" ht="102" x14ac:dyDescent="0.25">
      <c r="B82" s="645"/>
      <c r="C82" s="463"/>
      <c r="D82" s="583" t="str">
        <f>'3-IDENTIFICACIÓN DEL RIESGO'!G82</f>
        <v>Desviación de recursos en el desarrollo del proceso de la iniciativa Comunitaria con enfoque diferencial étnico para beneficio de un contratista o funcionario o un tercero.</v>
      </c>
      <c r="E82" s="583"/>
      <c r="F82" s="157" t="s">
        <v>799</v>
      </c>
      <c r="G82" s="157" t="s">
        <v>800</v>
      </c>
      <c r="H82" s="157" t="s">
        <v>1109</v>
      </c>
      <c r="I82" s="157" t="s">
        <v>801</v>
      </c>
      <c r="J82" s="157" t="s">
        <v>1110</v>
      </c>
      <c r="K82" s="157" t="s">
        <v>802</v>
      </c>
      <c r="L82" s="157" t="s">
        <v>803</v>
      </c>
      <c r="M82" s="164" t="s">
        <v>185</v>
      </c>
      <c r="N82" s="149">
        <f t="shared" si="235"/>
        <v>15</v>
      </c>
      <c r="O82" s="139" t="s">
        <v>186</v>
      </c>
      <c r="P82" s="149">
        <f t="shared" si="236"/>
        <v>15</v>
      </c>
      <c r="Q82" s="139" t="s">
        <v>187</v>
      </c>
      <c r="R82" s="149">
        <f t="shared" si="237"/>
        <v>15</v>
      </c>
      <c r="S82" s="139" t="s">
        <v>191</v>
      </c>
      <c r="T82" s="149">
        <f t="shared" si="238"/>
        <v>10</v>
      </c>
      <c r="U82" s="139" t="s">
        <v>188</v>
      </c>
      <c r="V82" s="149">
        <f t="shared" si="239"/>
        <v>15</v>
      </c>
      <c r="W82" s="139" t="s">
        <v>189</v>
      </c>
      <c r="X82" s="149">
        <f t="shared" si="240"/>
        <v>15</v>
      </c>
      <c r="Y82" s="139" t="s">
        <v>190</v>
      </c>
      <c r="Z82" s="149">
        <f t="shared" si="241"/>
        <v>10</v>
      </c>
      <c r="AA82" s="116">
        <f t="shared" si="242"/>
        <v>95</v>
      </c>
      <c r="AB82" s="117" t="str">
        <f t="shared" si="243"/>
        <v>Moderado</v>
      </c>
      <c r="AC82" s="165" t="s">
        <v>64</v>
      </c>
      <c r="AD82" s="148" t="str">
        <f t="shared" si="244"/>
        <v>Moderado</v>
      </c>
      <c r="AE82" s="118" t="str">
        <f t="shared" si="245"/>
        <v>50</v>
      </c>
      <c r="AF82" s="576">
        <v>2</v>
      </c>
      <c r="AG82" s="581">
        <f t="shared" ref="AG82" si="260">(AE82+AE83)/AF82</f>
        <v>50</v>
      </c>
      <c r="AH82" s="559" t="str">
        <f t="shared" ref="AH82" si="261">IF(AG82&lt;50,"Débil",IF(AG82&lt;=99,"Moderado",IF(AG82=100,"Fuerte",IF(AG82="","ERROR"))))</f>
        <v>Moderado</v>
      </c>
      <c r="AI82" s="561" t="s">
        <v>92</v>
      </c>
      <c r="AJ82" s="564">
        <f t="shared" ref="AJ82" si="262">IF(AH82="Débil",0,IF(AND(AH82="Moderado",AI82="Directamente"),1,IF(AND(AH82="Moderado",AI82="No disminuye"),0,IF(AND(AH82="Fuerte",AI82="Directamente"),2,IF(AND(AH82="Fuerte",AI82="No disminuye"),0)))))</f>
        <v>1</v>
      </c>
      <c r="AK82" s="564">
        <f>('4-VALORACIÓN DEL RIESGO'!H46-AJ82)</f>
        <v>3</v>
      </c>
      <c r="AL82" s="564" t="str">
        <f t="shared" ref="AL82" si="263">IF(AK82=5,"Casi Seguro",IF(AK82=4,"Probable",IF(AK82=3,"Posible",IF(AK82=2,"Improbable",IF(AK82=1,"Rara Vez",IF(AK82=0,"Rara Vez",IF(AK82&lt;0,"Rara Vez")))))))</f>
        <v>Posible</v>
      </c>
      <c r="AM82" s="561" t="s">
        <v>94</v>
      </c>
      <c r="AN82" s="568">
        <f t="shared" ref="AN82" si="264">IF(AH82="Débil",0,IF(AND(AH82="Moderado",AM82="Directamente"),1,IF(AND(AH82="Moderado",AM82="Indirectamente"),0,IF(AND(AH82="Moderado",AM82="No disminuye"),0,IF(AND(AH82="Fuerte",AM82="Directamente"),2,IF(AND(AH82="Fuerte",AM82="Indirectamente"),1,IF(AND(AH82="Fuerte",AM82="No disminuye"),0)))))))</f>
        <v>0</v>
      </c>
      <c r="AO82" s="568">
        <f>('4-VALORACIÓN DEL RIESGO'!AD46-AN82)</f>
        <v>5</v>
      </c>
      <c r="AP82" s="565" t="str">
        <f t="shared" ref="AP82" si="265">IF(AO82=5,"Catastrófico",IF(AO82=4,"Mayor",IF(AO82=3,"Moderado",IF(AO82=2,"Moderado",IF(AO82=1,"Moderado")))))</f>
        <v>Catastrófico</v>
      </c>
      <c r="AQ82" s="562" t="str">
        <f t="shared" ref="AQ82" si="266">IF(OR(AND(AP82="Moderado",AL82="Rara Vez"),AND(AP82="Moderado",AL82="Improbable")),"Moderado",IF(OR(AND(AP82="Mayor",AL82="Improbable"),AND(AP82="Mayor",AL82="Rara Vez"),AND(AP82="Moderado",AL82="Probable"),AND(AP82="Moderado",AL82="Posible")),"Alto",IF(OR(AND(AP82="Moderado",AL82="Casi Seguro"),AND(AP82="Mayor",AL82="Posible"),AND(AP82="Mayor",AL82="Probable"),AND(AP82="Mayor",AL82="Casi Seguro")),"Extremo",IF(AP82="Catastrófico","Extremo"))))</f>
        <v>Extremo</v>
      </c>
      <c r="AR82" s="562"/>
      <c r="AS82" s="563" t="s">
        <v>411</v>
      </c>
    </row>
    <row r="83" spans="2:45" ht="115.5" thickBot="1" x14ac:dyDescent="0.3">
      <c r="B83" s="645"/>
      <c r="C83" s="463"/>
      <c r="D83" s="583"/>
      <c r="E83" s="583"/>
      <c r="F83" s="157" t="s">
        <v>799</v>
      </c>
      <c r="G83" s="157" t="s">
        <v>804</v>
      </c>
      <c r="H83" s="157" t="s">
        <v>1109</v>
      </c>
      <c r="I83" s="157" t="s">
        <v>1111</v>
      </c>
      <c r="J83" s="157" t="s">
        <v>805</v>
      </c>
      <c r="K83" s="157" t="s">
        <v>806</v>
      </c>
      <c r="L83" s="157" t="s">
        <v>807</v>
      </c>
      <c r="M83" s="164" t="s">
        <v>185</v>
      </c>
      <c r="N83" s="149">
        <f t="shared" si="235"/>
        <v>15</v>
      </c>
      <c r="O83" s="139" t="s">
        <v>186</v>
      </c>
      <c r="P83" s="149">
        <f t="shared" si="236"/>
        <v>15</v>
      </c>
      <c r="Q83" s="139" t="s">
        <v>187</v>
      </c>
      <c r="R83" s="149">
        <f t="shared" si="237"/>
        <v>15</v>
      </c>
      <c r="S83" s="139" t="s">
        <v>191</v>
      </c>
      <c r="T83" s="149">
        <f t="shared" si="238"/>
        <v>10</v>
      </c>
      <c r="U83" s="139" t="s">
        <v>188</v>
      </c>
      <c r="V83" s="149">
        <f t="shared" si="239"/>
        <v>15</v>
      </c>
      <c r="W83" s="139" t="s">
        <v>189</v>
      </c>
      <c r="X83" s="149">
        <f t="shared" si="240"/>
        <v>15</v>
      </c>
      <c r="Y83" s="139" t="s">
        <v>190</v>
      </c>
      <c r="Z83" s="149">
        <f t="shared" si="241"/>
        <v>10</v>
      </c>
      <c r="AA83" s="116">
        <f t="shared" si="242"/>
        <v>95</v>
      </c>
      <c r="AB83" s="117" t="str">
        <f t="shared" si="243"/>
        <v>Moderado</v>
      </c>
      <c r="AC83" s="165" t="s">
        <v>64</v>
      </c>
      <c r="AD83" s="148" t="str">
        <f t="shared" si="244"/>
        <v>Moderado</v>
      </c>
      <c r="AE83" s="118" t="str">
        <f t="shared" si="245"/>
        <v>50</v>
      </c>
      <c r="AF83" s="577"/>
      <c r="AG83" s="582"/>
      <c r="AH83" s="560"/>
      <c r="AI83" s="561"/>
      <c r="AJ83" s="564"/>
      <c r="AK83" s="564"/>
      <c r="AL83" s="564"/>
      <c r="AM83" s="561"/>
      <c r="AN83" s="569"/>
      <c r="AO83" s="569"/>
      <c r="AP83" s="565"/>
      <c r="AQ83" s="562"/>
      <c r="AR83" s="562"/>
      <c r="AS83" s="563"/>
    </row>
    <row r="84" spans="2:45" ht="76.5" x14ac:dyDescent="0.25">
      <c r="B84" s="645"/>
      <c r="C84" s="463"/>
      <c r="D84" s="583" t="str">
        <f>'3-IDENTIFICACIÓN DEL RIESGO'!G84</f>
        <v>Dilación en la atención a las solicitudes de comunidades étnicas favoreciendo intereses particulares.</v>
      </c>
      <c r="E84" s="583"/>
      <c r="F84" s="157" t="s">
        <v>808</v>
      </c>
      <c r="G84" s="157" t="s">
        <v>809</v>
      </c>
      <c r="H84" s="157" t="s">
        <v>810</v>
      </c>
      <c r="I84" s="157" t="s">
        <v>811</v>
      </c>
      <c r="J84" s="157" t="s">
        <v>812</v>
      </c>
      <c r="K84" s="157" t="s">
        <v>813</v>
      </c>
      <c r="L84" s="157" t="s">
        <v>814</v>
      </c>
      <c r="M84" s="164" t="s">
        <v>185</v>
      </c>
      <c r="N84" s="149">
        <f t="shared" si="235"/>
        <v>15</v>
      </c>
      <c r="O84" s="139" t="s">
        <v>186</v>
      </c>
      <c r="P84" s="149">
        <f t="shared" si="236"/>
        <v>15</v>
      </c>
      <c r="Q84" s="139" t="s">
        <v>187</v>
      </c>
      <c r="R84" s="149">
        <f t="shared" si="237"/>
        <v>15</v>
      </c>
      <c r="S84" s="139" t="s">
        <v>191</v>
      </c>
      <c r="T84" s="149">
        <f t="shared" si="238"/>
        <v>10</v>
      </c>
      <c r="U84" s="139" t="s">
        <v>188</v>
      </c>
      <c r="V84" s="149">
        <f t="shared" si="239"/>
        <v>15</v>
      </c>
      <c r="W84" s="139" t="s">
        <v>189</v>
      </c>
      <c r="X84" s="149">
        <f t="shared" si="240"/>
        <v>15</v>
      </c>
      <c r="Y84" s="139" t="s">
        <v>190</v>
      </c>
      <c r="Z84" s="149">
        <f t="shared" si="241"/>
        <v>10</v>
      </c>
      <c r="AA84" s="116">
        <f t="shared" si="242"/>
        <v>95</v>
      </c>
      <c r="AB84" s="117" t="str">
        <f t="shared" si="243"/>
        <v>Moderado</v>
      </c>
      <c r="AC84" s="165" t="s">
        <v>64</v>
      </c>
      <c r="AD84" s="148" t="str">
        <f t="shared" si="244"/>
        <v>Moderado</v>
      </c>
      <c r="AE84" s="118" t="str">
        <f t="shared" si="245"/>
        <v>50</v>
      </c>
      <c r="AF84" s="576">
        <v>1</v>
      </c>
      <c r="AG84" s="581">
        <f t="shared" ref="AG84" si="267">(AE84+AE85)/AF84</f>
        <v>50</v>
      </c>
      <c r="AH84" s="559" t="str">
        <f t="shared" ref="AH84" si="268">IF(AG84&lt;50,"Débil",IF(AG84&lt;=99,"Moderado",IF(AG84=100,"Fuerte",IF(AG84="","ERROR"))))</f>
        <v>Moderado</v>
      </c>
      <c r="AI84" s="561" t="s">
        <v>92</v>
      </c>
      <c r="AJ84" s="564">
        <f t="shared" ref="AJ84" si="269">IF(AH84="Débil",0,IF(AND(AH84="Moderado",AI84="Directamente"),1,IF(AND(AH84="Moderado",AI84="No disminuye"),0,IF(AND(AH84="Fuerte",AI84="Directamente"),2,IF(AND(AH84="Fuerte",AI84="No disminuye"),0)))))</f>
        <v>1</v>
      </c>
      <c r="AK84" s="564">
        <f>('4-VALORACIÓN DEL RIESGO'!H47-AJ84)</f>
        <v>0</v>
      </c>
      <c r="AL84" s="564" t="str">
        <f t="shared" ref="AL84" si="270">IF(AK84=5,"Casi Seguro",IF(AK84=4,"Probable",IF(AK84=3,"Posible",IF(AK84=2,"Improbable",IF(AK84=1,"Rara Vez",IF(AK84=0,"Rara Vez",IF(AK84&lt;0,"Rara Vez")))))))</f>
        <v>Rara Vez</v>
      </c>
      <c r="AM84" s="561" t="s">
        <v>94</v>
      </c>
      <c r="AN84" s="568">
        <f t="shared" ref="AN84" si="271">IF(AH84="Débil",0,IF(AND(AH84="Moderado",AM84="Directamente"),1,IF(AND(AH84="Moderado",AM84="Indirectamente"),0,IF(AND(AH84="Moderado",AM84="No disminuye"),0,IF(AND(AH84="Fuerte",AM84="Directamente"),2,IF(AND(AH84="Fuerte",AM84="Indirectamente"),1,IF(AND(AH84="Fuerte",AM84="No disminuye"),0)))))))</f>
        <v>0</v>
      </c>
      <c r="AO84" s="568">
        <f>('4-VALORACIÓN DEL RIESGO'!AD47-AN84)</f>
        <v>5</v>
      </c>
      <c r="AP84" s="565" t="str">
        <f t="shared" ref="AP84" si="272">IF(AO84=5,"Catastrófico",IF(AO84=4,"Mayor",IF(AO84=3,"Moderado",IF(AO84=2,"Moderado",IF(AO84=1,"Moderado")))))</f>
        <v>Catastrófico</v>
      </c>
      <c r="AQ84" s="562" t="str">
        <f t="shared" ref="AQ84" si="273">IF(OR(AND(AP84="Moderado",AL84="Rara Vez"),AND(AP84="Moderado",AL84="Improbable")),"Moderado",IF(OR(AND(AP84="Mayor",AL84="Improbable"),AND(AP84="Mayor",AL84="Rara Vez"),AND(AP84="Moderado",AL84="Probable"),AND(AP84="Moderado",AL84="Posible")),"Alto",IF(OR(AND(AP84="Moderado",AL84="Casi Seguro"),AND(AP84="Mayor",AL84="Posible"),AND(AP84="Mayor",AL84="Probable"),AND(AP84="Mayor",AL84="Casi Seguro")),"Extremo",IF(AP84="Catastrófico","Extremo"))))</f>
        <v>Extremo</v>
      </c>
      <c r="AR84" s="562"/>
      <c r="AS84" s="563" t="s">
        <v>411</v>
      </c>
    </row>
    <row r="85" spans="2:45" ht="30.75" thickBot="1" x14ac:dyDescent="0.3">
      <c r="B85" s="645"/>
      <c r="C85" s="463"/>
      <c r="D85" s="583"/>
      <c r="E85" s="583"/>
      <c r="F85" s="157"/>
      <c r="G85" s="157"/>
      <c r="H85" s="157"/>
      <c r="I85" s="157"/>
      <c r="J85" s="157"/>
      <c r="K85" s="157"/>
      <c r="L85" s="157"/>
      <c r="M85" s="164"/>
      <c r="N85" s="149" t="b">
        <f t="shared" si="235"/>
        <v>0</v>
      </c>
      <c r="O85" s="139"/>
      <c r="P85" s="149" t="b">
        <f t="shared" si="236"/>
        <v>0</v>
      </c>
      <c r="Q85" s="139"/>
      <c r="R85" s="149" t="b">
        <f t="shared" si="237"/>
        <v>0</v>
      </c>
      <c r="S85" s="139"/>
      <c r="T85" s="149" t="b">
        <f t="shared" si="238"/>
        <v>0</v>
      </c>
      <c r="U85" s="139"/>
      <c r="V85" s="149" t="b">
        <f t="shared" si="239"/>
        <v>0</v>
      </c>
      <c r="W85" s="139"/>
      <c r="X85" s="149" t="b">
        <f t="shared" si="240"/>
        <v>0</v>
      </c>
      <c r="Y85" s="139"/>
      <c r="Z85" s="149" t="b">
        <f t="shared" si="241"/>
        <v>0</v>
      </c>
      <c r="AA85" s="116">
        <f t="shared" si="242"/>
        <v>0</v>
      </c>
      <c r="AB85" s="117" t="str">
        <f t="shared" si="243"/>
        <v>Débil</v>
      </c>
      <c r="AC85" s="165"/>
      <c r="AD85" s="148" t="str">
        <f t="shared" si="244"/>
        <v>Débil</v>
      </c>
      <c r="AE85" s="118" t="str">
        <f t="shared" si="245"/>
        <v>0</v>
      </c>
      <c r="AF85" s="577"/>
      <c r="AG85" s="582"/>
      <c r="AH85" s="560"/>
      <c r="AI85" s="561"/>
      <c r="AJ85" s="564"/>
      <c r="AK85" s="564"/>
      <c r="AL85" s="564"/>
      <c r="AM85" s="561"/>
      <c r="AN85" s="569"/>
      <c r="AO85" s="569"/>
      <c r="AP85" s="565"/>
      <c r="AQ85" s="562"/>
      <c r="AR85" s="562"/>
      <c r="AS85" s="563"/>
    </row>
    <row r="86" spans="2:45" ht="63.75" x14ac:dyDescent="0.25">
      <c r="B86" s="645"/>
      <c r="C86" s="463"/>
      <c r="D86" s="583" t="str">
        <f>'3-IDENTIFICACIÓN DEL RIESGO'!G86</f>
        <v>Favorecimiento en la atención de solicitudes de formalización de territorios colectivos a comunidades étnicas específicas por parte de la Subdirección de Asuntos Étnicos, desconociendo el principio de equidad.</v>
      </c>
      <c r="E86" s="583"/>
      <c r="F86" s="157" t="s">
        <v>808</v>
      </c>
      <c r="G86" s="157" t="s">
        <v>1112</v>
      </c>
      <c r="H86" s="157" t="s">
        <v>810</v>
      </c>
      <c r="I86" s="157" t="s">
        <v>815</v>
      </c>
      <c r="J86" s="157" t="s">
        <v>816</v>
      </c>
      <c r="K86" s="157" t="s">
        <v>817</v>
      </c>
      <c r="L86" s="157" t="s">
        <v>1113</v>
      </c>
      <c r="M86" s="164" t="s">
        <v>185</v>
      </c>
      <c r="N86" s="149">
        <f t="shared" si="235"/>
        <v>15</v>
      </c>
      <c r="O86" s="139" t="s">
        <v>186</v>
      </c>
      <c r="P86" s="149">
        <f t="shared" si="236"/>
        <v>15</v>
      </c>
      <c r="Q86" s="139" t="s">
        <v>187</v>
      </c>
      <c r="R86" s="149">
        <f t="shared" si="237"/>
        <v>15</v>
      </c>
      <c r="S86" s="139" t="s">
        <v>191</v>
      </c>
      <c r="T86" s="149">
        <f t="shared" si="238"/>
        <v>10</v>
      </c>
      <c r="U86" s="139" t="s">
        <v>188</v>
      </c>
      <c r="V86" s="149">
        <f t="shared" si="239"/>
        <v>15</v>
      </c>
      <c r="W86" s="139" t="s">
        <v>189</v>
      </c>
      <c r="X86" s="149">
        <f t="shared" si="240"/>
        <v>15</v>
      </c>
      <c r="Y86" s="139" t="s">
        <v>190</v>
      </c>
      <c r="Z86" s="149">
        <f t="shared" si="241"/>
        <v>10</v>
      </c>
      <c r="AA86" s="116">
        <f t="shared" si="242"/>
        <v>95</v>
      </c>
      <c r="AB86" s="117" t="str">
        <f t="shared" si="243"/>
        <v>Moderado</v>
      </c>
      <c r="AC86" s="165" t="s">
        <v>64</v>
      </c>
      <c r="AD86" s="148" t="str">
        <f t="shared" si="244"/>
        <v>Moderado</v>
      </c>
      <c r="AE86" s="118" t="str">
        <f t="shared" si="245"/>
        <v>50</v>
      </c>
      <c r="AF86" s="576">
        <v>1</v>
      </c>
      <c r="AG86" s="581">
        <f t="shared" ref="AG86" si="274">(AE86+AE87)/AF86</f>
        <v>50</v>
      </c>
      <c r="AH86" s="559" t="str">
        <f t="shared" ref="AH86" si="275">IF(AG86&lt;50,"Débil",IF(AG86&lt;=99,"Moderado",IF(AG86=100,"Fuerte",IF(AG86="","ERROR"))))</f>
        <v>Moderado</v>
      </c>
      <c r="AI86" s="561" t="s">
        <v>92</v>
      </c>
      <c r="AJ86" s="564">
        <f t="shared" ref="AJ86" si="276">IF(AH86="Débil",0,IF(AND(AH86="Moderado",AI86="Directamente"),1,IF(AND(AH86="Moderado",AI86="No disminuye"),0,IF(AND(AH86="Fuerte",AI86="Directamente"),2,IF(AND(AH86="Fuerte",AI86="No disminuye"),0)))))</f>
        <v>1</v>
      </c>
      <c r="AK86" s="564">
        <f>('4-VALORACIÓN DEL RIESGO'!H48-AJ86)</f>
        <v>1</v>
      </c>
      <c r="AL86" s="564" t="str">
        <f t="shared" ref="AL86" si="277">IF(AK86=5,"Casi Seguro",IF(AK86=4,"Probable",IF(AK86=3,"Posible",IF(AK86=2,"Improbable",IF(AK86=1,"Rara Vez",IF(AK86=0,"Rara Vez",IF(AK86&lt;0,"Rara Vez")))))))</f>
        <v>Rara Vez</v>
      </c>
      <c r="AM86" s="561" t="s">
        <v>94</v>
      </c>
      <c r="AN86" s="568">
        <f t="shared" ref="AN86" si="278">IF(AH86="Débil",0,IF(AND(AH86="Moderado",AM86="Directamente"),1,IF(AND(AH86="Moderado",AM86="Indirectamente"),0,IF(AND(AH86="Moderado",AM86="No disminuye"),0,IF(AND(AH86="Fuerte",AM86="Directamente"),2,IF(AND(AH86="Fuerte",AM86="Indirectamente"),1,IF(AND(AH86="Fuerte",AM86="No disminuye"),0)))))))</f>
        <v>0</v>
      </c>
      <c r="AO86" s="568">
        <f>('4-VALORACIÓN DEL RIESGO'!AD48-AN86)</f>
        <v>5</v>
      </c>
      <c r="AP86" s="565" t="str">
        <f t="shared" ref="AP86" si="279">IF(AO86=5,"Catastrófico",IF(AO86=4,"Mayor",IF(AO86=3,"Moderado",IF(AO86=2,"Moderado",IF(AO86=1,"Moderado")))))</f>
        <v>Catastrófico</v>
      </c>
      <c r="AQ86" s="562" t="str">
        <f t="shared" ref="AQ86" si="280">IF(OR(AND(AP86="Moderado",AL86="Rara Vez"),AND(AP86="Moderado",AL86="Improbable")),"Moderado",IF(OR(AND(AP86="Mayor",AL86="Improbable"),AND(AP86="Mayor",AL86="Rara Vez"),AND(AP86="Moderado",AL86="Probable"),AND(AP86="Moderado",AL86="Posible")),"Alto",IF(OR(AND(AP86="Moderado",AL86="Casi Seguro"),AND(AP86="Mayor",AL86="Posible"),AND(AP86="Mayor",AL86="Probable"),AND(AP86="Mayor",AL86="Casi Seguro")),"Extremo",IF(AP86="Catastrófico","Extremo"))))</f>
        <v>Extremo</v>
      </c>
      <c r="AR86" s="562"/>
      <c r="AS86" s="563" t="s">
        <v>411</v>
      </c>
    </row>
    <row r="87" spans="2:45" ht="30.75" thickBot="1" x14ac:dyDescent="0.3">
      <c r="B87" s="645"/>
      <c r="C87" s="463"/>
      <c r="D87" s="583"/>
      <c r="E87" s="583"/>
      <c r="F87" s="157"/>
      <c r="G87" s="157"/>
      <c r="H87" s="157"/>
      <c r="I87" s="157"/>
      <c r="J87" s="157"/>
      <c r="K87" s="157"/>
      <c r="L87" s="157"/>
      <c r="M87" s="164"/>
      <c r="N87" s="149" t="b">
        <f t="shared" si="235"/>
        <v>0</v>
      </c>
      <c r="O87" s="139"/>
      <c r="P87" s="149" t="b">
        <f t="shared" si="236"/>
        <v>0</v>
      </c>
      <c r="Q87" s="139"/>
      <c r="R87" s="149" t="b">
        <f t="shared" si="237"/>
        <v>0</v>
      </c>
      <c r="S87" s="139"/>
      <c r="T87" s="149" t="b">
        <f t="shared" si="238"/>
        <v>0</v>
      </c>
      <c r="U87" s="139"/>
      <c r="V87" s="149" t="b">
        <f t="shared" si="239"/>
        <v>0</v>
      </c>
      <c r="W87" s="139"/>
      <c r="X87" s="149" t="b">
        <f t="shared" si="240"/>
        <v>0</v>
      </c>
      <c r="Y87" s="139"/>
      <c r="Z87" s="149" t="b">
        <f t="shared" si="241"/>
        <v>0</v>
      </c>
      <c r="AA87" s="116">
        <f t="shared" si="242"/>
        <v>0</v>
      </c>
      <c r="AB87" s="117" t="str">
        <f t="shared" si="243"/>
        <v>Débil</v>
      </c>
      <c r="AC87" s="165"/>
      <c r="AD87" s="148" t="str">
        <f t="shared" si="244"/>
        <v>Débil</v>
      </c>
      <c r="AE87" s="118" t="str">
        <f t="shared" si="245"/>
        <v>0</v>
      </c>
      <c r="AF87" s="577"/>
      <c r="AG87" s="582"/>
      <c r="AH87" s="560"/>
      <c r="AI87" s="561"/>
      <c r="AJ87" s="564"/>
      <c r="AK87" s="564"/>
      <c r="AL87" s="564"/>
      <c r="AM87" s="561"/>
      <c r="AN87" s="569"/>
      <c r="AO87" s="569"/>
      <c r="AP87" s="565"/>
      <c r="AQ87" s="562"/>
      <c r="AR87" s="562"/>
      <c r="AS87" s="563"/>
    </row>
    <row r="88" spans="2:45" ht="83.25" customHeight="1" x14ac:dyDescent="0.25">
      <c r="B88" s="645"/>
      <c r="C88" s="463"/>
      <c r="D88" s="583" t="str">
        <f>'3-IDENTIFICACIÓN DEL RIESGO'!G88</f>
        <v>Solicitud y/o aceptación de dádivas por agilizar trámites o proferir decisiones administrativas en beneficio de un particular y/o tercero para la adjudicación de bienes</v>
      </c>
      <c r="E88" s="583"/>
      <c r="F88" s="157" t="s">
        <v>840</v>
      </c>
      <c r="G88" s="157" t="s">
        <v>841</v>
      </c>
      <c r="H88" s="157" t="s">
        <v>844</v>
      </c>
      <c r="I88" s="157" t="s">
        <v>845</v>
      </c>
      <c r="J88" s="157" t="s">
        <v>846</v>
      </c>
      <c r="K88" s="157" t="s">
        <v>847</v>
      </c>
      <c r="L88" s="157" t="s">
        <v>848</v>
      </c>
      <c r="M88" s="164" t="s">
        <v>849</v>
      </c>
      <c r="N88" s="149">
        <f t="shared" si="235"/>
        <v>15</v>
      </c>
      <c r="O88" s="139" t="s">
        <v>850</v>
      </c>
      <c r="P88" s="149">
        <f t="shared" si="236"/>
        <v>15</v>
      </c>
      <c r="Q88" s="139" t="s">
        <v>851</v>
      </c>
      <c r="R88" s="149">
        <f t="shared" si="237"/>
        <v>15</v>
      </c>
      <c r="S88" s="139" t="s">
        <v>852</v>
      </c>
      <c r="T88" s="149">
        <f t="shared" si="238"/>
        <v>15</v>
      </c>
      <c r="U88" s="139" t="s">
        <v>853</v>
      </c>
      <c r="V88" s="149">
        <f t="shared" si="239"/>
        <v>15</v>
      </c>
      <c r="W88" s="139" t="s">
        <v>854</v>
      </c>
      <c r="X88" s="149">
        <f t="shared" si="240"/>
        <v>15</v>
      </c>
      <c r="Y88" s="139" t="s">
        <v>855</v>
      </c>
      <c r="Z88" s="149">
        <f t="shared" si="241"/>
        <v>10</v>
      </c>
      <c r="AA88" s="116">
        <f t="shared" si="242"/>
        <v>100</v>
      </c>
      <c r="AB88" s="117" t="str">
        <f t="shared" si="243"/>
        <v>Fuerte</v>
      </c>
      <c r="AC88" s="165" t="s">
        <v>58</v>
      </c>
      <c r="AD88" s="148" t="str">
        <f t="shared" si="244"/>
        <v>Moderado</v>
      </c>
      <c r="AE88" s="118" t="str">
        <f t="shared" si="245"/>
        <v>50</v>
      </c>
      <c r="AF88" s="576">
        <v>1</v>
      </c>
      <c r="AG88" s="581">
        <f t="shared" ref="AG88" si="281">(AE88+AE89)/AF88</f>
        <v>50</v>
      </c>
      <c r="AH88" s="559" t="str">
        <f t="shared" ref="AH88" si="282">IF(AG88&lt;50,"Débil",IF(AG88&lt;=99,"Moderado",IF(AG88=100,"Fuerte",IF(AG88="","ERROR"))))</f>
        <v>Moderado</v>
      </c>
      <c r="AI88" s="561" t="s">
        <v>92</v>
      </c>
      <c r="AJ88" s="564">
        <f t="shared" ref="AJ88" si="283">IF(AH88="Débil",0,IF(AND(AH88="Moderado",AI88="Directamente"),1,IF(AND(AH88="Moderado",AI88="No disminuye"),0,IF(AND(AH88="Fuerte",AI88="Directamente"),2,IF(AND(AH88="Fuerte",AI88="No disminuye"),0)))))</f>
        <v>1</v>
      </c>
      <c r="AK88" s="564">
        <f>('4-VALORACIÓN DEL RIESGO'!H49-AJ88)</f>
        <v>3</v>
      </c>
      <c r="AL88" s="564" t="str">
        <f t="shared" ref="AL88" si="284">IF(AK88=5,"Casi Seguro",IF(AK88=4,"Probable",IF(AK88=3,"Posible",IF(AK88=2,"Improbable",IF(AK88=1,"Rara Vez",IF(AK88=0,"Rara Vez",IF(AK88&lt;0,"Rara Vez")))))))</f>
        <v>Posible</v>
      </c>
      <c r="AM88" s="561" t="s">
        <v>94</v>
      </c>
      <c r="AN88" s="568">
        <f t="shared" ref="AN88" si="285">IF(AH88="Débil",0,IF(AND(AH88="Moderado",AM88="Directamente"),1,IF(AND(AH88="Moderado",AM88="Indirectamente"),0,IF(AND(AH88="Moderado",AM88="No disminuye"),0,IF(AND(AH88="Fuerte",AM88="Directamente"),2,IF(AND(AH88="Fuerte",AM88="Indirectamente"),1,IF(AND(AH88="Fuerte",AM88="No disminuye"),0)))))))</f>
        <v>0</v>
      </c>
      <c r="AO88" s="568">
        <f>('4-VALORACIÓN DEL RIESGO'!AD49-AN88)</f>
        <v>5</v>
      </c>
      <c r="AP88" s="565" t="str">
        <f t="shared" ref="AP88" si="286">IF(AO88=5,"Catastrófico",IF(AO88=4,"Mayor",IF(AO88=3,"Moderado",IF(AO88=2,"Moderado",IF(AO88=1,"Moderado")))))</f>
        <v>Catastrófico</v>
      </c>
      <c r="AQ88" s="562" t="str">
        <f t="shared" ref="AQ88" si="287">IF(OR(AND(AP88="Moderado",AL88="Rara Vez"),AND(AP88="Moderado",AL88="Improbable")),"Moderado",IF(OR(AND(AP88="Mayor",AL88="Improbable"),AND(AP88="Mayor",AL88="Rara Vez"),AND(AP88="Moderado",AL88="Probable"),AND(AP88="Moderado",AL88="Posible")),"Alto",IF(OR(AND(AP88="Moderado",AL88="Casi Seguro"),AND(AP88="Mayor",AL88="Posible"),AND(AP88="Mayor",AL88="Probable"),AND(AP88="Mayor",AL88="Casi Seguro")),"Extremo",IF(AP88="Catastrófico","Extremo"))))</f>
        <v>Extremo</v>
      </c>
      <c r="AR88" s="562"/>
      <c r="AS88" s="563" t="s">
        <v>411</v>
      </c>
    </row>
    <row r="89" spans="2:45" ht="30.75" thickBot="1" x14ac:dyDescent="0.3">
      <c r="B89" s="646"/>
      <c r="C89" s="464"/>
      <c r="D89" s="583"/>
      <c r="E89" s="583"/>
      <c r="F89" s="157"/>
      <c r="G89" s="157"/>
      <c r="H89" s="157"/>
      <c r="I89" s="157"/>
      <c r="J89" s="157"/>
      <c r="K89" s="157"/>
      <c r="L89" s="157"/>
      <c r="M89" s="164"/>
      <c r="N89" s="149" t="b">
        <f t="shared" si="235"/>
        <v>0</v>
      </c>
      <c r="O89" s="139"/>
      <c r="P89" s="149" t="b">
        <f t="shared" si="236"/>
        <v>0</v>
      </c>
      <c r="Q89" s="139"/>
      <c r="R89" s="149" t="b">
        <f t="shared" si="237"/>
        <v>0</v>
      </c>
      <c r="S89" s="139"/>
      <c r="T89" s="149" t="b">
        <f t="shared" si="238"/>
        <v>0</v>
      </c>
      <c r="U89" s="139"/>
      <c r="V89" s="149" t="b">
        <f t="shared" si="239"/>
        <v>0</v>
      </c>
      <c r="W89" s="139"/>
      <c r="X89" s="149" t="b">
        <f t="shared" si="240"/>
        <v>0</v>
      </c>
      <c r="Y89" s="139"/>
      <c r="Z89" s="149" t="b">
        <f t="shared" si="241"/>
        <v>0</v>
      </c>
      <c r="AA89" s="116">
        <f t="shared" si="242"/>
        <v>0</v>
      </c>
      <c r="AB89" s="117" t="str">
        <f t="shared" si="243"/>
        <v>Débil</v>
      </c>
      <c r="AC89" s="165"/>
      <c r="AD89" s="148" t="str">
        <f t="shared" si="244"/>
        <v>Débil</v>
      </c>
      <c r="AE89" s="118" t="str">
        <f t="shared" si="245"/>
        <v>0</v>
      </c>
      <c r="AF89" s="577"/>
      <c r="AG89" s="582"/>
      <c r="AH89" s="560"/>
      <c r="AI89" s="561"/>
      <c r="AJ89" s="564"/>
      <c r="AK89" s="564"/>
      <c r="AL89" s="564"/>
      <c r="AM89" s="561"/>
      <c r="AN89" s="569"/>
      <c r="AO89" s="569"/>
      <c r="AP89" s="565"/>
      <c r="AQ89" s="562"/>
      <c r="AR89" s="562"/>
      <c r="AS89" s="563"/>
    </row>
    <row r="90" spans="2:45" ht="54" x14ac:dyDescent="0.25">
      <c r="B90" s="450" t="str">
        <f>'3-IDENTIFICACIÓN DEL RIESGO'!B90</f>
        <v>Administración de Tierras.</v>
      </c>
      <c r="C90" s="451" t="str">
        <f>'3-IDENTIFICACIÓN DEL RIESGO'!E90</f>
        <v>1. Dirección de Acceso a Tierras.
2. Subdirección de Administración de Tierras de la Nación.
3. Dirección de Asuntos Étnicos.
4. Subdirección de Asuntos Étnicos.
5. UGT's.</v>
      </c>
      <c r="D90" s="583" t="str">
        <f>'3-IDENTIFICACIÓN DEL RIESGO'!G90</f>
        <v>Solicitud o aceptación de dádivas por agilizar trámites o proferir decisiones administrativas relacionadas con solicitudes de limitación a la propiedad para beneficio de un particular y/o tercero</v>
      </c>
      <c r="E90" s="583"/>
      <c r="F90" s="168" t="s">
        <v>722</v>
      </c>
      <c r="G90" s="168" t="s">
        <v>554</v>
      </c>
      <c r="H90" s="168" t="s">
        <v>723</v>
      </c>
      <c r="I90" s="168" t="s">
        <v>724</v>
      </c>
      <c r="J90" s="168" t="s">
        <v>725</v>
      </c>
      <c r="K90" s="168" t="s">
        <v>726</v>
      </c>
      <c r="L90" s="168" t="s">
        <v>727</v>
      </c>
      <c r="M90" s="164" t="s">
        <v>185</v>
      </c>
      <c r="N90" s="149">
        <f t="shared" si="235"/>
        <v>15</v>
      </c>
      <c r="O90" s="139" t="s">
        <v>186</v>
      </c>
      <c r="P90" s="149">
        <f t="shared" si="236"/>
        <v>15</v>
      </c>
      <c r="Q90" s="139" t="s">
        <v>187</v>
      </c>
      <c r="R90" s="149">
        <f t="shared" si="237"/>
        <v>15</v>
      </c>
      <c r="S90" s="139" t="s">
        <v>61</v>
      </c>
      <c r="T90" s="149">
        <f t="shared" si="238"/>
        <v>15</v>
      </c>
      <c r="U90" s="139" t="s">
        <v>188</v>
      </c>
      <c r="V90" s="149">
        <f t="shared" si="239"/>
        <v>15</v>
      </c>
      <c r="W90" s="139" t="s">
        <v>189</v>
      </c>
      <c r="X90" s="149">
        <f t="shared" si="240"/>
        <v>15</v>
      </c>
      <c r="Y90" s="139" t="s">
        <v>190</v>
      </c>
      <c r="Z90" s="149">
        <f t="shared" si="241"/>
        <v>10</v>
      </c>
      <c r="AA90" s="116">
        <f t="shared" si="242"/>
        <v>100</v>
      </c>
      <c r="AB90" s="117" t="str">
        <f t="shared" si="243"/>
        <v>Fuerte</v>
      </c>
      <c r="AC90" s="165" t="s">
        <v>64</v>
      </c>
      <c r="AD90" s="148" t="str">
        <f t="shared" si="244"/>
        <v>Fuerte</v>
      </c>
      <c r="AE90" s="118" t="str">
        <f t="shared" si="245"/>
        <v>100</v>
      </c>
      <c r="AF90" s="576">
        <v>2</v>
      </c>
      <c r="AG90" s="581">
        <f t="shared" ref="AG90" si="288">(AE90+AE91)/AF90</f>
        <v>100</v>
      </c>
      <c r="AH90" s="559" t="str">
        <f t="shared" ref="AH90" si="289">IF(AG90&lt;50,"Débil",IF(AG90&lt;=99,"Moderado",IF(AG90=100,"Fuerte",IF(AG90="","ERROR"))))</f>
        <v>Fuerte</v>
      </c>
      <c r="AI90" s="561" t="s">
        <v>92</v>
      </c>
      <c r="AJ90" s="564">
        <f t="shared" ref="AJ90" si="290">IF(AH90="Débil",0,IF(AND(AH90="Moderado",AI90="Directamente"),1,IF(AND(AH90="Moderado",AI90="No disminuye"),0,IF(AND(AH90="Fuerte",AI90="Directamente"),2,IF(AND(AH90="Fuerte",AI90="No disminuye"),0)))))</f>
        <v>2</v>
      </c>
      <c r="AK90" s="564">
        <f>('4-VALORACIÓN DEL RIESGO'!H50-AJ90)</f>
        <v>2</v>
      </c>
      <c r="AL90" s="564" t="str">
        <f t="shared" ref="AL90" si="291">IF(AK90=5,"Casi Seguro",IF(AK90=4,"Probable",IF(AK90=3,"Posible",IF(AK90=2,"Improbable",IF(AK90=1,"Rara Vez",IF(AK90=0,"Rara Vez",IF(AK90&lt;0,"Rara Vez")))))))</f>
        <v>Improbable</v>
      </c>
      <c r="AM90" s="561" t="s">
        <v>92</v>
      </c>
      <c r="AN90" s="568">
        <f t="shared" ref="AN90" si="292">IF(AH90="Débil",0,IF(AND(AH90="Moderado",AM90="Directamente"),1,IF(AND(AH90="Moderado",AM90="Indirectamente"),0,IF(AND(AH90="Moderado",AM90="No disminuye"),0,IF(AND(AH90="Fuerte",AM90="Directamente"),2,IF(AND(AH90="Fuerte",AM90="Indirectamente"),1,IF(AND(AH90="Fuerte",AM90="No disminuye"),0)))))))</f>
        <v>2</v>
      </c>
      <c r="AO90" s="568">
        <f>('4-VALORACIÓN DEL RIESGO'!AD50-AN90)</f>
        <v>3</v>
      </c>
      <c r="AP90" s="565" t="str">
        <f t="shared" ref="AP90" si="293">IF(AO90=5,"Catastrófico",IF(AO90=4,"Mayor",IF(AO90=3,"Moderado",IF(AO90=2,"Moderado",IF(AO90=1,"Moderado")))))</f>
        <v>Moderado</v>
      </c>
      <c r="AQ90" s="562" t="str">
        <f t="shared" ref="AQ90" si="294">IF(OR(AND(AP90="Moderado",AL90="Rara Vez"),AND(AP90="Moderado",AL90="Improbable")),"Moderado",IF(OR(AND(AP90="Mayor",AL90="Improbable"),AND(AP90="Mayor",AL90="Rara Vez"),AND(AP90="Moderado",AL90="Probable"),AND(AP90="Moderado",AL90="Posible")),"Alto",IF(OR(AND(AP90="Moderado",AL90="Casi Seguro"),AND(AP90="Mayor",AL90="Posible"),AND(AP90="Mayor",AL90="Probable"),AND(AP90="Mayor",AL90="Casi Seguro")),"Extremo",IF(AP90="Catastrófico","Extremo"))))</f>
        <v>Moderado</v>
      </c>
      <c r="AR90" s="562"/>
      <c r="AS90" s="563" t="s">
        <v>411</v>
      </c>
    </row>
    <row r="91" spans="2:45" ht="41.25" thickBot="1" x14ac:dyDescent="0.3">
      <c r="B91" s="450"/>
      <c r="C91" s="451"/>
      <c r="D91" s="583"/>
      <c r="E91" s="583"/>
      <c r="F91" s="168" t="s">
        <v>722</v>
      </c>
      <c r="G91" s="168" t="s">
        <v>462</v>
      </c>
      <c r="H91" s="168" t="s">
        <v>728</v>
      </c>
      <c r="I91" s="168" t="s">
        <v>729</v>
      </c>
      <c r="J91" s="168" t="s">
        <v>730</v>
      </c>
      <c r="K91" s="168" t="s">
        <v>731</v>
      </c>
      <c r="L91" s="168" t="s">
        <v>732</v>
      </c>
      <c r="M91" s="164" t="s">
        <v>185</v>
      </c>
      <c r="N91" s="149">
        <f t="shared" si="235"/>
        <v>15</v>
      </c>
      <c r="O91" s="139" t="s">
        <v>186</v>
      </c>
      <c r="P91" s="149">
        <f t="shared" si="236"/>
        <v>15</v>
      </c>
      <c r="Q91" s="139" t="s">
        <v>187</v>
      </c>
      <c r="R91" s="149">
        <f t="shared" si="237"/>
        <v>15</v>
      </c>
      <c r="S91" s="139" t="s">
        <v>61</v>
      </c>
      <c r="T91" s="149">
        <f t="shared" si="238"/>
        <v>15</v>
      </c>
      <c r="U91" s="139" t="s">
        <v>188</v>
      </c>
      <c r="V91" s="149">
        <f t="shared" si="239"/>
        <v>15</v>
      </c>
      <c r="W91" s="139" t="s">
        <v>189</v>
      </c>
      <c r="X91" s="149">
        <f t="shared" si="240"/>
        <v>15</v>
      </c>
      <c r="Y91" s="139" t="s">
        <v>190</v>
      </c>
      <c r="Z91" s="149">
        <f t="shared" si="241"/>
        <v>10</v>
      </c>
      <c r="AA91" s="116">
        <f t="shared" si="242"/>
        <v>100</v>
      </c>
      <c r="AB91" s="117" t="str">
        <f t="shared" si="243"/>
        <v>Fuerte</v>
      </c>
      <c r="AC91" s="165" t="s">
        <v>64</v>
      </c>
      <c r="AD91" s="148" t="str">
        <f t="shared" si="244"/>
        <v>Fuerte</v>
      </c>
      <c r="AE91" s="118" t="str">
        <f t="shared" si="245"/>
        <v>100</v>
      </c>
      <c r="AF91" s="577"/>
      <c r="AG91" s="582"/>
      <c r="AH91" s="560"/>
      <c r="AI91" s="561"/>
      <c r="AJ91" s="564"/>
      <c r="AK91" s="564"/>
      <c r="AL91" s="564"/>
      <c r="AM91" s="561"/>
      <c r="AN91" s="569"/>
      <c r="AO91" s="569"/>
      <c r="AP91" s="565"/>
      <c r="AQ91" s="562"/>
      <c r="AR91" s="562"/>
      <c r="AS91" s="563"/>
    </row>
    <row r="92" spans="2:45" ht="54" x14ac:dyDescent="0.25">
      <c r="B92" s="450"/>
      <c r="C92" s="451"/>
      <c r="D92" s="583" t="str">
        <f>'3-IDENTIFICACIÓN DEL RIESGO'!G92</f>
        <v>Uso de la  información sobre adjudicación  de baldíos a Entidades de Derecho Público para beneficio particular o de terceros</v>
      </c>
      <c r="E92" s="583"/>
      <c r="F92" s="168" t="s">
        <v>722</v>
      </c>
      <c r="G92" s="168" t="s">
        <v>462</v>
      </c>
      <c r="H92" s="168" t="s">
        <v>733</v>
      </c>
      <c r="I92" s="168" t="s">
        <v>734</v>
      </c>
      <c r="J92" s="168" t="s">
        <v>735</v>
      </c>
      <c r="K92" s="168" t="s">
        <v>1114</v>
      </c>
      <c r="L92" s="168" t="s">
        <v>736</v>
      </c>
      <c r="M92" s="164" t="s">
        <v>185</v>
      </c>
      <c r="N92" s="149">
        <f t="shared" si="235"/>
        <v>15</v>
      </c>
      <c r="O92" s="139" t="s">
        <v>186</v>
      </c>
      <c r="P92" s="149">
        <f t="shared" si="236"/>
        <v>15</v>
      </c>
      <c r="Q92" s="139" t="s">
        <v>187</v>
      </c>
      <c r="R92" s="149">
        <f t="shared" si="237"/>
        <v>15</v>
      </c>
      <c r="S92" s="139" t="s">
        <v>61</v>
      </c>
      <c r="T92" s="149">
        <f t="shared" si="238"/>
        <v>15</v>
      </c>
      <c r="U92" s="139" t="s">
        <v>188</v>
      </c>
      <c r="V92" s="149">
        <f t="shared" si="239"/>
        <v>15</v>
      </c>
      <c r="W92" s="139" t="s">
        <v>189</v>
      </c>
      <c r="X92" s="149">
        <f t="shared" si="240"/>
        <v>15</v>
      </c>
      <c r="Y92" s="139" t="s">
        <v>190</v>
      </c>
      <c r="Z92" s="149">
        <f t="shared" si="241"/>
        <v>10</v>
      </c>
      <c r="AA92" s="116">
        <f t="shared" si="242"/>
        <v>100</v>
      </c>
      <c r="AB92" s="117" t="str">
        <f t="shared" si="243"/>
        <v>Fuerte</v>
      </c>
      <c r="AC92" s="165" t="s">
        <v>64</v>
      </c>
      <c r="AD92" s="148" t="str">
        <f t="shared" si="244"/>
        <v>Fuerte</v>
      </c>
      <c r="AE92" s="118" t="str">
        <f t="shared" si="245"/>
        <v>100</v>
      </c>
      <c r="AF92" s="576">
        <v>2</v>
      </c>
      <c r="AG92" s="581">
        <f t="shared" ref="AG92" si="295">(AE92+AE93)/AF92</f>
        <v>100</v>
      </c>
      <c r="AH92" s="559" t="str">
        <f t="shared" ref="AH92" si="296">IF(AG92&lt;50,"Débil",IF(AG92&lt;=99,"Moderado",IF(AG92=100,"Fuerte",IF(AG92="","ERROR"))))</f>
        <v>Fuerte</v>
      </c>
      <c r="AI92" s="561" t="s">
        <v>92</v>
      </c>
      <c r="AJ92" s="564">
        <f t="shared" ref="AJ92" si="297">IF(AH92="Débil",0,IF(AND(AH92="Moderado",AI92="Directamente"),1,IF(AND(AH92="Moderado",AI92="No disminuye"),0,IF(AND(AH92="Fuerte",AI92="Directamente"),2,IF(AND(AH92="Fuerte",AI92="No disminuye"),0)))))</f>
        <v>2</v>
      </c>
      <c r="AK92" s="564">
        <f>('4-VALORACIÓN DEL RIESGO'!H51-AJ92)</f>
        <v>1</v>
      </c>
      <c r="AL92" s="564" t="str">
        <f t="shared" ref="AL92" si="298">IF(AK92=5,"Casi Seguro",IF(AK92=4,"Probable",IF(AK92=3,"Posible",IF(AK92=2,"Improbable",IF(AK92=1,"Rara Vez",IF(AK92=0,"Rara Vez",IF(AK92&lt;0,"Rara Vez")))))))</f>
        <v>Rara Vez</v>
      </c>
      <c r="AM92" s="561" t="s">
        <v>92</v>
      </c>
      <c r="AN92" s="568">
        <f t="shared" ref="AN92" si="299">IF(AH92="Débil",0,IF(AND(AH92="Moderado",AM92="Directamente"),1,IF(AND(AH92="Moderado",AM92="Indirectamente"),0,IF(AND(AH92="Moderado",AM92="No disminuye"),0,IF(AND(AH92="Fuerte",AM92="Directamente"),2,IF(AND(AH92="Fuerte",AM92="Indirectamente"),1,IF(AND(AH92="Fuerte",AM92="No disminuye"),0)))))))</f>
        <v>2</v>
      </c>
      <c r="AO92" s="568">
        <f>('4-VALORACIÓN DEL RIESGO'!AD51-AN92)</f>
        <v>3</v>
      </c>
      <c r="AP92" s="565" t="str">
        <f t="shared" ref="AP92" si="300">IF(AO92=5,"Catastrófico",IF(AO92=4,"Mayor",IF(AO92=3,"Moderado",IF(AO92=2,"Moderado",IF(AO92=1,"Moderado")))))</f>
        <v>Moderado</v>
      </c>
      <c r="AQ92" s="562" t="str">
        <f t="shared" ref="AQ92" si="301">IF(OR(AND(AP92="Moderado",AL92="Rara Vez"),AND(AP92="Moderado",AL92="Improbable")),"Moderado",IF(OR(AND(AP92="Mayor",AL92="Improbable"),AND(AP92="Mayor",AL92="Rara Vez"),AND(AP92="Moderado",AL92="Probable"),AND(AP92="Moderado",AL92="Posible")),"Alto",IF(OR(AND(AP92="Moderado",AL92="Casi Seguro"),AND(AP92="Mayor",AL92="Posible"),AND(AP92="Mayor",AL92="Probable"),AND(AP92="Mayor",AL92="Casi Seguro")),"Extremo",IF(AP92="Catastrófico","Extremo"))))</f>
        <v>Moderado</v>
      </c>
      <c r="AR92" s="562"/>
      <c r="AS92" s="563" t="s">
        <v>411</v>
      </c>
    </row>
    <row r="93" spans="2:45" ht="30.75" thickBot="1" x14ac:dyDescent="0.3">
      <c r="B93" s="450"/>
      <c r="C93" s="451"/>
      <c r="D93" s="583"/>
      <c r="E93" s="583"/>
      <c r="F93" s="168" t="s">
        <v>722</v>
      </c>
      <c r="G93" s="168" t="s">
        <v>462</v>
      </c>
      <c r="H93" s="168" t="s">
        <v>737</v>
      </c>
      <c r="I93" s="168" t="s">
        <v>738</v>
      </c>
      <c r="J93" s="168" t="s">
        <v>739</v>
      </c>
      <c r="K93" s="168" t="s">
        <v>740</v>
      </c>
      <c r="L93" s="168" t="s">
        <v>741</v>
      </c>
      <c r="M93" s="164" t="s">
        <v>185</v>
      </c>
      <c r="N93" s="149">
        <f t="shared" si="235"/>
        <v>15</v>
      </c>
      <c r="O93" s="139" t="s">
        <v>186</v>
      </c>
      <c r="P93" s="149">
        <f t="shared" si="236"/>
        <v>15</v>
      </c>
      <c r="Q93" s="139" t="s">
        <v>187</v>
      </c>
      <c r="R93" s="149">
        <f t="shared" si="237"/>
        <v>15</v>
      </c>
      <c r="S93" s="139" t="s">
        <v>61</v>
      </c>
      <c r="T93" s="149">
        <f t="shared" si="238"/>
        <v>15</v>
      </c>
      <c r="U93" s="139" t="s">
        <v>188</v>
      </c>
      <c r="V93" s="149">
        <f t="shared" si="239"/>
        <v>15</v>
      </c>
      <c r="W93" s="139" t="s">
        <v>189</v>
      </c>
      <c r="X93" s="149">
        <f t="shared" si="240"/>
        <v>15</v>
      </c>
      <c r="Y93" s="139" t="s">
        <v>190</v>
      </c>
      <c r="Z93" s="149">
        <f t="shared" si="241"/>
        <v>10</v>
      </c>
      <c r="AA93" s="116">
        <f t="shared" si="242"/>
        <v>100</v>
      </c>
      <c r="AB93" s="117" t="str">
        <f t="shared" si="243"/>
        <v>Fuerte</v>
      </c>
      <c r="AC93" s="165" t="s">
        <v>64</v>
      </c>
      <c r="AD93" s="148" t="str">
        <f t="shared" si="244"/>
        <v>Fuerte</v>
      </c>
      <c r="AE93" s="118" t="str">
        <f t="shared" si="245"/>
        <v>100</v>
      </c>
      <c r="AF93" s="577"/>
      <c r="AG93" s="582"/>
      <c r="AH93" s="560"/>
      <c r="AI93" s="561"/>
      <c r="AJ93" s="564"/>
      <c r="AK93" s="564"/>
      <c r="AL93" s="564"/>
      <c r="AM93" s="561"/>
      <c r="AN93" s="569"/>
      <c r="AO93" s="569"/>
      <c r="AP93" s="565"/>
      <c r="AQ93" s="562"/>
      <c r="AR93" s="562"/>
      <c r="AS93" s="563"/>
    </row>
    <row r="94" spans="2:45" ht="77.25" customHeight="1" x14ac:dyDescent="0.25">
      <c r="B94" s="450"/>
      <c r="C94" s="451"/>
      <c r="D94" s="583" t="str">
        <f>'3-IDENTIFICACIÓN DEL RIESGO'!G94</f>
        <v>Ofrecer en la UGT promesa de éxito en la realización o priorización de un trámite a cambio de un beneficio personal</v>
      </c>
      <c r="E94" s="583"/>
      <c r="F94" s="157" t="s">
        <v>840</v>
      </c>
      <c r="G94" s="157" t="s">
        <v>841</v>
      </c>
      <c r="H94" s="157" t="s">
        <v>844</v>
      </c>
      <c r="I94" s="157" t="s">
        <v>845</v>
      </c>
      <c r="J94" s="157" t="s">
        <v>846</v>
      </c>
      <c r="K94" s="157" t="s">
        <v>847</v>
      </c>
      <c r="L94" s="157" t="s">
        <v>848</v>
      </c>
      <c r="M94" s="164" t="s">
        <v>185</v>
      </c>
      <c r="N94" s="149">
        <f t="shared" si="235"/>
        <v>15</v>
      </c>
      <c r="O94" s="139" t="s">
        <v>850</v>
      </c>
      <c r="P94" s="149">
        <f t="shared" si="236"/>
        <v>15</v>
      </c>
      <c r="Q94" s="139" t="s">
        <v>851</v>
      </c>
      <c r="R94" s="149">
        <f t="shared" si="237"/>
        <v>15</v>
      </c>
      <c r="S94" s="139" t="s">
        <v>852</v>
      </c>
      <c r="T94" s="149">
        <f t="shared" si="238"/>
        <v>15</v>
      </c>
      <c r="U94" s="139" t="s">
        <v>853</v>
      </c>
      <c r="V94" s="149">
        <f t="shared" si="239"/>
        <v>15</v>
      </c>
      <c r="W94" s="139" t="s">
        <v>854</v>
      </c>
      <c r="X94" s="149">
        <f t="shared" si="240"/>
        <v>15</v>
      </c>
      <c r="Y94" s="139" t="s">
        <v>855</v>
      </c>
      <c r="Z94" s="149">
        <f t="shared" si="241"/>
        <v>10</v>
      </c>
      <c r="AA94" s="116">
        <f t="shared" si="242"/>
        <v>100</v>
      </c>
      <c r="AB94" s="117" t="str">
        <f t="shared" si="243"/>
        <v>Fuerte</v>
      </c>
      <c r="AC94" s="165" t="s">
        <v>58</v>
      </c>
      <c r="AD94" s="148" t="str">
        <f t="shared" si="244"/>
        <v>Moderado</v>
      </c>
      <c r="AE94" s="118" t="str">
        <f t="shared" si="245"/>
        <v>50</v>
      </c>
      <c r="AF94" s="576">
        <v>1</v>
      </c>
      <c r="AG94" s="581">
        <f t="shared" ref="AG94" si="302">(AE94+AE95)/AF94</f>
        <v>50</v>
      </c>
      <c r="AH94" s="559" t="str">
        <f t="shared" ref="AH94" si="303">IF(AG94&lt;50,"Débil",IF(AG94&lt;=99,"Moderado",IF(AG94=100,"Fuerte",IF(AG94="","ERROR"))))</f>
        <v>Moderado</v>
      </c>
      <c r="AI94" s="561" t="s">
        <v>92</v>
      </c>
      <c r="AJ94" s="564">
        <f t="shared" ref="AJ94" si="304">IF(AH94="Débil",0,IF(AND(AH94="Moderado",AI94="Directamente"),1,IF(AND(AH94="Moderado",AI94="No disminuye"),0,IF(AND(AH94="Fuerte",AI94="Directamente"),2,IF(AND(AH94="Fuerte",AI94="No disminuye"),0)))))</f>
        <v>1</v>
      </c>
      <c r="AK94" s="564">
        <f>('4-VALORACIÓN DEL RIESGO'!H52-AJ94)</f>
        <v>3</v>
      </c>
      <c r="AL94" s="564" t="str">
        <f t="shared" ref="AL94" si="305">IF(AK94=5,"Casi Seguro",IF(AK94=4,"Probable",IF(AK94=3,"Posible",IF(AK94=2,"Improbable",IF(AK94=1,"Rara Vez",IF(AK94=0,"Rara Vez",IF(AK94&lt;0,"Rara Vez")))))))</f>
        <v>Posible</v>
      </c>
      <c r="AM94" s="561" t="s">
        <v>94</v>
      </c>
      <c r="AN94" s="568">
        <f t="shared" ref="AN94" si="306">IF(AH94="Débil",0,IF(AND(AH94="Moderado",AM94="Directamente"),1,IF(AND(AH94="Moderado",AM94="Indirectamente"),0,IF(AND(AH94="Moderado",AM94="No disminuye"),0,IF(AND(AH94="Fuerte",AM94="Directamente"),2,IF(AND(AH94="Fuerte",AM94="Indirectamente"),1,IF(AND(AH94="Fuerte",AM94="No disminuye"),0)))))))</f>
        <v>0</v>
      </c>
      <c r="AO94" s="568">
        <f>('4-VALORACIÓN DEL RIESGO'!AD52-AN94)</f>
        <v>5</v>
      </c>
      <c r="AP94" s="565" t="str">
        <f t="shared" ref="AP94" si="307">IF(AO94=5,"Catastrófico",IF(AO94=4,"Mayor",IF(AO94=3,"Moderado",IF(AO94=2,"Moderado",IF(AO94=1,"Moderado")))))</f>
        <v>Catastrófico</v>
      </c>
      <c r="AQ94" s="562" t="str">
        <f t="shared" ref="AQ94" si="308">IF(OR(AND(AP94="Moderado",AL94="Rara Vez"),AND(AP94="Moderado",AL94="Improbable")),"Moderado",IF(OR(AND(AP94="Mayor",AL94="Improbable"),AND(AP94="Mayor",AL94="Rara Vez"),AND(AP94="Moderado",AL94="Probable"),AND(AP94="Moderado",AL94="Posible")),"Alto",IF(OR(AND(AP94="Moderado",AL94="Casi Seguro"),AND(AP94="Mayor",AL94="Posible"),AND(AP94="Mayor",AL94="Probable"),AND(AP94="Mayor",AL94="Casi Seguro")),"Extremo",IF(AP94="Catastrófico","Extremo"))))</f>
        <v>Extremo</v>
      </c>
      <c r="AR94" s="562"/>
      <c r="AS94" s="563" t="s">
        <v>411</v>
      </c>
    </row>
    <row r="95" spans="2:45" ht="30.75" thickBot="1" x14ac:dyDescent="0.3">
      <c r="B95" s="450"/>
      <c r="C95" s="451"/>
      <c r="D95" s="583"/>
      <c r="E95" s="583"/>
      <c r="F95" s="157"/>
      <c r="G95" s="157"/>
      <c r="H95" s="157"/>
      <c r="I95" s="157"/>
      <c r="J95" s="157"/>
      <c r="K95" s="157"/>
      <c r="L95" s="157"/>
      <c r="M95" s="164"/>
      <c r="N95" s="149" t="b">
        <f t="shared" si="235"/>
        <v>0</v>
      </c>
      <c r="O95" s="139"/>
      <c r="P95" s="149" t="b">
        <f t="shared" si="236"/>
        <v>0</v>
      </c>
      <c r="Q95" s="139"/>
      <c r="R95" s="149" t="b">
        <f t="shared" si="237"/>
        <v>0</v>
      </c>
      <c r="S95" s="139"/>
      <c r="T95" s="149" t="b">
        <f t="shared" si="238"/>
        <v>0</v>
      </c>
      <c r="U95" s="139"/>
      <c r="V95" s="149" t="b">
        <f t="shared" si="239"/>
        <v>0</v>
      </c>
      <c r="W95" s="139"/>
      <c r="X95" s="149" t="b">
        <f t="shared" si="240"/>
        <v>0</v>
      </c>
      <c r="Y95" s="139"/>
      <c r="Z95" s="149" t="b">
        <f t="shared" si="241"/>
        <v>0</v>
      </c>
      <c r="AA95" s="116">
        <f t="shared" si="242"/>
        <v>0</v>
      </c>
      <c r="AB95" s="117" t="str">
        <f t="shared" si="243"/>
        <v>Débil</v>
      </c>
      <c r="AC95" s="165"/>
      <c r="AD95" s="148" t="str">
        <f t="shared" si="244"/>
        <v>Débil</v>
      </c>
      <c r="AE95" s="118" t="str">
        <f t="shared" si="245"/>
        <v>0</v>
      </c>
      <c r="AF95" s="577"/>
      <c r="AG95" s="582"/>
      <c r="AH95" s="560"/>
      <c r="AI95" s="561"/>
      <c r="AJ95" s="564"/>
      <c r="AK95" s="564"/>
      <c r="AL95" s="564"/>
      <c r="AM95" s="561"/>
      <c r="AN95" s="569"/>
      <c r="AO95" s="569"/>
      <c r="AP95" s="565"/>
      <c r="AQ95" s="562"/>
      <c r="AR95" s="562"/>
      <c r="AS95" s="563"/>
    </row>
    <row r="96" spans="2:45" ht="30" x14ac:dyDescent="0.25">
      <c r="B96" s="450"/>
      <c r="C96" s="451"/>
      <c r="D96" s="583" t="str">
        <f>'3-IDENTIFICACIÓN DEL RIESGO'!G96</f>
        <v>Riesgo 4</v>
      </c>
      <c r="E96" s="583"/>
      <c r="F96" s="157"/>
      <c r="G96" s="157"/>
      <c r="H96" s="157"/>
      <c r="I96" s="157"/>
      <c r="J96" s="157"/>
      <c r="K96" s="157"/>
      <c r="L96" s="157"/>
      <c r="M96" s="164"/>
      <c r="N96" s="149" t="b">
        <f t="shared" si="235"/>
        <v>0</v>
      </c>
      <c r="O96" s="139"/>
      <c r="P96" s="149" t="b">
        <f t="shared" si="236"/>
        <v>0</v>
      </c>
      <c r="Q96" s="139"/>
      <c r="R96" s="149" t="b">
        <f t="shared" si="237"/>
        <v>0</v>
      </c>
      <c r="S96" s="139"/>
      <c r="T96" s="149" t="b">
        <f t="shared" si="238"/>
        <v>0</v>
      </c>
      <c r="U96" s="139"/>
      <c r="V96" s="149" t="b">
        <f t="shared" si="239"/>
        <v>0</v>
      </c>
      <c r="W96" s="139"/>
      <c r="X96" s="149" t="b">
        <f t="shared" si="240"/>
        <v>0</v>
      </c>
      <c r="Y96" s="139"/>
      <c r="Z96" s="149" t="b">
        <f t="shared" si="241"/>
        <v>0</v>
      </c>
      <c r="AA96" s="116">
        <f t="shared" si="242"/>
        <v>0</v>
      </c>
      <c r="AB96" s="117" t="str">
        <f t="shared" si="243"/>
        <v>Débil</v>
      </c>
      <c r="AC96" s="165"/>
      <c r="AD96" s="148" t="str">
        <f t="shared" si="244"/>
        <v>Débil</v>
      </c>
      <c r="AE96" s="118" t="str">
        <f t="shared" si="245"/>
        <v>0</v>
      </c>
      <c r="AF96" s="576"/>
      <c r="AG96" s="581" t="e">
        <f t="shared" ref="AG96" si="309">(AE96+AE97)/AF96</f>
        <v>#DIV/0!</v>
      </c>
      <c r="AH96" s="559" t="e">
        <f t="shared" ref="AH96" si="310">IF(AG96&lt;50,"Débil",IF(AG96&lt;=99,"Moderado",IF(AG96=100,"Fuerte",IF(AG96="","ERROR"))))</f>
        <v>#DIV/0!</v>
      </c>
      <c r="AI96" s="561"/>
      <c r="AJ96" s="564" t="e">
        <f t="shared" ref="AJ96" si="311">IF(AH96="Débil",0,IF(AND(AH96="Moderado",AI96="Directamente"),1,IF(AND(AH96="Moderado",AI96="No disminuye"),0,IF(AND(AH96="Fuerte",AI96="Directamente"),2,IF(AND(AH96="Fuerte",AI96="No disminuye"),0)))))</f>
        <v>#DIV/0!</v>
      </c>
      <c r="AK96" s="564" t="e">
        <f>('4-VALORACIÓN DEL RIESGO'!H53-AJ96)</f>
        <v>#DIV/0!</v>
      </c>
      <c r="AL96" s="564" t="e">
        <f t="shared" ref="AL96" si="312">IF(AK96=5,"Casi Seguro",IF(AK96=4,"Probable",IF(AK96=3,"Posible",IF(AK96=2,"Improbable",IF(AK96=1,"Rara Vez",IF(AK96=0,"Rara Vez",IF(AK96&lt;0,"Rara Vez")))))))</f>
        <v>#DIV/0!</v>
      </c>
      <c r="AM96" s="561"/>
      <c r="AN96" s="568" t="e">
        <f t="shared" ref="AN96" si="313">IF(AH96="Débil",0,IF(AND(AH96="Moderado",AM96="Directamente"),1,IF(AND(AH96="Moderado",AM96="Indirectamente"),0,IF(AND(AH96="Moderado",AM96="No disminuye"),0,IF(AND(AH96="Fuerte",AM96="Directamente"),2,IF(AND(AH96="Fuerte",AM96="Indirectamente"),1,IF(AND(AH96="Fuerte",AM96="No disminuye"),0)))))))</f>
        <v>#DIV/0!</v>
      </c>
      <c r="AO96" s="568" t="e">
        <f>('4-VALORACIÓN DEL RIESGO'!AD53-AN96)</f>
        <v>#DIV/0!</v>
      </c>
      <c r="AP96" s="565" t="e">
        <f t="shared" ref="AP96" si="314">IF(AO96=5,"Catastrófico",IF(AO96=4,"Mayor",IF(AO96=3,"Moderado",IF(AO96=2,"Moderado",IF(AO96=1,"Moderado")))))</f>
        <v>#DIV/0!</v>
      </c>
      <c r="AQ96" s="562" t="e">
        <f t="shared" ref="AQ96" si="315">IF(OR(AND(AP96="Moderado",AL96="Rara Vez"),AND(AP96="Moderado",AL96="Improbable")),"Moderado",IF(OR(AND(AP96="Mayor",AL96="Improbable"),AND(AP96="Mayor",AL96="Rara Vez"),AND(AP96="Moderado",AL96="Probable"),AND(AP96="Moderado",AL96="Posible")),"Alto",IF(OR(AND(AP96="Moderado",AL96="Casi Seguro"),AND(AP96="Mayor",AL96="Posible"),AND(AP96="Mayor",AL96="Probable"),AND(AP96="Mayor",AL96="Casi Seguro")),"Extremo",IF(AP96="Catastrófico","Extremo"))))</f>
        <v>#DIV/0!</v>
      </c>
      <c r="AR96" s="562"/>
      <c r="AS96" s="563" t="s">
        <v>411</v>
      </c>
    </row>
    <row r="97" spans="2:45" ht="30.75" thickBot="1" x14ac:dyDescent="0.3">
      <c r="B97" s="450"/>
      <c r="C97" s="451"/>
      <c r="D97" s="583"/>
      <c r="E97" s="583"/>
      <c r="F97" s="157"/>
      <c r="G97" s="157"/>
      <c r="H97" s="157"/>
      <c r="I97" s="157"/>
      <c r="J97" s="157"/>
      <c r="K97" s="157"/>
      <c r="L97" s="157"/>
      <c r="M97" s="164"/>
      <c r="N97" s="149" t="b">
        <f t="shared" si="235"/>
        <v>0</v>
      </c>
      <c r="O97" s="139"/>
      <c r="P97" s="149" t="b">
        <f t="shared" si="236"/>
        <v>0</v>
      </c>
      <c r="Q97" s="139"/>
      <c r="R97" s="149" t="b">
        <f t="shared" si="237"/>
        <v>0</v>
      </c>
      <c r="S97" s="139"/>
      <c r="T97" s="149" t="b">
        <f t="shared" si="238"/>
        <v>0</v>
      </c>
      <c r="U97" s="139"/>
      <c r="V97" s="149" t="b">
        <f t="shared" si="239"/>
        <v>0</v>
      </c>
      <c r="W97" s="139"/>
      <c r="X97" s="149" t="b">
        <f t="shared" si="240"/>
        <v>0</v>
      </c>
      <c r="Y97" s="139"/>
      <c r="Z97" s="149" t="b">
        <f t="shared" si="241"/>
        <v>0</v>
      </c>
      <c r="AA97" s="116">
        <f t="shared" si="242"/>
        <v>0</v>
      </c>
      <c r="AB97" s="117" t="str">
        <f t="shared" si="243"/>
        <v>Débil</v>
      </c>
      <c r="AC97" s="165"/>
      <c r="AD97" s="148" t="str">
        <f t="shared" si="244"/>
        <v>Débil</v>
      </c>
      <c r="AE97" s="118" t="str">
        <f t="shared" si="245"/>
        <v>0</v>
      </c>
      <c r="AF97" s="577"/>
      <c r="AG97" s="582"/>
      <c r="AH97" s="560"/>
      <c r="AI97" s="561"/>
      <c r="AJ97" s="564"/>
      <c r="AK97" s="564"/>
      <c r="AL97" s="564"/>
      <c r="AM97" s="561"/>
      <c r="AN97" s="569"/>
      <c r="AO97" s="569"/>
      <c r="AP97" s="565"/>
      <c r="AQ97" s="562"/>
      <c r="AR97" s="562"/>
      <c r="AS97" s="563"/>
    </row>
    <row r="98" spans="2:45" ht="30" x14ac:dyDescent="0.25">
      <c r="B98" s="450"/>
      <c r="C98" s="451"/>
      <c r="D98" s="583" t="str">
        <f>'3-IDENTIFICACIÓN DEL RIESGO'!G98</f>
        <v>Riesgo 5</v>
      </c>
      <c r="E98" s="583"/>
      <c r="F98" s="157"/>
      <c r="G98" s="157"/>
      <c r="H98" s="157"/>
      <c r="I98" s="157"/>
      <c r="J98" s="157"/>
      <c r="K98" s="157"/>
      <c r="L98" s="157"/>
      <c r="M98" s="164"/>
      <c r="N98" s="149" t="b">
        <f t="shared" si="235"/>
        <v>0</v>
      </c>
      <c r="O98" s="139"/>
      <c r="P98" s="149" t="b">
        <f t="shared" si="236"/>
        <v>0</v>
      </c>
      <c r="Q98" s="139"/>
      <c r="R98" s="149" t="b">
        <f t="shared" si="237"/>
        <v>0</v>
      </c>
      <c r="S98" s="139"/>
      <c r="T98" s="149" t="b">
        <f t="shared" si="238"/>
        <v>0</v>
      </c>
      <c r="U98" s="139"/>
      <c r="V98" s="149" t="b">
        <f t="shared" si="239"/>
        <v>0</v>
      </c>
      <c r="W98" s="139"/>
      <c r="X98" s="149" t="b">
        <f t="shared" si="240"/>
        <v>0</v>
      </c>
      <c r="Y98" s="139"/>
      <c r="Z98" s="149" t="b">
        <f t="shared" si="241"/>
        <v>0</v>
      </c>
      <c r="AA98" s="116">
        <f t="shared" si="242"/>
        <v>0</v>
      </c>
      <c r="AB98" s="117" t="str">
        <f t="shared" si="243"/>
        <v>Débil</v>
      </c>
      <c r="AC98" s="165"/>
      <c r="AD98" s="148" t="str">
        <f t="shared" si="244"/>
        <v>Débil</v>
      </c>
      <c r="AE98" s="118" t="str">
        <f t="shared" si="245"/>
        <v>0</v>
      </c>
      <c r="AF98" s="576"/>
      <c r="AG98" s="581" t="e">
        <f t="shared" ref="AG98" si="316">(AE98+AE99)/AF98</f>
        <v>#DIV/0!</v>
      </c>
      <c r="AH98" s="559" t="e">
        <f t="shared" ref="AH98" si="317">IF(AG98&lt;50,"Débil",IF(AG98&lt;=99,"Moderado",IF(AG98=100,"Fuerte",IF(AG98="","ERROR"))))</f>
        <v>#DIV/0!</v>
      </c>
      <c r="AI98" s="561"/>
      <c r="AJ98" s="564" t="e">
        <f t="shared" ref="AJ98" si="318">IF(AH98="Débil",0,IF(AND(AH98="Moderado",AI98="Directamente"),1,IF(AND(AH98="Moderado",AI98="No disminuye"),0,IF(AND(AH98="Fuerte",AI98="Directamente"),2,IF(AND(AH98="Fuerte",AI98="No disminuye"),0)))))</f>
        <v>#DIV/0!</v>
      </c>
      <c r="AK98" s="564" t="e">
        <f>('4-VALORACIÓN DEL RIESGO'!H54-AJ98)</f>
        <v>#DIV/0!</v>
      </c>
      <c r="AL98" s="564" t="e">
        <f t="shared" ref="AL98" si="319">IF(AK98=5,"Casi Seguro",IF(AK98=4,"Probable",IF(AK98=3,"Posible",IF(AK98=2,"Improbable",IF(AK98=1,"Rara Vez",IF(AK98=0,"Rara Vez",IF(AK98&lt;0,"Rara Vez")))))))</f>
        <v>#DIV/0!</v>
      </c>
      <c r="AM98" s="561"/>
      <c r="AN98" s="568" t="e">
        <f t="shared" ref="AN98" si="320">IF(AH98="Débil",0,IF(AND(AH98="Moderado",AM98="Directamente"),1,IF(AND(AH98="Moderado",AM98="Indirectamente"),0,IF(AND(AH98="Moderado",AM98="No disminuye"),0,IF(AND(AH98="Fuerte",AM98="Directamente"),2,IF(AND(AH98="Fuerte",AM98="Indirectamente"),1,IF(AND(AH98="Fuerte",AM98="No disminuye"),0)))))))</f>
        <v>#DIV/0!</v>
      </c>
      <c r="AO98" s="568" t="e">
        <f>('4-VALORACIÓN DEL RIESGO'!AD54-AN98)</f>
        <v>#DIV/0!</v>
      </c>
      <c r="AP98" s="565" t="e">
        <f t="shared" ref="AP98" si="321">IF(AO98=5,"Catastrófico",IF(AO98=4,"Mayor",IF(AO98=3,"Moderado",IF(AO98=2,"Moderado",IF(AO98=1,"Moderado")))))</f>
        <v>#DIV/0!</v>
      </c>
      <c r="AQ98" s="562" t="e">
        <f t="shared" ref="AQ98" si="322">IF(OR(AND(AP98="Moderado",AL98="Rara Vez"),AND(AP98="Moderado",AL98="Improbable")),"Moderado",IF(OR(AND(AP98="Mayor",AL98="Improbable"),AND(AP98="Mayor",AL98="Rara Vez"),AND(AP98="Moderado",AL98="Probable"),AND(AP98="Moderado",AL98="Posible")),"Alto",IF(OR(AND(AP98="Moderado",AL98="Casi Seguro"),AND(AP98="Mayor",AL98="Posible"),AND(AP98="Mayor",AL98="Probable"),AND(AP98="Mayor",AL98="Casi Seguro")),"Extremo",IF(AP98="Catastrófico","Extremo"))))</f>
        <v>#DIV/0!</v>
      </c>
      <c r="AR98" s="562"/>
      <c r="AS98" s="563" t="s">
        <v>411</v>
      </c>
    </row>
    <row r="99" spans="2:45" ht="30.75" thickBot="1" x14ac:dyDescent="0.3">
      <c r="B99" s="450"/>
      <c r="C99" s="451"/>
      <c r="D99" s="583"/>
      <c r="E99" s="583"/>
      <c r="F99" s="157"/>
      <c r="G99" s="157"/>
      <c r="H99" s="157"/>
      <c r="I99" s="157"/>
      <c r="J99" s="157"/>
      <c r="K99" s="157"/>
      <c r="L99" s="157"/>
      <c r="M99" s="164"/>
      <c r="N99" s="149" t="b">
        <f t="shared" si="235"/>
        <v>0</v>
      </c>
      <c r="O99" s="139"/>
      <c r="P99" s="149" t="b">
        <f t="shared" si="236"/>
        <v>0</v>
      </c>
      <c r="Q99" s="139"/>
      <c r="R99" s="149" t="b">
        <f t="shared" si="237"/>
        <v>0</v>
      </c>
      <c r="S99" s="139"/>
      <c r="T99" s="149" t="b">
        <f t="shared" si="238"/>
        <v>0</v>
      </c>
      <c r="U99" s="139"/>
      <c r="V99" s="149" t="b">
        <f t="shared" si="239"/>
        <v>0</v>
      </c>
      <c r="W99" s="139"/>
      <c r="X99" s="149" t="b">
        <f t="shared" si="240"/>
        <v>0</v>
      </c>
      <c r="Y99" s="139"/>
      <c r="Z99" s="149" t="b">
        <f t="shared" si="241"/>
        <v>0</v>
      </c>
      <c r="AA99" s="116">
        <f t="shared" si="242"/>
        <v>0</v>
      </c>
      <c r="AB99" s="117" t="str">
        <f t="shared" si="243"/>
        <v>Débil</v>
      </c>
      <c r="AC99" s="165"/>
      <c r="AD99" s="148" t="str">
        <f t="shared" si="244"/>
        <v>Débil</v>
      </c>
      <c r="AE99" s="118" t="str">
        <f t="shared" si="245"/>
        <v>0</v>
      </c>
      <c r="AF99" s="577"/>
      <c r="AG99" s="582"/>
      <c r="AH99" s="560"/>
      <c r="AI99" s="561"/>
      <c r="AJ99" s="564"/>
      <c r="AK99" s="564"/>
      <c r="AL99" s="564"/>
      <c r="AM99" s="561"/>
      <c r="AN99" s="569"/>
      <c r="AO99" s="569"/>
      <c r="AP99" s="565"/>
      <c r="AQ99" s="562"/>
      <c r="AR99" s="562"/>
      <c r="AS99" s="563"/>
    </row>
    <row r="100" spans="2:45" ht="30" x14ac:dyDescent="0.25">
      <c r="B100" s="450" t="str">
        <f>'3-IDENTIFICACIÓN DEL RIESGO'!B100</f>
        <v>Evaluación del Impacto del Ordenamiento Social de la Propiedad Rural</v>
      </c>
      <c r="C100" s="451" t="str">
        <f>'3-IDENTIFICACIÓN DEL RIESGO'!E100</f>
        <v>1. Oficina del Planeación.</v>
      </c>
      <c r="D100" s="583" t="str">
        <f>'3-IDENTIFICACIÓN DEL RIESGO'!G100</f>
        <v>Riesgo 1</v>
      </c>
      <c r="E100" s="583"/>
      <c r="F100" s="157"/>
      <c r="G100" s="157"/>
      <c r="H100" s="157"/>
      <c r="I100" s="157"/>
      <c r="J100" s="157"/>
      <c r="K100" s="157"/>
      <c r="L100" s="157"/>
      <c r="M100" s="164"/>
      <c r="N100" s="149" t="b">
        <f t="shared" si="235"/>
        <v>0</v>
      </c>
      <c r="O100" s="139"/>
      <c r="P100" s="149" t="b">
        <f t="shared" si="236"/>
        <v>0</v>
      </c>
      <c r="Q100" s="139"/>
      <c r="R100" s="149" t="b">
        <f t="shared" si="237"/>
        <v>0</v>
      </c>
      <c r="S100" s="139"/>
      <c r="T100" s="149" t="b">
        <f t="shared" si="238"/>
        <v>0</v>
      </c>
      <c r="U100" s="139"/>
      <c r="V100" s="149" t="b">
        <f t="shared" si="239"/>
        <v>0</v>
      </c>
      <c r="W100" s="139"/>
      <c r="X100" s="149" t="b">
        <f t="shared" si="240"/>
        <v>0</v>
      </c>
      <c r="Y100" s="139"/>
      <c r="Z100" s="149" t="b">
        <f t="shared" si="241"/>
        <v>0</v>
      </c>
      <c r="AA100" s="116">
        <f t="shared" si="242"/>
        <v>0</v>
      </c>
      <c r="AB100" s="117" t="str">
        <f t="shared" si="243"/>
        <v>Débil</v>
      </c>
      <c r="AC100" s="165"/>
      <c r="AD100" s="148" t="str">
        <f t="shared" si="244"/>
        <v>Débil</v>
      </c>
      <c r="AE100" s="118" t="str">
        <f t="shared" si="245"/>
        <v>0</v>
      </c>
      <c r="AF100" s="576"/>
      <c r="AG100" s="581" t="e">
        <f t="shared" ref="AG100" si="323">(AE100+AE101)/AF100</f>
        <v>#DIV/0!</v>
      </c>
      <c r="AH100" s="559" t="e">
        <f t="shared" ref="AH100" si="324">IF(AG100&lt;50,"Débil",IF(AG100&lt;=99,"Moderado",IF(AG100=100,"Fuerte",IF(AG100="","ERROR"))))</f>
        <v>#DIV/0!</v>
      </c>
      <c r="AI100" s="561"/>
      <c r="AJ100" s="564" t="e">
        <f t="shared" ref="AJ100" si="325">IF(AH100="Débil",0,IF(AND(AH100="Moderado",AI100="Directamente"),1,IF(AND(AH100="Moderado",AI100="No disminuye"),0,IF(AND(AH100="Fuerte",AI100="Directamente"),2,IF(AND(AH100="Fuerte",AI100="No disminuye"),0)))))</f>
        <v>#DIV/0!</v>
      </c>
      <c r="AK100" s="564" t="e">
        <f>('4-VALORACIÓN DEL RIESGO'!H55-AJ100)</f>
        <v>#DIV/0!</v>
      </c>
      <c r="AL100" s="564" t="e">
        <f t="shared" ref="AL100" si="326">IF(AK100=5,"Casi Seguro",IF(AK100=4,"Probable",IF(AK100=3,"Posible",IF(AK100=2,"Improbable",IF(AK100=1,"Rara Vez",IF(AK100=0,"Rara Vez",IF(AK100&lt;0,"Rara Vez")))))))</f>
        <v>#DIV/0!</v>
      </c>
      <c r="AM100" s="561"/>
      <c r="AN100" s="568" t="e">
        <f t="shared" ref="AN100" si="327">IF(AH100="Débil",0,IF(AND(AH100="Moderado",AM100="Directamente"),1,IF(AND(AH100="Moderado",AM100="Indirectamente"),0,IF(AND(AH100="Moderado",AM100="No disminuye"),0,IF(AND(AH100="Fuerte",AM100="Directamente"),2,IF(AND(AH100="Fuerte",AM100="Indirectamente"),1,IF(AND(AH100="Fuerte",AM100="No disminuye"),0)))))))</f>
        <v>#DIV/0!</v>
      </c>
      <c r="AO100" s="568" t="e">
        <f>('4-VALORACIÓN DEL RIESGO'!AD55-AN100)</f>
        <v>#DIV/0!</v>
      </c>
      <c r="AP100" s="565" t="e">
        <f t="shared" ref="AP100" si="328">IF(AO100=5,"Catastrófico",IF(AO100=4,"Mayor",IF(AO100=3,"Moderado",IF(AO100=2,"Moderado",IF(AO100=1,"Moderado")))))</f>
        <v>#DIV/0!</v>
      </c>
      <c r="AQ100" s="562" t="e">
        <f t="shared" ref="AQ100" si="329">IF(OR(AND(AP100="Moderado",AL100="Rara Vez"),AND(AP100="Moderado",AL100="Improbable")),"Moderado",IF(OR(AND(AP100="Mayor",AL100="Improbable"),AND(AP100="Mayor",AL100="Rara Vez"),AND(AP100="Moderado",AL100="Probable"),AND(AP100="Moderado",AL100="Posible")),"Alto",IF(OR(AND(AP100="Moderado",AL100="Casi Seguro"),AND(AP100="Mayor",AL100="Posible"),AND(AP100="Mayor",AL100="Probable"),AND(AP100="Mayor",AL100="Casi Seguro")),"Extremo",IF(AP100="Catastrófico","Extremo"))))</f>
        <v>#DIV/0!</v>
      </c>
      <c r="AR100" s="562"/>
      <c r="AS100" s="563" t="s">
        <v>411</v>
      </c>
    </row>
    <row r="101" spans="2:45" ht="30.75" thickBot="1" x14ac:dyDescent="0.3">
      <c r="B101" s="450"/>
      <c r="C101" s="451"/>
      <c r="D101" s="583"/>
      <c r="E101" s="583"/>
      <c r="F101" s="157"/>
      <c r="G101" s="157"/>
      <c r="H101" s="157"/>
      <c r="I101" s="157"/>
      <c r="J101" s="157"/>
      <c r="K101" s="157"/>
      <c r="L101" s="157"/>
      <c r="M101" s="164"/>
      <c r="N101" s="149" t="b">
        <f t="shared" si="235"/>
        <v>0</v>
      </c>
      <c r="O101" s="139"/>
      <c r="P101" s="149" t="b">
        <f t="shared" si="236"/>
        <v>0</v>
      </c>
      <c r="Q101" s="139"/>
      <c r="R101" s="149" t="b">
        <f t="shared" si="237"/>
        <v>0</v>
      </c>
      <c r="S101" s="139"/>
      <c r="T101" s="149" t="b">
        <f t="shared" si="238"/>
        <v>0</v>
      </c>
      <c r="U101" s="139"/>
      <c r="V101" s="149" t="b">
        <f t="shared" si="239"/>
        <v>0</v>
      </c>
      <c r="W101" s="139"/>
      <c r="X101" s="149" t="b">
        <f t="shared" si="240"/>
        <v>0</v>
      </c>
      <c r="Y101" s="139"/>
      <c r="Z101" s="149" t="b">
        <f t="shared" si="241"/>
        <v>0</v>
      </c>
      <c r="AA101" s="116">
        <f t="shared" si="242"/>
        <v>0</v>
      </c>
      <c r="AB101" s="117" t="str">
        <f t="shared" si="243"/>
        <v>Débil</v>
      </c>
      <c r="AC101" s="165"/>
      <c r="AD101" s="148" t="str">
        <f t="shared" si="244"/>
        <v>Débil</v>
      </c>
      <c r="AE101" s="118" t="str">
        <f t="shared" si="245"/>
        <v>0</v>
      </c>
      <c r="AF101" s="577"/>
      <c r="AG101" s="582"/>
      <c r="AH101" s="560"/>
      <c r="AI101" s="561"/>
      <c r="AJ101" s="564"/>
      <c r="AK101" s="564"/>
      <c r="AL101" s="564"/>
      <c r="AM101" s="561"/>
      <c r="AN101" s="569"/>
      <c r="AO101" s="569"/>
      <c r="AP101" s="565"/>
      <c r="AQ101" s="562"/>
      <c r="AR101" s="562"/>
      <c r="AS101" s="563"/>
    </row>
    <row r="102" spans="2:45" ht="30" x14ac:dyDescent="0.25">
      <c r="B102" s="450"/>
      <c r="C102" s="451"/>
      <c r="D102" s="583" t="str">
        <f>'3-IDENTIFICACIÓN DEL RIESGO'!G102</f>
        <v>Riesgo 2</v>
      </c>
      <c r="E102" s="583"/>
      <c r="F102" s="157"/>
      <c r="G102" s="157"/>
      <c r="H102" s="157"/>
      <c r="I102" s="157"/>
      <c r="J102" s="157"/>
      <c r="K102" s="157"/>
      <c r="L102" s="157"/>
      <c r="M102" s="164"/>
      <c r="N102" s="149" t="b">
        <f t="shared" si="235"/>
        <v>0</v>
      </c>
      <c r="O102" s="139"/>
      <c r="P102" s="149" t="b">
        <f t="shared" si="236"/>
        <v>0</v>
      </c>
      <c r="Q102" s="139"/>
      <c r="R102" s="149" t="b">
        <f t="shared" si="237"/>
        <v>0</v>
      </c>
      <c r="S102" s="139"/>
      <c r="T102" s="149" t="b">
        <f t="shared" si="238"/>
        <v>0</v>
      </c>
      <c r="U102" s="139"/>
      <c r="V102" s="149" t="b">
        <f t="shared" si="239"/>
        <v>0</v>
      </c>
      <c r="W102" s="139"/>
      <c r="X102" s="149" t="b">
        <f t="shared" si="240"/>
        <v>0</v>
      </c>
      <c r="Y102" s="139"/>
      <c r="Z102" s="149" t="b">
        <f t="shared" si="241"/>
        <v>0</v>
      </c>
      <c r="AA102" s="116">
        <f t="shared" si="242"/>
        <v>0</v>
      </c>
      <c r="AB102" s="117" t="str">
        <f t="shared" si="243"/>
        <v>Débil</v>
      </c>
      <c r="AC102" s="165"/>
      <c r="AD102" s="148" t="str">
        <f t="shared" si="244"/>
        <v>Débil</v>
      </c>
      <c r="AE102" s="118" t="str">
        <f t="shared" si="245"/>
        <v>0</v>
      </c>
      <c r="AF102" s="576"/>
      <c r="AG102" s="581" t="e">
        <f t="shared" ref="AG102" si="330">(AE102+AE103)/AF102</f>
        <v>#DIV/0!</v>
      </c>
      <c r="AH102" s="559" t="e">
        <f t="shared" ref="AH102" si="331">IF(AG102&lt;50,"Débil",IF(AG102&lt;=99,"Moderado",IF(AG102=100,"Fuerte",IF(AG102="","ERROR"))))</f>
        <v>#DIV/0!</v>
      </c>
      <c r="AI102" s="561"/>
      <c r="AJ102" s="564" t="e">
        <f t="shared" ref="AJ102" si="332">IF(AH102="Débil",0,IF(AND(AH102="Moderado",AI102="Directamente"),1,IF(AND(AH102="Moderado",AI102="No disminuye"),0,IF(AND(AH102="Fuerte",AI102="Directamente"),2,IF(AND(AH102="Fuerte",AI102="No disminuye"),0)))))</f>
        <v>#DIV/0!</v>
      </c>
      <c r="AK102" s="564" t="e">
        <f>('4-VALORACIÓN DEL RIESGO'!H56-AJ102)</f>
        <v>#DIV/0!</v>
      </c>
      <c r="AL102" s="564" t="e">
        <f t="shared" ref="AL102" si="333">IF(AK102=5,"Casi Seguro",IF(AK102=4,"Probable",IF(AK102=3,"Posible",IF(AK102=2,"Improbable",IF(AK102=1,"Rara Vez",IF(AK102=0,"Rara Vez",IF(AK102&lt;0,"Rara Vez")))))))</f>
        <v>#DIV/0!</v>
      </c>
      <c r="AM102" s="561"/>
      <c r="AN102" s="568" t="e">
        <f t="shared" ref="AN102" si="334">IF(AH102="Débil",0,IF(AND(AH102="Moderado",AM102="Directamente"),1,IF(AND(AH102="Moderado",AM102="Indirectamente"),0,IF(AND(AH102="Moderado",AM102="No disminuye"),0,IF(AND(AH102="Fuerte",AM102="Directamente"),2,IF(AND(AH102="Fuerte",AM102="Indirectamente"),1,IF(AND(AH102="Fuerte",AM102="No disminuye"),0)))))))</f>
        <v>#DIV/0!</v>
      </c>
      <c r="AO102" s="568" t="e">
        <f>('4-VALORACIÓN DEL RIESGO'!AD56-AN102)</f>
        <v>#DIV/0!</v>
      </c>
      <c r="AP102" s="565" t="e">
        <f t="shared" ref="AP102" si="335">IF(AO102=5,"Catastrófico",IF(AO102=4,"Mayor",IF(AO102=3,"Moderado",IF(AO102=2,"Moderado",IF(AO102=1,"Moderado")))))</f>
        <v>#DIV/0!</v>
      </c>
      <c r="AQ102" s="562" t="e">
        <f t="shared" ref="AQ102" si="336">IF(OR(AND(AP102="Moderado",AL102="Rara Vez"),AND(AP102="Moderado",AL102="Improbable")),"Moderado",IF(OR(AND(AP102="Mayor",AL102="Improbable"),AND(AP102="Mayor",AL102="Rara Vez"),AND(AP102="Moderado",AL102="Probable"),AND(AP102="Moderado",AL102="Posible")),"Alto",IF(OR(AND(AP102="Moderado",AL102="Casi Seguro"),AND(AP102="Mayor",AL102="Posible"),AND(AP102="Mayor",AL102="Probable"),AND(AP102="Mayor",AL102="Casi Seguro")),"Extremo",IF(AP102="Catastrófico","Extremo"))))</f>
        <v>#DIV/0!</v>
      </c>
      <c r="AR102" s="562"/>
      <c r="AS102" s="563" t="s">
        <v>411</v>
      </c>
    </row>
    <row r="103" spans="2:45" ht="30.75" thickBot="1" x14ac:dyDescent="0.3">
      <c r="B103" s="450"/>
      <c r="C103" s="451"/>
      <c r="D103" s="583"/>
      <c r="E103" s="583"/>
      <c r="F103" s="157"/>
      <c r="G103" s="157"/>
      <c r="H103" s="157"/>
      <c r="I103" s="157"/>
      <c r="J103" s="157"/>
      <c r="K103" s="157"/>
      <c r="L103" s="157"/>
      <c r="M103" s="164"/>
      <c r="N103" s="149" t="b">
        <f t="shared" si="235"/>
        <v>0</v>
      </c>
      <c r="O103" s="139"/>
      <c r="P103" s="149" t="b">
        <f t="shared" si="236"/>
        <v>0</v>
      </c>
      <c r="Q103" s="139"/>
      <c r="R103" s="149" t="b">
        <f t="shared" si="237"/>
        <v>0</v>
      </c>
      <c r="S103" s="139"/>
      <c r="T103" s="149" t="b">
        <f t="shared" si="238"/>
        <v>0</v>
      </c>
      <c r="U103" s="139"/>
      <c r="V103" s="149" t="b">
        <f t="shared" si="239"/>
        <v>0</v>
      </c>
      <c r="W103" s="139"/>
      <c r="X103" s="149" t="b">
        <f t="shared" si="240"/>
        <v>0</v>
      </c>
      <c r="Y103" s="139"/>
      <c r="Z103" s="149" t="b">
        <f t="shared" si="241"/>
        <v>0</v>
      </c>
      <c r="AA103" s="116">
        <f t="shared" si="242"/>
        <v>0</v>
      </c>
      <c r="AB103" s="117" t="str">
        <f t="shared" si="243"/>
        <v>Débil</v>
      </c>
      <c r="AC103" s="165"/>
      <c r="AD103" s="148" t="str">
        <f t="shared" si="244"/>
        <v>Débil</v>
      </c>
      <c r="AE103" s="118" t="str">
        <f t="shared" si="245"/>
        <v>0</v>
      </c>
      <c r="AF103" s="577"/>
      <c r="AG103" s="582"/>
      <c r="AH103" s="560"/>
      <c r="AI103" s="561"/>
      <c r="AJ103" s="564"/>
      <c r="AK103" s="564"/>
      <c r="AL103" s="564"/>
      <c r="AM103" s="561"/>
      <c r="AN103" s="569"/>
      <c r="AO103" s="569"/>
      <c r="AP103" s="565"/>
      <c r="AQ103" s="562"/>
      <c r="AR103" s="562"/>
      <c r="AS103" s="563"/>
    </row>
    <row r="104" spans="2:45" ht="30" x14ac:dyDescent="0.25">
      <c r="B104" s="450"/>
      <c r="C104" s="451"/>
      <c r="D104" s="583" t="str">
        <f>'3-IDENTIFICACIÓN DEL RIESGO'!G104</f>
        <v>Riesgo 3</v>
      </c>
      <c r="E104" s="583"/>
      <c r="F104" s="157"/>
      <c r="G104" s="157"/>
      <c r="H104" s="157"/>
      <c r="I104" s="157"/>
      <c r="J104" s="157"/>
      <c r="K104" s="157"/>
      <c r="L104" s="157"/>
      <c r="M104" s="164"/>
      <c r="N104" s="149" t="b">
        <f t="shared" si="235"/>
        <v>0</v>
      </c>
      <c r="O104" s="139"/>
      <c r="P104" s="149" t="b">
        <f t="shared" si="236"/>
        <v>0</v>
      </c>
      <c r="Q104" s="139"/>
      <c r="R104" s="149" t="b">
        <f t="shared" si="237"/>
        <v>0</v>
      </c>
      <c r="S104" s="139"/>
      <c r="T104" s="149" t="b">
        <f t="shared" si="238"/>
        <v>0</v>
      </c>
      <c r="U104" s="139"/>
      <c r="V104" s="149" t="b">
        <f t="shared" si="239"/>
        <v>0</v>
      </c>
      <c r="W104" s="139"/>
      <c r="X104" s="149" t="b">
        <f t="shared" si="240"/>
        <v>0</v>
      </c>
      <c r="Y104" s="139"/>
      <c r="Z104" s="149" t="b">
        <f t="shared" si="241"/>
        <v>0</v>
      </c>
      <c r="AA104" s="116">
        <f t="shared" si="242"/>
        <v>0</v>
      </c>
      <c r="AB104" s="117" t="str">
        <f t="shared" si="243"/>
        <v>Débil</v>
      </c>
      <c r="AC104" s="165"/>
      <c r="AD104" s="148" t="str">
        <f t="shared" si="244"/>
        <v>Débil</v>
      </c>
      <c r="AE104" s="118" t="str">
        <f t="shared" si="245"/>
        <v>0</v>
      </c>
      <c r="AF104" s="576"/>
      <c r="AG104" s="581" t="e">
        <f t="shared" ref="AG104" si="337">(AE104+AE105)/AF104</f>
        <v>#DIV/0!</v>
      </c>
      <c r="AH104" s="559" t="e">
        <f t="shared" ref="AH104" si="338">IF(AG104&lt;50,"Débil",IF(AG104&lt;=99,"Moderado",IF(AG104=100,"Fuerte",IF(AG104="","ERROR"))))</f>
        <v>#DIV/0!</v>
      </c>
      <c r="AI104" s="561"/>
      <c r="AJ104" s="564" t="e">
        <f t="shared" ref="AJ104" si="339">IF(AH104="Débil",0,IF(AND(AH104="Moderado",AI104="Directamente"),1,IF(AND(AH104="Moderado",AI104="No disminuye"),0,IF(AND(AH104="Fuerte",AI104="Directamente"),2,IF(AND(AH104="Fuerte",AI104="No disminuye"),0)))))</f>
        <v>#DIV/0!</v>
      </c>
      <c r="AK104" s="564" t="e">
        <f>('4-VALORACIÓN DEL RIESGO'!H57-AJ104)</f>
        <v>#DIV/0!</v>
      </c>
      <c r="AL104" s="564" t="e">
        <f t="shared" ref="AL104" si="340">IF(AK104=5,"Casi Seguro",IF(AK104=4,"Probable",IF(AK104=3,"Posible",IF(AK104=2,"Improbable",IF(AK104=1,"Rara Vez",IF(AK104=0,"Rara Vez",IF(AK104&lt;0,"Rara Vez")))))))</f>
        <v>#DIV/0!</v>
      </c>
      <c r="AM104" s="561"/>
      <c r="AN104" s="568" t="e">
        <f t="shared" ref="AN104" si="341">IF(AH104="Débil",0,IF(AND(AH104="Moderado",AM104="Directamente"),1,IF(AND(AH104="Moderado",AM104="Indirectamente"),0,IF(AND(AH104="Moderado",AM104="No disminuye"),0,IF(AND(AH104="Fuerte",AM104="Directamente"),2,IF(AND(AH104="Fuerte",AM104="Indirectamente"),1,IF(AND(AH104="Fuerte",AM104="No disminuye"),0)))))))</f>
        <v>#DIV/0!</v>
      </c>
      <c r="AO104" s="568" t="e">
        <f>('4-VALORACIÓN DEL RIESGO'!AD57-AN104)</f>
        <v>#DIV/0!</v>
      </c>
      <c r="AP104" s="565" t="e">
        <f t="shared" ref="AP104" si="342">IF(AO104=5,"Catastrófico",IF(AO104=4,"Mayor",IF(AO104=3,"Moderado",IF(AO104=2,"Moderado",IF(AO104=1,"Moderado")))))</f>
        <v>#DIV/0!</v>
      </c>
      <c r="AQ104" s="562" t="e">
        <f t="shared" ref="AQ104" si="343">IF(OR(AND(AP104="Moderado",AL104="Rara Vez"),AND(AP104="Moderado",AL104="Improbable")),"Moderado",IF(OR(AND(AP104="Mayor",AL104="Improbable"),AND(AP104="Mayor",AL104="Rara Vez"),AND(AP104="Moderado",AL104="Probable"),AND(AP104="Moderado",AL104="Posible")),"Alto",IF(OR(AND(AP104="Moderado",AL104="Casi Seguro"),AND(AP104="Mayor",AL104="Posible"),AND(AP104="Mayor",AL104="Probable"),AND(AP104="Mayor",AL104="Casi Seguro")),"Extremo",IF(AP104="Catastrófico","Extremo"))))</f>
        <v>#DIV/0!</v>
      </c>
      <c r="AR104" s="562"/>
      <c r="AS104" s="563" t="s">
        <v>411</v>
      </c>
    </row>
    <row r="105" spans="2:45" ht="30.75" thickBot="1" x14ac:dyDescent="0.3">
      <c r="B105" s="450"/>
      <c r="C105" s="451"/>
      <c r="D105" s="583"/>
      <c r="E105" s="583"/>
      <c r="F105" s="157"/>
      <c r="G105" s="157"/>
      <c r="H105" s="157"/>
      <c r="I105" s="157"/>
      <c r="J105" s="157"/>
      <c r="K105" s="157"/>
      <c r="L105" s="157"/>
      <c r="M105" s="164"/>
      <c r="N105" s="149" t="b">
        <f t="shared" si="235"/>
        <v>0</v>
      </c>
      <c r="O105" s="139"/>
      <c r="P105" s="149" t="b">
        <f t="shared" si="236"/>
        <v>0</v>
      </c>
      <c r="Q105" s="139"/>
      <c r="R105" s="149" t="b">
        <f t="shared" si="237"/>
        <v>0</v>
      </c>
      <c r="S105" s="139"/>
      <c r="T105" s="149" t="b">
        <f t="shared" si="238"/>
        <v>0</v>
      </c>
      <c r="U105" s="139"/>
      <c r="V105" s="149" t="b">
        <f t="shared" si="239"/>
        <v>0</v>
      </c>
      <c r="W105" s="139"/>
      <c r="X105" s="149" t="b">
        <f t="shared" si="240"/>
        <v>0</v>
      </c>
      <c r="Y105" s="139"/>
      <c r="Z105" s="149" t="b">
        <f t="shared" si="241"/>
        <v>0</v>
      </c>
      <c r="AA105" s="116">
        <f t="shared" si="242"/>
        <v>0</v>
      </c>
      <c r="AB105" s="117" t="str">
        <f t="shared" si="243"/>
        <v>Débil</v>
      </c>
      <c r="AC105" s="165"/>
      <c r="AD105" s="148" t="str">
        <f t="shared" si="244"/>
        <v>Débil</v>
      </c>
      <c r="AE105" s="118" t="str">
        <f t="shared" si="245"/>
        <v>0</v>
      </c>
      <c r="AF105" s="577"/>
      <c r="AG105" s="582"/>
      <c r="AH105" s="560"/>
      <c r="AI105" s="561"/>
      <c r="AJ105" s="564"/>
      <c r="AK105" s="564"/>
      <c r="AL105" s="564"/>
      <c r="AM105" s="561"/>
      <c r="AN105" s="569"/>
      <c r="AO105" s="569"/>
      <c r="AP105" s="565"/>
      <c r="AQ105" s="562"/>
      <c r="AR105" s="562"/>
      <c r="AS105" s="563"/>
    </row>
    <row r="106" spans="2:45" ht="30" x14ac:dyDescent="0.25">
      <c r="B106" s="450"/>
      <c r="C106" s="451"/>
      <c r="D106" s="583" t="str">
        <f>'3-IDENTIFICACIÓN DEL RIESGO'!G106</f>
        <v>Riesgo 4</v>
      </c>
      <c r="E106" s="583"/>
      <c r="F106" s="157"/>
      <c r="G106" s="157"/>
      <c r="H106" s="157"/>
      <c r="I106" s="157"/>
      <c r="J106" s="157"/>
      <c r="K106" s="157"/>
      <c r="L106" s="157"/>
      <c r="M106" s="164"/>
      <c r="N106" s="149" t="b">
        <f t="shared" si="235"/>
        <v>0</v>
      </c>
      <c r="O106" s="139"/>
      <c r="P106" s="149" t="b">
        <f t="shared" si="236"/>
        <v>0</v>
      </c>
      <c r="Q106" s="139"/>
      <c r="R106" s="149" t="b">
        <f t="shared" si="237"/>
        <v>0</v>
      </c>
      <c r="S106" s="139"/>
      <c r="T106" s="149" t="b">
        <f t="shared" si="238"/>
        <v>0</v>
      </c>
      <c r="U106" s="139"/>
      <c r="V106" s="149" t="b">
        <f t="shared" si="239"/>
        <v>0</v>
      </c>
      <c r="W106" s="139"/>
      <c r="X106" s="149" t="b">
        <f t="shared" si="240"/>
        <v>0</v>
      </c>
      <c r="Y106" s="139"/>
      <c r="Z106" s="149" t="b">
        <f t="shared" si="241"/>
        <v>0</v>
      </c>
      <c r="AA106" s="116">
        <f t="shared" si="242"/>
        <v>0</v>
      </c>
      <c r="AB106" s="117" t="str">
        <f t="shared" si="243"/>
        <v>Débil</v>
      </c>
      <c r="AC106" s="165"/>
      <c r="AD106" s="148" t="str">
        <f t="shared" si="244"/>
        <v>Débil</v>
      </c>
      <c r="AE106" s="118" t="str">
        <f t="shared" si="245"/>
        <v>0</v>
      </c>
      <c r="AF106" s="576"/>
      <c r="AG106" s="581" t="e">
        <f t="shared" ref="AG106" si="344">(AE106+AE107)/AF106</f>
        <v>#DIV/0!</v>
      </c>
      <c r="AH106" s="559" t="e">
        <f t="shared" ref="AH106" si="345">IF(AG106&lt;50,"Débil",IF(AG106&lt;=99,"Moderado",IF(AG106=100,"Fuerte",IF(AG106="","ERROR"))))</f>
        <v>#DIV/0!</v>
      </c>
      <c r="AI106" s="561"/>
      <c r="AJ106" s="564" t="e">
        <f t="shared" ref="AJ106" si="346">IF(AH106="Débil",0,IF(AND(AH106="Moderado",AI106="Directamente"),1,IF(AND(AH106="Moderado",AI106="No disminuye"),0,IF(AND(AH106="Fuerte",AI106="Directamente"),2,IF(AND(AH106="Fuerte",AI106="No disminuye"),0)))))</f>
        <v>#DIV/0!</v>
      </c>
      <c r="AK106" s="564" t="e">
        <f>('4-VALORACIÓN DEL RIESGO'!H58-AJ106)</f>
        <v>#DIV/0!</v>
      </c>
      <c r="AL106" s="564" t="e">
        <f t="shared" ref="AL106" si="347">IF(AK106=5,"Casi Seguro",IF(AK106=4,"Probable",IF(AK106=3,"Posible",IF(AK106=2,"Improbable",IF(AK106=1,"Rara Vez",IF(AK106=0,"Rara Vez",IF(AK106&lt;0,"Rara Vez")))))))</f>
        <v>#DIV/0!</v>
      </c>
      <c r="AM106" s="561"/>
      <c r="AN106" s="568" t="e">
        <f t="shared" ref="AN106" si="348">IF(AH106="Débil",0,IF(AND(AH106="Moderado",AM106="Directamente"),1,IF(AND(AH106="Moderado",AM106="Indirectamente"),0,IF(AND(AH106="Moderado",AM106="No disminuye"),0,IF(AND(AH106="Fuerte",AM106="Directamente"),2,IF(AND(AH106="Fuerte",AM106="Indirectamente"),1,IF(AND(AH106="Fuerte",AM106="No disminuye"),0)))))))</f>
        <v>#DIV/0!</v>
      </c>
      <c r="AO106" s="568" t="e">
        <f>('4-VALORACIÓN DEL RIESGO'!AD58-AN106)</f>
        <v>#DIV/0!</v>
      </c>
      <c r="AP106" s="565" t="e">
        <f t="shared" ref="AP106" si="349">IF(AO106=5,"Catastrófico",IF(AO106=4,"Mayor",IF(AO106=3,"Moderado",IF(AO106=2,"Moderado",IF(AO106=1,"Moderado")))))</f>
        <v>#DIV/0!</v>
      </c>
      <c r="AQ106" s="562" t="e">
        <f t="shared" ref="AQ106" si="350">IF(OR(AND(AP106="Moderado",AL106="Rara Vez"),AND(AP106="Moderado",AL106="Improbable")),"Moderado",IF(OR(AND(AP106="Mayor",AL106="Improbable"),AND(AP106="Mayor",AL106="Rara Vez"),AND(AP106="Moderado",AL106="Probable"),AND(AP106="Moderado",AL106="Posible")),"Alto",IF(OR(AND(AP106="Moderado",AL106="Casi Seguro"),AND(AP106="Mayor",AL106="Posible"),AND(AP106="Mayor",AL106="Probable"),AND(AP106="Mayor",AL106="Casi Seguro")),"Extremo",IF(AP106="Catastrófico","Extremo"))))</f>
        <v>#DIV/0!</v>
      </c>
      <c r="AR106" s="562"/>
      <c r="AS106" s="563" t="s">
        <v>411</v>
      </c>
    </row>
    <row r="107" spans="2:45" ht="30.75" thickBot="1" x14ac:dyDescent="0.3">
      <c r="B107" s="450"/>
      <c r="C107" s="451"/>
      <c r="D107" s="583"/>
      <c r="E107" s="583"/>
      <c r="F107" s="157"/>
      <c r="G107" s="157"/>
      <c r="H107" s="157"/>
      <c r="I107" s="157"/>
      <c r="J107" s="157"/>
      <c r="K107" s="157"/>
      <c r="L107" s="157"/>
      <c r="M107" s="164"/>
      <c r="N107" s="149" t="b">
        <f t="shared" si="235"/>
        <v>0</v>
      </c>
      <c r="O107" s="139"/>
      <c r="P107" s="149" t="b">
        <f t="shared" si="236"/>
        <v>0</v>
      </c>
      <c r="Q107" s="139"/>
      <c r="R107" s="149" t="b">
        <f t="shared" si="237"/>
        <v>0</v>
      </c>
      <c r="S107" s="139"/>
      <c r="T107" s="149" t="b">
        <f t="shared" si="238"/>
        <v>0</v>
      </c>
      <c r="U107" s="139"/>
      <c r="V107" s="149" t="b">
        <f t="shared" si="239"/>
        <v>0</v>
      </c>
      <c r="W107" s="139"/>
      <c r="X107" s="149" t="b">
        <f t="shared" si="240"/>
        <v>0</v>
      </c>
      <c r="Y107" s="139"/>
      <c r="Z107" s="149" t="b">
        <f t="shared" si="241"/>
        <v>0</v>
      </c>
      <c r="AA107" s="116">
        <f t="shared" si="242"/>
        <v>0</v>
      </c>
      <c r="AB107" s="117" t="str">
        <f t="shared" si="243"/>
        <v>Débil</v>
      </c>
      <c r="AC107" s="165"/>
      <c r="AD107" s="148" t="str">
        <f t="shared" si="244"/>
        <v>Débil</v>
      </c>
      <c r="AE107" s="118" t="str">
        <f t="shared" si="245"/>
        <v>0</v>
      </c>
      <c r="AF107" s="577"/>
      <c r="AG107" s="582"/>
      <c r="AH107" s="560"/>
      <c r="AI107" s="561"/>
      <c r="AJ107" s="564"/>
      <c r="AK107" s="564"/>
      <c r="AL107" s="564"/>
      <c r="AM107" s="561"/>
      <c r="AN107" s="569"/>
      <c r="AO107" s="569"/>
      <c r="AP107" s="565"/>
      <c r="AQ107" s="562"/>
      <c r="AR107" s="562"/>
      <c r="AS107" s="563"/>
    </row>
    <row r="108" spans="2:45" ht="30" x14ac:dyDescent="0.25">
      <c r="B108" s="450"/>
      <c r="C108" s="451"/>
      <c r="D108" s="583" t="str">
        <f>'3-IDENTIFICACIÓN DEL RIESGO'!G108</f>
        <v>Riesgo 5</v>
      </c>
      <c r="E108" s="583"/>
      <c r="F108" s="157"/>
      <c r="G108" s="157"/>
      <c r="H108" s="157"/>
      <c r="I108" s="157"/>
      <c r="J108" s="157"/>
      <c r="K108" s="157"/>
      <c r="L108" s="157"/>
      <c r="M108" s="164"/>
      <c r="N108" s="149" t="b">
        <f t="shared" si="235"/>
        <v>0</v>
      </c>
      <c r="O108" s="139"/>
      <c r="P108" s="149" t="b">
        <f t="shared" si="236"/>
        <v>0</v>
      </c>
      <c r="Q108" s="139"/>
      <c r="R108" s="149" t="b">
        <f t="shared" si="237"/>
        <v>0</v>
      </c>
      <c r="S108" s="139"/>
      <c r="T108" s="149" t="b">
        <f t="shared" si="238"/>
        <v>0</v>
      </c>
      <c r="U108" s="139"/>
      <c r="V108" s="149" t="b">
        <f t="shared" si="239"/>
        <v>0</v>
      </c>
      <c r="W108" s="139"/>
      <c r="X108" s="149" t="b">
        <f t="shared" si="240"/>
        <v>0</v>
      </c>
      <c r="Y108" s="139"/>
      <c r="Z108" s="149" t="b">
        <f t="shared" si="241"/>
        <v>0</v>
      </c>
      <c r="AA108" s="116">
        <f t="shared" si="242"/>
        <v>0</v>
      </c>
      <c r="AB108" s="117" t="str">
        <f t="shared" si="243"/>
        <v>Débil</v>
      </c>
      <c r="AC108" s="165"/>
      <c r="AD108" s="148" t="str">
        <f t="shared" si="244"/>
        <v>Débil</v>
      </c>
      <c r="AE108" s="118" t="str">
        <f t="shared" si="245"/>
        <v>0</v>
      </c>
      <c r="AF108" s="576"/>
      <c r="AG108" s="581" t="e">
        <f t="shared" ref="AG108" si="351">(AE108+AE109)/AF108</f>
        <v>#DIV/0!</v>
      </c>
      <c r="AH108" s="559" t="e">
        <f t="shared" ref="AH108" si="352">IF(AG108&lt;50,"Débil",IF(AG108&lt;=99,"Moderado",IF(AG108=100,"Fuerte",IF(AG108="","ERROR"))))</f>
        <v>#DIV/0!</v>
      </c>
      <c r="AI108" s="561"/>
      <c r="AJ108" s="564" t="e">
        <f t="shared" ref="AJ108" si="353">IF(AH108="Débil",0,IF(AND(AH108="Moderado",AI108="Directamente"),1,IF(AND(AH108="Moderado",AI108="No disminuye"),0,IF(AND(AH108="Fuerte",AI108="Directamente"),2,IF(AND(AH108="Fuerte",AI108="No disminuye"),0)))))</f>
        <v>#DIV/0!</v>
      </c>
      <c r="AK108" s="564" t="e">
        <f>('4-VALORACIÓN DEL RIESGO'!H59-AJ108)</f>
        <v>#DIV/0!</v>
      </c>
      <c r="AL108" s="564" t="e">
        <f t="shared" ref="AL108" si="354">IF(AK108=5,"Casi Seguro",IF(AK108=4,"Probable",IF(AK108=3,"Posible",IF(AK108=2,"Improbable",IF(AK108=1,"Rara Vez",IF(AK108=0,"Rara Vez",IF(AK108&lt;0,"Rara Vez")))))))</f>
        <v>#DIV/0!</v>
      </c>
      <c r="AM108" s="561"/>
      <c r="AN108" s="568" t="e">
        <f t="shared" ref="AN108" si="355">IF(AH108="Débil",0,IF(AND(AH108="Moderado",AM108="Directamente"),1,IF(AND(AH108="Moderado",AM108="Indirectamente"),0,IF(AND(AH108="Moderado",AM108="No disminuye"),0,IF(AND(AH108="Fuerte",AM108="Directamente"),2,IF(AND(AH108="Fuerte",AM108="Indirectamente"),1,IF(AND(AH108="Fuerte",AM108="No disminuye"),0)))))))</f>
        <v>#DIV/0!</v>
      </c>
      <c r="AO108" s="568" t="e">
        <f>('4-VALORACIÓN DEL RIESGO'!AD59-AN108)</f>
        <v>#DIV/0!</v>
      </c>
      <c r="AP108" s="565" t="e">
        <f t="shared" ref="AP108" si="356">IF(AO108=5,"Catastrófico",IF(AO108=4,"Mayor",IF(AO108=3,"Moderado",IF(AO108=2,"Moderado",IF(AO108=1,"Moderado")))))</f>
        <v>#DIV/0!</v>
      </c>
      <c r="AQ108" s="562" t="e">
        <f t="shared" ref="AQ108" si="357">IF(OR(AND(AP108="Moderado",AL108="Rara Vez"),AND(AP108="Moderado",AL108="Improbable")),"Moderado",IF(OR(AND(AP108="Mayor",AL108="Improbable"),AND(AP108="Mayor",AL108="Rara Vez"),AND(AP108="Moderado",AL108="Probable"),AND(AP108="Moderado",AL108="Posible")),"Alto",IF(OR(AND(AP108="Moderado",AL108="Casi Seguro"),AND(AP108="Mayor",AL108="Posible"),AND(AP108="Mayor",AL108="Probable"),AND(AP108="Mayor",AL108="Casi Seguro")),"Extremo",IF(AP108="Catastrófico","Extremo"))))</f>
        <v>#DIV/0!</v>
      </c>
      <c r="AR108" s="562"/>
      <c r="AS108" s="563" t="s">
        <v>411</v>
      </c>
    </row>
    <row r="109" spans="2:45" ht="30.75" thickBot="1" x14ac:dyDescent="0.3">
      <c r="B109" s="450"/>
      <c r="C109" s="451"/>
      <c r="D109" s="583"/>
      <c r="E109" s="583"/>
      <c r="F109" s="157"/>
      <c r="G109" s="157"/>
      <c r="H109" s="157"/>
      <c r="I109" s="157"/>
      <c r="J109" s="157"/>
      <c r="K109" s="157"/>
      <c r="L109" s="157"/>
      <c r="M109" s="164"/>
      <c r="N109" s="149" t="b">
        <f t="shared" si="235"/>
        <v>0</v>
      </c>
      <c r="O109" s="139"/>
      <c r="P109" s="149" t="b">
        <f t="shared" si="236"/>
        <v>0</v>
      </c>
      <c r="Q109" s="139"/>
      <c r="R109" s="149" t="b">
        <f t="shared" si="237"/>
        <v>0</v>
      </c>
      <c r="S109" s="139"/>
      <c r="T109" s="149" t="b">
        <f t="shared" si="238"/>
        <v>0</v>
      </c>
      <c r="U109" s="139"/>
      <c r="V109" s="149" t="b">
        <f t="shared" si="239"/>
        <v>0</v>
      </c>
      <c r="W109" s="139"/>
      <c r="X109" s="149" t="b">
        <f t="shared" si="240"/>
        <v>0</v>
      </c>
      <c r="Y109" s="139"/>
      <c r="Z109" s="149" t="b">
        <f t="shared" si="241"/>
        <v>0</v>
      </c>
      <c r="AA109" s="116">
        <f t="shared" si="242"/>
        <v>0</v>
      </c>
      <c r="AB109" s="117" t="str">
        <f t="shared" si="243"/>
        <v>Débil</v>
      </c>
      <c r="AC109" s="165"/>
      <c r="AD109" s="148" t="str">
        <f t="shared" si="244"/>
        <v>Débil</v>
      </c>
      <c r="AE109" s="118" t="str">
        <f t="shared" si="245"/>
        <v>0</v>
      </c>
      <c r="AF109" s="577"/>
      <c r="AG109" s="582"/>
      <c r="AH109" s="560"/>
      <c r="AI109" s="561"/>
      <c r="AJ109" s="564"/>
      <c r="AK109" s="564"/>
      <c r="AL109" s="564"/>
      <c r="AM109" s="561"/>
      <c r="AN109" s="569"/>
      <c r="AO109" s="569"/>
      <c r="AP109" s="565"/>
      <c r="AQ109" s="562"/>
      <c r="AR109" s="562"/>
      <c r="AS109" s="563"/>
    </row>
    <row r="110" spans="2:45" ht="237" customHeight="1" x14ac:dyDescent="0.25">
      <c r="B110" s="644" t="str">
        <f>'3-IDENTIFICACIÓN DEL RIESGO'!B110</f>
        <v>Gestión de la Información</v>
      </c>
      <c r="C110" s="462" t="str">
        <f>'3-IDENTIFICACIÓN DEL RIESGO'!E110</f>
        <v>1. Dirección General (Comunicaciones y Topografía).
2.Secretaria General.
3. Dirección de Gestión del Ordenamiento Social de la Propiedad.
4. Subdirección de Sistemas de Información de Tierras.</v>
      </c>
      <c r="D110" s="583" t="str">
        <f>'3-IDENTIFICACIÓN DEL RIESGO'!G110</f>
        <v>Manipulación de la información durante la visita técnica, levantamientos topográficos en campo y procesamiento de la información en oficina, ante una posible afectación de la cabida y linderos a los predios solicitados por el área misional, para beneficios particulares.</v>
      </c>
      <c r="E110" s="583"/>
      <c r="F110" s="138" t="s">
        <v>861</v>
      </c>
      <c r="G110" s="138" t="s">
        <v>862</v>
      </c>
      <c r="H110" s="170" t="s">
        <v>1115</v>
      </c>
      <c r="I110" s="170" t="s">
        <v>1116</v>
      </c>
      <c r="J110" s="170" t="s">
        <v>1117</v>
      </c>
      <c r="K110" s="138" t="s">
        <v>863</v>
      </c>
      <c r="L110" s="170" t="s">
        <v>864</v>
      </c>
      <c r="M110" s="164" t="s">
        <v>185</v>
      </c>
      <c r="N110" s="149">
        <f t="shared" si="235"/>
        <v>15</v>
      </c>
      <c r="O110" s="139" t="s">
        <v>850</v>
      </c>
      <c r="P110" s="149">
        <f t="shared" si="236"/>
        <v>15</v>
      </c>
      <c r="Q110" s="139" t="s">
        <v>851</v>
      </c>
      <c r="R110" s="149">
        <f t="shared" si="237"/>
        <v>15</v>
      </c>
      <c r="S110" s="139" t="s">
        <v>852</v>
      </c>
      <c r="T110" s="149">
        <f t="shared" si="238"/>
        <v>15</v>
      </c>
      <c r="U110" s="139" t="s">
        <v>853</v>
      </c>
      <c r="V110" s="149">
        <f t="shared" si="239"/>
        <v>15</v>
      </c>
      <c r="W110" s="139" t="s">
        <v>854</v>
      </c>
      <c r="X110" s="149">
        <f t="shared" si="240"/>
        <v>15</v>
      </c>
      <c r="Y110" s="139" t="s">
        <v>855</v>
      </c>
      <c r="Z110" s="149">
        <f t="shared" si="241"/>
        <v>10</v>
      </c>
      <c r="AA110" s="116">
        <f t="shared" si="242"/>
        <v>100</v>
      </c>
      <c r="AB110" s="117" t="str">
        <f t="shared" si="243"/>
        <v>Fuerte</v>
      </c>
      <c r="AC110" s="165" t="s">
        <v>58</v>
      </c>
      <c r="AD110" s="148" t="str">
        <f t="shared" si="244"/>
        <v>Moderado</v>
      </c>
      <c r="AE110" s="118" t="str">
        <f t="shared" si="245"/>
        <v>50</v>
      </c>
      <c r="AF110" s="576">
        <v>1</v>
      </c>
      <c r="AG110" s="581">
        <f t="shared" ref="AG110" si="358">(AE110+AE111)/AF110</f>
        <v>50</v>
      </c>
      <c r="AH110" s="559" t="str">
        <f t="shared" ref="AH110" si="359">IF(AG110&lt;50,"Débil",IF(AG110&lt;=99,"Moderado",IF(AG110=100,"Fuerte",IF(AG110="","ERROR"))))</f>
        <v>Moderado</v>
      </c>
      <c r="AI110" s="561" t="s">
        <v>92</v>
      </c>
      <c r="AJ110" s="564">
        <f t="shared" ref="AJ110" si="360">IF(AH110="Débil",0,IF(AND(AH110="Moderado",AI110="Directamente"),1,IF(AND(AH110="Moderado",AI110="No disminuye"),0,IF(AND(AH110="Fuerte",AI110="Directamente"),2,IF(AND(AH110="Fuerte",AI110="No disminuye"),0)))))</f>
        <v>1</v>
      </c>
      <c r="AK110" s="564">
        <f>('4-VALORACIÓN DEL RIESGO'!H60-AJ110)</f>
        <v>3</v>
      </c>
      <c r="AL110" s="564" t="str">
        <f t="shared" ref="AL110" si="361">IF(AK110=5,"Casi Seguro",IF(AK110=4,"Probable",IF(AK110=3,"Posible",IF(AK110=2,"Improbable",IF(AK110=1,"Rara Vez",IF(AK110=0,"Rara Vez",IF(AK110&lt;0,"Rara Vez")))))))</f>
        <v>Posible</v>
      </c>
      <c r="AM110" s="561" t="s">
        <v>94</v>
      </c>
      <c r="AN110" s="568">
        <f t="shared" ref="AN110" si="362">IF(AH110="Débil",0,IF(AND(AH110="Moderado",AM110="Directamente"),1,IF(AND(AH110="Moderado",AM110="Indirectamente"),0,IF(AND(AH110="Moderado",AM110="No disminuye"),0,IF(AND(AH110="Fuerte",AM110="Directamente"),2,IF(AND(AH110="Fuerte",AM110="Indirectamente"),1,IF(AND(AH110="Fuerte",AM110="No disminuye"),0)))))))</f>
        <v>0</v>
      </c>
      <c r="AO110" s="568">
        <f>('4-VALORACIÓN DEL RIESGO'!AD60-AN110)</f>
        <v>5</v>
      </c>
      <c r="AP110" s="565" t="str">
        <f t="shared" ref="AP110" si="363">IF(AO110=5,"Catastrófico",IF(AO110=4,"Mayor",IF(AO110=3,"Moderado",IF(AO110=2,"Moderado",IF(AO110=1,"Moderado")))))</f>
        <v>Catastrófico</v>
      </c>
      <c r="AQ110" s="562" t="str">
        <f t="shared" ref="AQ110" si="364">IF(OR(AND(AP110="Moderado",AL110="Rara Vez"),AND(AP110="Moderado",AL110="Improbable")),"Moderado",IF(OR(AND(AP110="Mayor",AL110="Improbable"),AND(AP110="Mayor",AL110="Rara Vez"),AND(AP110="Moderado",AL110="Probable"),AND(AP110="Moderado",AL110="Posible")),"Alto",IF(OR(AND(AP110="Moderado",AL110="Casi Seguro"),AND(AP110="Mayor",AL110="Posible"),AND(AP110="Mayor",AL110="Probable"),AND(AP110="Mayor",AL110="Casi Seguro")),"Extremo",IF(AP110="Catastrófico","Extremo"))))</f>
        <v>Extremo</v>
      </c>
      <c r="AR110" s="562"/>
      <c r="AS110" s="563" t="s">
        <v>411</v>
      </c>
    </row>
    <row r="111" spans="2:45" ht="30.75" thickBot="1" x14ac:dyDescent="0.3">
      <c r="B111" s="645"/>
      <c r="C111" s="463"/>
      <c r="D111" s="583"/>
      <c r="E111" s="583"/>
      <c r="F111" s="157"/>
      <c r="G111" s="157"/>
      <c r="H111" s="157"/>
      <c r="I111" s="157"/>
      <c r="J111" s="157"/>
      <c r="K111" s="157"/>
      <c r="L111" s="157"/>
      <c r="M111" s="164"/>
      <c r="N111" s="149" t="b">
        <f t="shared" si="235"/>
        <v>0</v>
      </c>
      <c r="O111" s="139"/>
      <c r="P111" s="149" t="b">
        <f t="shared" si="236"/>
        <v>0</v>
      </c>
      <c r="Q111" s="139"/>
      <c r="R111" s="149" t="b">
        <f t="shared" si="237"/>
        <v>0</v>
      </c>
      <c r="S111" s="139"/>
      <c r="T111" s="149" t="b">
        <f t="shared" si="238"/>
        <v>0</v>
      </c>
      <c r="U111" s="139"/>
      <c r="V111" s="149" t="b">
        <f t="shared" si="239"/>
        <v>0</v>
      </c>
      <c r="W111" s="139"/>
      <c r="X111" s="149" t="b">
        <f t="shared" si="240"/>
        <v>0</v>
      </c>
      <c r="Y111" s="139"/>
      <c r="Z111" s="149" t="b">
        <f t="shared" si="241"/>
        <v>0</v>
      </c>
      <c r="AA111" s="116">
        <f t="shared" si="242"/>
        <v>0</v>
      </c>
      <c r="AB111" s="117" t="str">
        <f t="shared" si="243"/>
        <v>Débil</v>
      </c>
      <c r="AC111" s="165"/>
      <c r="AD111" s="148" t="str">
        <f t="shared" si="244"/>
        <v>Débil</v>
      </c>
      <c r="AE111" s="118" t="str">
        <f t="shared" si="245"/>
        <v>0</v>
      </c>
      <c r="AF111" s="577"/>
      <c r="AG111" s="582"/>
      <c r="AH111" s="560"/>
      <c r="AI111" s="561"/>
      <c r="AJ111" s="564"/>
      <c r="AK111" s="564"/>
      <c r="AL111" s="564"/>
      <c r="AM111" s="561"/>
      <c r="AN111" s="569"/>
      <c r="AO111" s="569"/>
      <c r="AP111" s="565"/>
      <c r="AQ111" s="562"/>
      <c r="AR111" s="562"/>
      <c r="AS111" s="563"/>
    </row>
    <row r="112" spans="2:45" ht="30" x14ac:dyDescent="0.25">
      <c r="B112" s="645"/>
      <c r="C112" s="463"/>
      <c r="D112" s="583" t="str">
        <f>'3-IDENTIFICACIÓN DEL RIESGO'!G112</f>
        <v>Riesgo 2</v>
      </c>
      <c r="E112" s="583"/>
      <c r="F112" s="157"/>
      <c r="G112" s="157"/>
      <c r="H112" s="157"/>
      <c r="I112" s="157"/>
      <c r="J112" s="157"/>
      <c r="K112" s="157"/>
      <c r="L112" s="157"/>
      <c r="M112" s="164"/>
      <c r="N112" s="149" t="b">
        <f t="shared" si="235"/>
        <v>0</v>
      </c>
      <c r="O112" s="139"/>
      <c r="P112" s="149" t="b">
        <f t="shared" si="236"/>
        <v>0</v>
      </c>
      <c r="Q112" s="139"/>
      <c r="R112" s="149" t="b">
        <f t="shared" si="237"/>
        <v>0</v>
      </c>
      <c r="S112" s="139"/>
      <c r="T112" s="149" t="b">
        <f t="shared" si="238"/>
        <v>0</v>
      </c>
      <c r="U112" s="139"/>
      <c r="V112" s="149" t="b">
        <f t="shared" si="239"/>
        <v>0</v>
      </c>
      <c r="W112" s="139"/>
      <c r="X112" s="149" t="b">
        <f t="shared" si="240"/>
        <v>0</v>
      </c>
      <c r="Y112" s="139"/>
      <c r="Z112" s="149" t="b">
        <f t="shared" si="241"/>
        <v>0</v>
      </c>
      <c r="AA112" s="116">
        <f t="shared" si="242"/>
        <v>0</v>
      </c>
      <c r="AB112" s="117" t="str">
        <f t="shared" si="243"/>
        <v>Débil</v>
      </c>
      <c r="AC112" s="165"/>
      <c r="AD112" s="148" t="str">
        <f t="shared" si="244"/>
        <v>Débil</v>
      </c>
      <c r="AE112" s="118" t="str">
        <f t="shared" si="245"/>
        <v>0</v>
      </c>
      <c r="AF112" s="576"/>
      <c r="AG112" s="581" t="e">
        <f t="shared" ref="AG112" si="365">(AE112+AE113)/AF112</f>
        <v>#DIV/0!</v>
      </c>
      <c r="AH112" s="559" t="e">
        <f t="shared" ref="AH112" si="366">IF(AG112&lt;50,"Débil",IF(AG112&lt;=99,"Moderado",IF(AG112=100,"Fuerte",IF(AG112="","ERROR"))))</f>
        <v>#DIV/0!</v>
      </c>
      <c r="AI112" s="561"/>
      <c r="AJ112" s="564" t="e">
        <f t="shared" ref="AJ112" si="367">IF(AH112="Débil",0,IF(AND(AH112="Moderado",AI112="Directamente"),1,IF(AND(AH112="Moderado",AI112="No disminuye"),0,IF(AND(AH112="Fuerte",AI112="Directamente"),2,IF(AND(AH112="Fuerte",AI112="No disminuye"),0)))))</f>
        <v>#DIV/0!</v>
      </c>
      <c r="AK112" s="564" t="e">
        <f>('4-VALORACIÓN DEL RIESGO'!H61-AJ112)</f>
        <v>#DIV/0!</v>
      </c>
      <c r="AL112" s="564" t="e">
        <f t="shared" ref="AL112" si="368">IF(AK112=5,"Casi Seguro",IF(AK112=4,"Probable",IF(AK112=3,"Posible",IF(AK112=2,"Improbable",IF(AK112=1,"Rara Vez",IF(AK112=0,"Rara Vez",IF(AK112&lt;0,"Rara Vez")))))))</f>
        <v>#DIV/0!</v>
      </c>
      <c r="AM112" s="561"/>
      <c r="AN112" s="568" t="e">
        <f t="shared" ref="AN112" si="369">IF(AH112="Débil",0,IF(AND(AH112="Moderado",AM112="Directamente"),1,IF(AND(AH112="Moderado",AM112="Indirectamente"),0,IF(AND(AH112="Moderado",AM112="No disminuye"),0,IF(AND(AH112="Fuerte",AM112="Directamente"),2,IF(AND(AH112="Fuerte",AM112="Indirectamente"),1,IF(AND(AH112="Fuerte",AM112="No disminuye"),0)))))))</f>
        <v>#DIV/0!</v>
      </c>
      <c r="AO112" s="568" t="e">
        <f>('4-VALORACIÓN DEL RIESGO'!AD61-AN112)</f>
        <v>#DIV/0!</v>
      </c>
      <c r="AP112" s="565" t="e">
        <f t="shared" ref="AP112" si="370">IF(AO112=5,"Catastrófico",IF(AO112=4,"Mayor",IF(AO112=3,"Moderado",IF(AO112=2,"Moderado",IF(AO112=1,"Moderado")))))</f>
        <v>#DIV/0!</v>
      </c>
      <c r="AQ112" s="562" t="e">
        <f t="shared" ref="AQ112" si="371">IF(OR(AND(AP112="Moderado",AL112="Rara Vez"),AND(AP112="Moderado",AL112="Improbable")),"Moderado",IF(OR(AND(AP112="Mayor",AL112="Improbable"),AND(AP112="Mayor",AL112="Rara Vez"),AND(AP112="Moderado",AL112="Probable"),AND(AP112="Moderado",AL112="Posible")),"Alto",IF(OR(AND(AP112="Moderado",AL112="Casi Seguro"),AND(AP112="Mayor",AL112="Posible"),AND(AP112="Mayor",AL112="Probable"),AND(AP112="Mayor",AL112="Casi Seguro")),"Extremo",IF(AP112="Catastrófico","Extremo"))))</f>
        <v>#DIV/0!</v>
      </c>
      <c r="AR112" s="562"/>
      <c r="AS112" s="563" t="s">
        <v>411</v>
      </c>
    </row>
    <row r="113" spans="2:45" ht="30.75" thickBot="1" x14ac:dyDescent="0.3">
      <c r="B113" s="645"/>
      <c r="C113" s="463"/>
      <c r="D113" s="583"/>
      <c r="E113" s="583"/>
      <c r="F113" s="157"/>
      <c r="G113" s="157"/>
      <c r="H113" s="157"/>
      <c r="I113" s="157"/>
      <c r="J113" s="157"/>
      <c r="K113" s="157"/>
      <c r="L113" s="157"/>
      <c r="M113" s="164"/>
      <c r="N113" s="149" t="b">
        <f t="shared" si="235"/>
        <v>0</v>
      </c>
      <c r="O113" s="139"/>
      <c r="P113" s="149" t="b">
        <f t="shared" si="236"/>
        <v>0</v>
      </c>
      <c r="Q113" s="139"/>
      <c r="R113" s="149" t="b">
        <f t="shared" si="237"/>
        <v>0</v>
      </c>
      <c r="S113" s="139"/>
      <c r="T113" s="149" t="b">
        <f t="shared" si="238"/>
        <v>0</v>
      </c>
      <c r="U113" s="139"/>
      <c r="V113" s="149" t="b">
        <f t="shared" si="239"/>
        <v>0</v>
      </c>
      <c r="W113" s="139"/>
      <c r="X113" s="149" t="b">
        <f t="shared" si="240"/>
        <v>0</v>
      </c>
      <c r="Y113" s="139"/>
      <c r="Z113" s="149" t="b">
        <f t="shared" si="241"/>
        <v>0</v>
      </c>
      <c r="AA113" s="116">
        <f t="shared" si="242"/>
        <v>0</v>
      </c>
      <c r="AB113" s="117" t="str">
        <f t="shared" si="243"/>
        <v>Débil</v>
      </c>
      <c r="AC113" s="165"/>
      <c r="AD113" s="148" t="str">
        <f t="shared" si="244"/>
        <v>Débil</v>
      </c>
      <c r="AE113" s="118" t="str">
        <f t="shared" si="245"/>
        <v>0</v>
      </c>
      <c r="AF113" s="577"/>
      <c r="AG113" s="582"/>
      <c r="AH113" s="560"/>
      <c r="AI113" s="561"/>
      <c r="AJ113" s="564"/>
      <c r="AK113" s="564"/>
      <c r="AL113" s="564"/>
      <c r="AM113" s="561"/>
      <c r="AN113" s="569"/>
      <c r="AO113" s="569"/>
      <c r="AP113" s="565"/>
      <c r="AQ113" s="562"/>
      <c r="AR113" s="562"/>
      <c r="AS113" s="563"/>
    </row>
    <row r="114" spans="2:45" ht="30" x14ac:dyDescent="0.25">
      <c r="B114" s="645"/>
      <c r="C114" s="463"/>
      <c r="D114" s="583" t="str">
        <f>'3-IDENTIFICACIÓN DEL RIESGO'!G114</f>
        <v>Riesgo 3</v>
      </c>
      <c r="E114" s="583"/>
      <c r="F114" s="157"/>
      <c r="G114" s="157"/>
      <c r="H114" s="157"/>
      <c r="I114" s="157"/>
      <c r="J114" s="157"/>
      <c r="K114" s="157"/>
      <c r="L114" s="157"/>
      <c r="M114" s="164"/>
      <c r="N114" s="149" t="b">
        <f t="shared" si="235"/>
        <v>0</v>
      </c>
      <c r="O114" s="139"/>
      <c r="P114" s="149" t="b">
        <f t="shared" si="236"/>
        <v>0</v>
      </c>
      <c r="Q114" s="139"/>
      <c r="R114" s="149" t="b">
        <f t="shared" si="237"/>
        <v>0</v>
      </c>
      <c r="S114" s="139"/>
      <c r="T114" s="149" t="b">
        <f t="shared" si="238"/>
        <v>0</v>
      </c>
      <c r="U114" s="139"/>
      <c r="V114" s="149" t="b">
        <f t="shared" si="239"/>
        <v>0</v>
      </c>
      <c r="W114" s="139"/>
      <c r="X114" s="149" t="b">
        <f t="shared" si="240"/>
        <v>0</v>
      </c>
      <c r="Y114" s="139"/>
      <c r="Z114" s="149" t="b">
        <f t="shared" si="241"/>
        <v>0</v>
      </c>
      <c r="AA114" s="116">
        <f t="shared" si="242"/>
        <v>0</v>
      </c>
      <c r="AB114" s="117" t="str">
        <f t="shared" si="243"/>
        <v>Débil</v>
      </c>
      <c r="AC114" s="165"/>
      <c r="AD114" s="148" t="str">
        <f t="shared" si="244"/>
        <v>Débil</v>
      </c>
      <c r="AE114" s="118" t="str">
        <f t="shared" si="245"/>
        <v>0</v>
      </c>
      <c r="AF114" s="576"/>
      <c r="AG114" s="581" t="e">
        <f t="shared" ref="AG114" si="372">(AE114+AE115)/AF114</f>
        <v>#DIV/0!</v>
      </c>
      <c r="AH114" s="559" t="e">
        <f t="shared" ref="AH114" si="373">IF(AG114&lt;50,"Débil",IF(AG114&lt;=99,"Moderado",IF(AG114=100,"Fuerte",IF(AG114="","ERROR"))))</f>
        <v>#DIV/0!</v>
      </c>
      <c r="AI114" s="561"/>
      <c r="AJ114" s="564" t="e">
        <f t="shared" ref="AJ114" si="374">IF(AH114="Débil",0,IF(AND(AH114="Moderado",AI114="Directamente"),1,IF(AND(AH114="Moderado",AI114="No disminuye"),0,IF(AND(AH114="Fuerte",AI114="Directamente"),2,IF(AND(AH114="Fuerte",AI114="No disminuye"),0)))))</f>
        <v>#DIV/0!</v>
      </c>
      <c r="AK114" s="564" t="e">
        <f>('4-VALORACIÓN DEL RIESGO'!H62-AJ114)</f>
        <v>#DIV/0!</v>
      </c>
      <c r="AL114" s="564" t="e">
        <f t="shared" ref="AL114" si="375">IF(AK114=5,"Casi Seguro",IF(AK114=4,"Probable",IF(AK114=3,"Posible",IF(AK114=2,"Improbable",IF(AK114=1,"Rara Vez",IF(AK114=0,"Rara Vez",IF(AK114&lt;0,"Rara Vez")))))))</f>
        <v>#DIV/0!</v>
      </c>
      <c r="AM114" s="561"/>
      <c r="AN114" s="568" t="e">
        <f t="shared" ref="AN114" si="376">IF(AH114="Débil",0,IF(AND(AH114="Moderado",AM114="Directamente"),1,IF(AND(AH114="Moderado",AM114="Indirectamente"),0,IF(AND(AH114="Moderado",AM114="No disminuye"),0,IF(AND(AH114="Fuerte",AM114="Directamente"),2,IF(AND(AH114="Fuerte",AM114="Indirectamente"),1,IF(AND(AH114="Fuerte",AM114="No disminuye"),0)))))))</f>
        <v>#DIV/0!</v>
      </c>
      <c r="AO114" s="568" t="e">
        <f>('4-VALORACIÓN DEL RIESGO'!AD62-AN114)</f>
        <v>#DIV/0!</v>
      </c>
      <c r="AP114" s="565" t="e">
        <f t="shared" ref="AP114" si="377">IF(AO114=5,"Catastrófico",IF(AO114=4,"Mayor",IF(AO114=3,"Moderado",IF(AO114=2,"Moderado",IF(AO114=1,"Moderado")))))</f>
        <v>#DIV/0!</v>
      </c>
      <c r="AQ114" s="562" t="e">
        <f t="shared" ref="AQ114" si="378">IF(OR(AND(AP114="Moderado",AL114="Rara Vez"),AND(AP114="Moderado",AL114="Improbable")),"Moderado",IF(OR(AND(AP114="Mayor",AL114="Improbable"),AND(AP114="Mayor",AL114="Rara Vez"),AND(AP114="Moderado",AL114="Probable"),AND(AP114="Moderado",AL114="Posible")),"Alto",IF(OR(AND(AP114="Moderado",AL114="Casi Seguro"),AND(AP114="Mayor",AL114="Posible"),AND(AP114="Mayor",AL114="Probable"),AND(AP114="Mayor",AL114="Casi Seguro")),"Extremo",IF(AP114="Catastrófico","Extremo"))))</f>
        <v>#DIV/0!</v>
      </c>
      <c r="AR114" s="562"/>
      <c r="AS114" s="563" t="s">
        <v>411</v>
      </c>
    </row>
    <row r="115" spans="2:45" ht="30.75" thickBot="1" x14ac:dyDescent="0.3">
      <c r="B115" s="645"/>
      <c r="C115" s="463"/>
      <c r="D115" s="583"/>
      <c r="E115" s="583"/>
      <c r="F115" s="157"/>
      <c r="G115" s="157"/>
      <c r="H115" s="157"/>
      <c r="I115" s="157"/>
      <c r="J115" s="157"/>
      <c r="K115" s="157"/>
      <c r="L115" s="157"/>
      <c r="M115" s="164"/>
      <c r="N115" s="149" t="b">
        <f t="shared" si="235"/>
        <v>0</v>
      </c>
      <c r="O115" s="139"/>
      <c r="P115" s="149" t="b">
        <f t="shared" si="236"/>
        <v>0</v>
      </c>
      <c r="Q115" s="139"/>
      <c r="R115" s="149" t="b">
        <f t="shared" si="237"/>
        <v>0</v>
      </c>
      <c r="S115" s="139"/>
      <c r="T115" s="149" t="b">
        <f t="shared" si="238"/>
        <v>0</v>
      </c>
      <c r="U115" s="139"/>
      <c r="V115" s="149" t="b">
        <f t="shared" si="239"/>
        <v>0</v>
      </c>
      <c r="W115" s="139"/>
      <c r="X115" s="149" t="b">
        <f t="shared" si="240"/>
        <v>0</v>
      </c>
      <c r="Y115" s="139"/>
      <c r="Z115" s="149" t="b">
        <f t="shared" si="241"/>
        <v>0</v>
      </c>
      <c r="AA115" s="116">
        <f t="shared" si="242"/>
        <v>0</v>
      </c>
      <c r="AB115" s="117" t="str">
        <f t="shared" si="243"/>
        <v>Débil</v>
      </c>
      <c r="AC115" s="165"/>
      <c r="AD115" s="148" t="str">
        <f t="shared" si="244"/>
        <v>Débil</v>
      </c>
      <c r="AE115" s="118" t="str">
        <f t="shared" si="245"/>
        <v>0</v>
      </c>
      <c r="AF115" s="577"/>
      <c r="AG115" s="582"/>
      <c r="AH115" s="560"/>
      <c r="AI115" s="561"/>
      <c r="AJ115" s="564"/>
      <c r="AK115" s="564"/>
      <c r="AL115" s="564"/>
      <c r="AM115" s="561"/>
      <c r="AN115" s="569"/>
      <c r="AO115" s="569"/>
      <c r="AP115" s="565"/>
      <c r="AQ115" s="562"/>
      <c r="AR115" s="562"/>
      <c r="AS115" s="563"/>
    </row>
    <row r="116" spans="2:45" ht="30" x14ac:dyDescent="0.25">
      <c r="B116" s="645"/>
      <c r="C116" s="463"/>
      <c r="D116" s="583" t="str">
        <f>'3-IDENTIFICACIÓN DEL RIESGO'!G116</f>
        <v>Riesgo 4</v>
      </c>
      <c r="E116" s="583"/>
      <c r="F116" s="157"/>
      <c r="G116" s="157"/>
      <c r="H116" s="157"/>
      <c r="I116" s="157"/>
      <c r="J116" s="157"/>
      <c r="K116" s="157"/>
      <c r="L116" s="157"/>
      <c r="M116" s="164"/>
      <c r="N116" s="149" t="b">
        <f t="shared" si="235"/>
        <v>0</v>
      </c>
      <c r="O116" s="139"/>
      <c r="P116" s="149" t="b">
        <f t="shared" si="236"/>
        <v>0</v>
      </c>
      <c r="Q116" s="139"/>
      <c r="R116" s="149" t="b">
        <f t="shared" si="237"/>
        <v>0</v>
      </c>
      <c r="S116" s="139"/>
      <c r="T116" s="149" t="b">
        <f t="shared" si="238"/>
        <v>0</v>
      </c>
      <c r="U116" s="139"/>
      <c r="V116" s="149" t="b">
        <f t="shared" si="239"/>
        <v>0</v>
      </c>
      <c r="W116" s="139"/>
      <c r="X116" s="149" t="b">
        <f t="shared" si="240"/>
        <v>0</v>
      </c>
      <c r="Y116" s="139"/>
      <c r="Z116" s="149" t="b">
        <f t="shared" si="241"/>
        <v>0</v>
      </c>
      <c r="AA116" s="116">
        <f t="shared" si="242"/>
        <v>0</v>
      </c>
      <c r="AB116" s="117" t="str">
        <f t="shared" si="243"/>
        <v>Débil</v>
      </c>
      <c r="AC116" s="165"/>
      <c r="AD116" s="148" t="str">
        <f t="shared" si="244"/>
        <v>Débil</v>
      </c>
      <c r="AE116" s="118" t="str">
        <f t="shared" si="245"/>
        <v>0</v>
      </c>
      <c r="AF116" s="576"/>
      <c r="AG116" s="581" t="e">
        <f t="shared" ref="AG116" si="379">(AE116+AE117)/AF116</f>
        <v>#DIV/0!</v>
      </c>
      <c r="AH116" s="559" t="e">
        <f t="shared" ref="AH116" si="380">IF(AG116&lt;50,"Débil",IF(AG116&lt;=99,"Moderado",IF(AG116=100,"Fuerte",IF(AG116="","ERROR"))))</f>
        <v>#DIV/0!</v>
      </c>
      <c r="AI116" s="561"/>
      <c r="AJ116" s="564" t="e">
        <f t="shared" ref="AJ116" si="381">IF(AH116="Débil",0,IF(AND(AH116="Moderado",AI116="Directamente"),1,IF(AND(AH116="Moderado",AI116="No disminuye"),0,IF(AND(AH116="Fuerte",AI116="Directamente"),2,IF(AND(AH116="Fuerte",AI116="No disminuye"),0)))))</f>
        <v>#DIV/0!</v>
      </c>
      <c r="AK116" s="564" t="e">
        <f>('4-VALORACIÓN DEL RIESGO'!H63-AJ116)</f>
        <v>#DIV/0!</v>
      </c>
      <c r="AL116" s="564" t="e">
        <f t="shared" ref="AL116" si="382">IF(AK116=5,"Casi Seguro",IF(AK116=4,"Probable",IF(AK116=3,"Posible",IF(AK116=2,"Improbable",IF(AK116=1,"Rara Vez",IF(AK116=0,"Rara Vez",IF(AK116&lt;0,"Rara Vez")))))))</f>
        <v>#DIV/0!</v>
      </c>
      <c r="AM116" s="561"/>
      <c r="AN116" s="568" t="e">
        <f t="shared" ref="AN116" si="383">IF(AH116="Débil",0,IF(AND(AH116="Moderado",AM116="Directamente"),1,IF(AND(AH116="Moderado",AM116="Indirectamente"),0,IF(AND(AH116="Moderado",AM116="No disminuye"),0,IF(AND(AH116="Fuerte",AM116="Directamente"),2,IF(AND(AH116="Fuerte",AM116="Indirectamente"),1,IF(AND(AH116="Fuerte",AM116="No disminuye"),0)))))))</f>
        <v>#DIV/0!</v>
      </c>
      <c r="AO116" s="568" t="e">
        <f>('4-VALORACIÓN DEL RIESGO'!AD63-AN116)</f>
        <v>#DIV/0!</v>
      </c>
      <c r="AP116" s="565" t="e">
        <f t="shared" ref="AP116" si="384">IF(AO116=5,"Catastrófico",IF(AO116=4,"Mayor",IF(AO116=3,"Moderado",IF(AO116=2,"Moderado",IF(AO116=1,"Moderado")))))</f>
        <v>#DIV/0!</v>
      </c>
      <c r="AQ116" s="562" t="e">
        <f t="shared" ref="AQ116" si="385">IF(OR(AND(AP116="Moderado",AL116="Rara Vez"),AND(AP116="Moderado",AL116="Improbable")),"Moderado",IF(OR(AND(AP116="Mayor",AL116="Improbable"),AND(AP116="Mayor",AL116="Rara Vez"),AND(AP116="Moderado",AL116="Probable"),AND(AP116="Moderado",AL116="Posible")),"Alto",IF(OR(AND(AP116="Moderado",AL116="Casi Seguro"),AND(AP116="Mayor",AL116="Posible"),AND(AP116="Mayor",AL116="Probable"),AND(AP116="Mayor",AL116="Casi Seguro")),"Extremo",IF(AP116="Catastrófico","Extremo"))))</f>
        <v>#DIV/0!</v>
      </c>
      <c r="AR116" s="562"/>
      <c r="AS116" s="563" t="s">
        <v>411</v>
      </c>
    </row>
    <row r="117" spans="2:45" ht="30.75" thickBot="1" x14ac:dyDescent="0.3">
      <c r="B117" s="645"/>
      <c r="C117" s="463"/>
      <c r="D117" s="583"/>
      <c r="E117" s="583"/>
      <c r="F117" s="157"/>
      <c r="G117" s="157"/>
      <c r="H117" s="157"/>
      <c r="I117" s="157"/>
      <c r="J117" s="157"/>
      <c r="K117" s="157"/>
      <c r="L117" s="157"/>
      <c r="M117" s="164"/>
      <c r="N117" s="149" t="b">
        <f t="shared" si="235"/>
        <v>0</v>
      </c>
      <c r="O117" s="139"/>
      <c r="P117" s="149" t="b">
        <f t="shared" si="236"/>
        <v>0</v>
      </c>
      <c r="Q117" s="139"/>
      <c r="R117" s="149" t="b">
        <f t="shared" si="237"/>
        <v>0</v>
      </c>
      <c r="S117" s="139"/>
      <c r="T117" s="149" t="b">
        <f t="shared" si="238"/>
        <v>0</v>
      </c>
      <c r="U117" s="139"/>
      <c r="V117" s="149" t="b">
        <f t="shared" si="239"/>
        <v>0</v>
      </c>
      <c r="W117" s="139"/>
      <c r="X117" s="149" t="b">
        <f t="shared" si="240"/>
        <v>0</v>
      </c>
      <c r="Y117" s="139"/>
      <c r="Z117" s="149" t="b">
        <f t="shared" si="241"/>
        <v>0</v>
      </c>
      <c r="AA117" s="116">
        <f t="shared" si="242"/>
        <v>0</v>
      </c>
      <c r="AB117" s="117" t="str">
        <f t="shared" si="243"/>
        <v>Débil</v>
      </c>
      <c r="AC117" s="165"/>
      <c r="AD117" s="148" t="str">
        <f t="shared" si="244"/>
        <v>Débil</v>
      </c>
      <c r="AE117" s="118" t="str">
        <f t="shared" si="245"/>
        <v>0</v>
      </c>
      <c r="AF117" s="577"/>
      <c r="AG117" s="582"/>
      <c r="AH117" s="560"/>
      <c r="AI117" s="561"/>
      <c r="AJ117" s="564"/>
      <c r="AK117" s="564"/>
      <c r="AL117" s="564"/>
      <c r="AM117" s="561"/>
      <c r="AN117" s="569"/>
      <c r="AO117" s="569"/>
      <c r="AP117" s="565"/>
      <c r="AQ117" s="562"/>
      <c r="AR117" s="562"/>
      <c r="AS117" s="563"/>
    </row>
    <row r="118" spans="2:45" ht="30" x14ac:dyDescent="0.25">
      <c r="B118" s="645"/>
      <c r="C118" s="463"/>
      <c r="D118" s="583" t="str">
        <f>'3-IDENTIFICACIÓN DEL RIESGO'!G118</f>
        <v>Riesgo 5</v>
      </c>
      <c r="E118" s="583"/>
      <c r="F118" s="157"/>
      <c r="G118" s="157"/>
      <c r="H118" s="157"/>
      <c r="I118" s="157"/>
      <c r="J118" s="157"/>
      <c r="K118" s="157"/>
      <c r="L118" s="157"/>
      <c r="M118" s="164"/>
      <c r="N118" s="149" t="b">
        <f t="shared" si="235"/>
        <v>0</v>
      </c>
      <c r="O118" s="139"/>
      <c r="P118" s="149" t="b">
        <f t="shared" si="236"/>
        <v>0</v>
      </c>
      <c r="Q118" s="139"/>
      <c r="R118" s="149" t="b">
        <f t="shared" si="237"/>
        <v>0</v>
      </c>
      <c r="S118" s="139"/>
      <c r="T118" s="149" t="b">
        <f t="shared" si="238"/>
        <v>0</v>
      </c>
      <c r="U118" s="139"/>
      <c r="V118" s="149" t="b">
        <f t="shared" si="239"/>
        <v>0</v>
      </c>
      <c r="W118" s="139"/>
      <c r="X118" s="149" t="b">
        <f t="shared" si="240"/>
        <v>0</v>
      </c>
      <c r="Y118" s="139"/>
      <c r="Z118" s="149" t="b">
        <f t="shared" si="241"/>
        <v>0</v>
      </c>
      <c r="AA118" s="116">
        <f t="shared" si="242"/>
        <v>0</v>
      </c>
      <c r="AB118" s="117" t="str">
        <f t="shared" si="243"/>
        <v>Débil</v>
      </c>
      <c r="AC118" s="165"/>
      <c r="AD118" s="148" t="str">
        <f t="shared" si="244"/>
        <v>Débil</v>
      </c>
      <c r="AE118" s="118" t="str">
        <f t="shared" si="245"/>
        <v>0</v>
      </c>
      <c r="AF118" s="576"/>
      <c r="AG118" s="581" t="e">
        <f t="shared" ref="AG118" si="386">(AE118+AE119)/AF118</f>
        <v>#DIV/0!</v>
      </c>
      <c r="AH118" s="559" t="e">
        <f t="shared" ref="AH118" si="387">IF(AG118&lt;50,"Débil",IF(AG118&lt;=99,"Moderado",IF(AG118=100,"Fuerte",IF(AG118="","ERROR"))))</f>
        <v>#DIV/0!</v>
      </c>
      <c r="AI118" s="561"/>
      <c r="AJ118" s="564" t="e">
        <f t="shared" ref="AJ118" si="388">IF(AH118="Débil",0,IF(AND(AH118="Moderado",AI118="Directamente"),1,IF(AND(AH118="Moderado",AI118="No disminuye"),0,IF(AND(AH118="Fuerte",AI118="Directamente"),2,IF(AND(AH118="Fuerte",AI118="No disminuye"),0)))))</f>
        <v>#DIV/0!</v>
      </c>
      <c r="AK118" s="564" t="e">
        <f>('4-VALORACIÓN DEL RIESGO'!H64-AJ118)</f>
        <v>#DIV/0!</v>
      </c>
      <c r="AL118" s="564" t="e">
        <f t="shared" ref="AL118" si="389">IF(AK118=5,"Casi Seguro",IF(AK118=4,"Probable",IF(AK118=3,"Posible",IF(AK118=2,"Improbable",IF(AK118=1,"Rara Vez",IF(AK118=0,"Rara Vez",IF(AK118&lt;0,"Rara Vez")))))))</f>
        <v>#DIV/0!</v>
      </c>
      <c r="AM118" s="561"/>
      <c r="AN118" s="568" t="e">
        <f t="shared" ref="AN118" si="390">IF(AH118="Débil",0,IF(AND(AH118="Moderado",AM118="Directamente"),1,IF(AND(AH118="Moderado",AM118="Indirectamente"),0,IF(AND(AH118="Moderado",AM118="No disminuye"),0,IF(AND(AH118="Fuerte",AM118="Directamente"),2,IF(AND(AH118="Fuerte",AM118="Indirectamente"),1,IF(AND(AH118="Fuerte",AM118="No disminuye"),0)))))))</f>
        <v>#DIV/0!</v>
      </c>
      <c r="AO118" s="568" t="e">
        <f>('4-VALORACIÓN DEL RIESGO'!AD64-AN118)</f>
        <v>#DIV/0!</v>
      </c>
      <c r="AP118" s="565" t="e">
        <f t="shared" ref="AP118" si="391">IF(AO118=5,"Catastrófico",IF(AO118=4,"Mayor",IF(AO118=3,"Moderado",IF(AO118=2,"Moderado",IF(AO118=1,"Moderado")))))</f>
        <v>#DIV/0!</v>
      </c>
      <c r="AQ118" s="562" t="e">
        <f t="shared" ref="AQ118" si="392">IF(OR(AND(AP118="Moderado",AL118="Rara Vez"),AND(AP118="Moderado",AL118="Improbable")),"Moderado",IF(OR(AND(AP118="Mayor",AL118="Improbable"),AND(AP118="Mayor",AL118="Rara Vez"),AND(AP118="Moderado",AL118="Probable"),AND(AP118="Moderado",AL118="Posible")),"Alto",IF(OR(AND(AP118="Moderado",AL118="Casi Seguro"),AND(AP118="Mayor",AL118="Posible"),AND(AP118="Mayor",AL118="Probable"),AND(AP118="Mayor",AL118="Casi Seguro")),"Extremo",IF(AP118="Catastrófico","Extremo"))))</f>
        <v>#DIV/0!</v>
      </c>
      <c r="AR118" s="562"/>
      <c r="AS118" s="563" t="s">
        <v>411</v>
      </c>
    </row>
    <row r="119" spans="2:45" ht="30.75" thickBot="1" x14ac:dyDescent="0.3">
      <c r="B119" s="646"/>
      <c r="C119" s="464"/>
      <c r="D119" s="583"/>
      <c r="E119" s="583"/>
      <c r="F119" s="157"/>
      <c r="G119" s="157"/>
      <c r="H119" s="157"/>
      <c r="I119" s="157"/>
      <c r="J119" s="157"/>
      <c r="K119" s="157"/>
      <c r="L119" s="157"/>
      <c r="M119" s="164"/>
      <c r="N119" s="149" t="b">
        <f t="shared" si="235"/>
        <v>0</v>
      </c>
      <c r="O119" s="139"/>
      <c r="P119" s="149" t="b">
        <f t="shared" si="236"/>
        <v>0</v>
      </c>
      <c r="Q119" s="139"/>
      <c r="R119" s="149" t="b">
        <f t="shared" si="237"/>
        <v>0</v>
      </c>
      <c r="S119" s="139"/>
      <c r="T119" s="149" t="b">
        <f t="shared" si="238"/>
        <v>0</v>
      </c>
      <c r="U119" s="139"/>
      <c r="V119" s="149" t="b">
        <f t="shared" si="239"/>
        <v>0</v>
      </c>
      <c r="W119" s="139"/>
      <c r="X119" s="149" t="b">
        <f t="shared" si="240"/>
        <v>0</v>
      </c>
      <c r="Y119" s="139"/>
      <c r="Z119" s="149" t="b">
        <f t="shared" si="241"/>
        <v>0</v>
      </c>
      <c r="AA119" s="116">
        <f t="shared" si="242"/>
        <v>0</v>
      </c>
      <c r="AB119" s="117" t="str">
        <f t="shared" si="243"/>
        <v>Débil</v>
      </c>
      <c r="AC119" s="165"/>
      <c r="AD119" s="148" t="str">
        <f t="shared" si="244"/>
        <v>Débil</v>
      </c>
      <c r="AE119" s="118" t="str">
        <f t="shared" si="245"/>
        <v>0</v>
      </c>
      <c r="AF119" s="577"/>
      <c r="AG119" s="582"/>
      <c r="AH119" s="560"/>
      <c r="AI119" s="561"/>
      <c r="AJ119" s="564"/>
      <c r="AK119" s="564"/>
      <c r="AL119" s="564"/>
      <c r="AM119" s="561"/>
      <c r="AN119" s="569"/>
      <c r="AO119" s="569"/>
      <c r="AP119" s="565"/>
      <c r="AQ119" s="562"/>
      <c r="AR119" s="562"/>
      <c r="AS119" s="563"/>
    </row>
    <row r="120" spans="2:45" ht="126" customHeight="1" x14ac:dyDescent="0.25">
      <c r="B120" s="570" t="str">
        <f>'3-IDENTIFICACIÓN DEL RIESGO'!B120</f>
        <v>Gestión del Talento Humano</v>
      </c>
      <c r="C120" s="462" t="str">
        <f>'3-IDENTIFICACIÓN DEL RIESGO'!E120</f>
        <v>1. Subdirección de Talento Humano.
2. Secretaría General.</v>
      </c>
      <c r="D120" s="583" t="str">
        <f>'3-IDENTIFICACIÓN DEL RIESGO'!G120</f>
        <v>Vinculación de personal sin cumplimiento de requisitos mínimos en beneficio particular o de un tercero.</v>
      </c>
      <c r="E120" s="583"/>
      <c r="F120" s="157" t="s">
        <v>1118</v>
      </c>
      <c r="G120" s="157" t="s">
        <v>426</v>
      </c>
      <c r="H120" s="157" t="s">
        <v>1119</v>
      </c>
      <c r="I120" s="157" t="s">
        <v>1120</v>
      </c>
      <c r="J120" s="157" t="s">
        <v>567</v>
      </c>
      <c r="K120" s="157" t="s">
        <v>568</v>
      </c>
      <c r="L120" s="157" t="s">
        <v>1121</v>
      </c>
      <c r="M120" s="164" t="s">
        <v>185</v>
      </c>
      <c r="N120" s="149">
        <f t="shared" si="235"/>
        <v>15</v>
      </c>
      <c r="O120" s="139" t="s">
        <v>186</v>
      </c>
      <c r="P120" s="149">
        <f t="shared" si="236"/>
        <v>15</v>
      </c>
      <c r="Q120" s="139" t="s">
        <v>187</v>
      </c>
      <c r="R120" s="149">
        <f t="shared" si="237"/>
        <v>15</v>
      </c>
      <c r="S120" s="139" t="s">
        <v>191</v>
      </c>
      <c r="T120" s="149">
        <f t="shared" si="238"/>
        <v>10</v>
      </c>
      <c r="U120" s="139" t="s">
        <v>188</v>
      </c>
      <c r="V120" s="149">
        <f t="shared" si="239"/>
        <v>15</v>
      </c>
      <c r="W120" s="139" t="s">
        <v>189</v>
      </c>
      <c r="X120" s="149">
        <f t="shared" si="240"/>
        <v>15</v>
      </c>
      <c r="Y120" s="139" t="s">
        <v>190</v>
      </c>
      <c r="Z120" s="149">
        <f t="shared" si="241"/>
        <v>10</v>
      </c>
      <c r="AA120" s="116">
        <f t="shared" si="242"/>
        <v>95</v>
      </c>
      <c r="AB120" s="117" t="str">
        <f t="shared" si="243"/>
        <v>Moderado</v>
      </c>
      <c r="AC120" s="165" t="s">
        <v>64</v>
      </c>
      <c r="AD120" s="148" t="str">
        <f t="shared" si="244"/>
        <v>Moderado</v>
      </c>
      <c r="AE120" s="118" t="str">
        <f t="shared" si="245"/>
        <v>50</v>
      </c>
      <c r="AF120" s="576">
        <v>1</v>
      </c>
      <c r="AG120" s="581">
        <f t="shared" ref="AG120" si="393">(AE120+AE121)/AF120</f>
        <v>50</v>
      </c>
      <c r="AH120" s="559" t="str">
        <f t="shared" ref="AH120" si="394">IF(AG120&lt;50,"Débil",IF(AG120&lt;=99,"Moderado",IF(AG120=100,"Fuerte",IF(AG120="","ERROR"))))</f>
        <v>Moderado</v>
      </c>
      <c r="AI120" s="561" t="s">
        <v>94</v>
      </c>
      <c r="AJ120" s="564">
        <f t="shared" ref="AJ120" si="395">IF(AH120="Débil",0,IF(AND(AH120="Moderado",AI120="Directamente"),1,IF(AND(AH120="Moderado",AI120="No disminuye"),0,IF(AND(AH120="Fuerte",AI120="Directamente"),2,IF(AND(AH120="Fuerte",AI120="No disminuye"),0)))))</f>
        <v>0</v>
      </c>
      <c r="AK120" s="564">
        <f>('4-VALORACIÓN DEL RIESGO'!H65-AJ120)</f>
        <v>1</v>
      </c>
      <c r="AL120" s="564" t="str">
        <f t="shared" ref="AL120" si="396">IF(AK120=5,"Casi Seguro",IF(AK120=4,"Probable",IF(AK120=3,"Posible",IF(AK120=2,"Improbable",IF(AK120=1,"Rara Vez",IF(AK120=0,"Rara Vez",IF(AK120&lt;0,"Rara Vez")))))))</f>
        <v>Rara Vez</v>
      </c>
      <c r="AM120" s="561" t="s">
        <v>92</v>
      </c>
      <c r="AN120" s="568">
        <f t="shared" ref="AN120" si="397">IF(AH120="Débil",0,IF(AND(AH120="Moderado",AM120="Directamente"),1,IF(AND(AH120="Moderado",AM120="Indirectamente"),0,IF(AND(AH120="Moderado",AM120="No disminuye"),0,IF(AND(AH120="Fuerte",AM120="Directamente"),2,IF(AND(AH120="Fuerte",AM120="Indirectamente"),1,IF(AND(AH120="Fuerte",AM120="No disminuye"),0)))))))</f>
        <v>1</v>
      </c>
      <c r="AO120" s="568">
        <f>('4-VALORACIÓN DEL RIESGO'!AD65-AN120)</f>
        <v>3</v>
      </c>
      <c r="AP120" s="565" t="str">
        <f t="shared" ref="AP120" si="398">IF(AO120=5,"Catastrófico",IF(AO120=4,"Mayor",IF(AO120=3,"Moderado",IF(AO120=2,"Moderado",IF(AO120=1,"Moderado")))))</f>
        <v>Moderado</v>
      </c>
      <c r="AQ120" s="562" t="str">
        <f t="shared" ref="AQ120" si="399">IF(OR(AND(AP120="Moderado",AL120="Rara Vez"),AND(AP120="Moderado",AL120="Improbable")),"Moderado",IF(OR(AND(AP120="Mayor",AL120="Improbable"),AND(AP120="Mayor",AL120="Rara Vez"),AND(AP120="Moderado",AL120="Probable"),AND(AP120="Moderado",AL120="Posible")),"Alto",IF(OR(AND(AP120="Moderado",AL120="Casi Seguro"),AND(AP120="Mayor",AL120="Posible"),AND(AP120="Mayor",AL120="Probable"),AND(AP120="Mayor",AL120="Casi Seguro")),"Extremo",IF(AP120="Catastrófico","Extremo"))))</f>
        <v>Moderado</v>
      </c>
      <c r="AR120" s="562"/>
      <c r="AS120" s="563" t="s">
        <v>411</v>
      </c>
    </row>
    <row r="121" spans="2:45" ht="30.75" thickBot="1" x14ac:dyDescent="0.3">
      <c r="B121" s="571"/>
      <c r="C121" s="463"/>
      <c r="D121" s="583"/>
      <c r="E121" s="583"/>
      <c r="F121" s="157"/>
      <c r="G121" s="157"/>
      <c r="H121" s="157"/>
      <c r="I121" s="157"/>
      <c r="J121" s="157"/>
      <c r="K121" s="157"/>
      <c r="L121" s="157"/>
      <c r="M121" s="164"/>
      <c r="N121" s="149" t="b">
        <f t="shared" si="235"/>
        <v>0</v>
      </c>
      <c r="O121" s="139"/>
      <c r="P121" s="149" t="b">
        <f t="shared" si="236"/>
        <v>0</v>
      </c>
      <c r="Q121" s="139"/>
      <c r="R121" s="149" t="b">
        <f t="shared" si="237"/>
        <v>0</v>
      </c>
      <c r="S121" s="139"/>
      <c r="T121" s="149" t="b">
        <f t="shared" si="238"/>
        <v>0</v>
      </c>
      <c r="U121" s="139"/>
      <c r="V121" s="149" t="b">
        <f t="shared" si="239"/>
        <v>0</v>
      </c>
      <c r="W121" s="139"/>
      <c r="X121" s="149" t="b">
        <f t="shared" si="240"/>
        <v>0</v>
      </c>
      <c r="Y121" s="139"/>
      <c r="Z121" s="149" t="b">
        <f t="shared" si="241"/>
        <v>0</v>
      </c>
      <c r="AA121" s="116">
        <f t="shared" si="242"/>
        <v>0</v>
      </c>
      <c r="AB121" s="117" t="str">
        <f t="shared" si="243"/>
        <v>Débil</v>
      </c>
      <c r="AC121" s="165"/>
      <c r="AD121" s="148" t="str">
        <f t="shared" si="244"/>
        <v>Débil</v>
      </c>
      <c r="AE121" s="118" t="str">
        <f t="shared" si="245"/>
        <v>0</v>
      </c>
      <c r="AF121" s="577"/>
      <c r="AG121" s="582"/>
      <c r="AH121" s="560"/>
      <c r="AI121" s="561"/>
      <c r="AJ121" s="564"/>
      <c r="AK121" s="564"/>
      <c r="AL121" s="564"/>
      <c r="AM121" s="561"/>
      <c r="AN121" s="569"/>
      <c r="AO121" s="569"/>
      <c r="AP121" s="565"/>
      <c r="AQ121" s="562"/>
      <c r="AR121" s="562"/>
      <c r="AS121" s="563"/>
    </row>
    <row r="122" spans="2:45" ht="69.75" customHeight="1" x14ac:dyDescent="0.25">
      <c r="B122" s="571"/>
      <c r="C122" s="463"/>
      <c r="D122" s="583" t="str">
        <f>'3-IDENTIFICACIÓN DEL RIESGO'!G122</f>
        <v>Pérdida o manipulación de  expedientes de historia laboral para beneficio personal o de tercero.</v>
      </c>
      <c r="E122" s="583"/>
      <c r="F122" s="157" t="s">
        <v>569</v>
      </c>
      <c r="G122" s="157" t="s">
        <v>426</v>
      </c>
      <c r="H122" s="157" t="s">
        <v>570</v>
      </c>
      <c r="I122" s="157" t="s">
        <v>1122</v>
      </c>
      <c r="J122" s="157" t="s">
        <v>571</v>
      </c>
      <c r="K122" s="157" t="s">
        <v>572</v>
      </c>
      <c r="L122" s="157" t="s">
        <v>573</v>
      </c>
      <c r="M122" s="164" t="s">
        <v>185</v>
      </c>
      <c r="N122" s="149">
        <f t="shared" si="235"/>
        <v>15</v>
      </c>
      <c r="O122" s="139" t="s">
        <v>186</v>
      </c>
      <c r="P122" s="149">
        <f t="shared" si="236"/>
        <v>15</v>
      </c>
      <c r="Q122" s="139" t="s">
        <v>187</v>
      </c>
      <c r="R122" s="149">
        <f t="shared" si="237"/>
        <v>15</v>
      </c>
      <c r="S122" s="139" t="s">
        <v>191</v>
      </c>
      <c r="T122" s="149">
        <f t="shared" si="238"/>
        <v>10</v>
      </c>
      <c r="U122" s="139" t="s">
        <v>188</v>
      </c>
      <c r="V122" s="149">
        <f t="shared" si="239"/>
        <v>15</v>
      </c>
      <c r="W122" s="139" t="s">
        <v>189</v>
      </c>
      <c r="X122" s="149">
        <f t="shared" si="240"/>
        <v>15</v>
      </c>
      <c r="Y122" s="139" t="s">
        <v>190</v>
      </c>
      <c r="Z122" s="149">
        <f t="shared" si="241"/>
        <v>10</v>
      </c>
      <c r="AA122" s="116">
        <f t="shared" si="242"/>
        <v>95</v>
      </c>
      <c r="AB122" s="117" t="str">
        <f t="shared" si="243"/>
        <v>Moderado</v>
      </c>
      <c r="AC122" s="165" t="s">
        <v>58</v>
      </c>
      <c r="AD122" s="148" t="str">
        <f t="shared" si="244"/>
        <v>Moderado</v>
      </c>
      <c r="AE122" s="118" t="str">
        <f t="shared" si="245"/>
        <v>50</v>
      </c>
      <c r="AF122" s="576">
        <v>1</v>
      </c>
      <c r="AG122" s="581">
        <f t="shared" ref="AG122" si="400">(AE122+AE123)/AF122</f>
        <v>50</v>
      </c>
      <c r="AH122" s="559" t="str">
        <f t="shared" ref="AH122" si="401">IF(AG122&lt;50,"Débil",IF(AG122&lt;=99,"Moderado",IF(AG122=100,"Fuerte",IF(AG122="","ERROR"))))</f>
        <v>Moderado</v>
      </c>
      <c r="AI122" s="561" t="s">
        <v>92</v>
      </c>
      <c r="AJ122" s="564">
        <f t="shared" ref="AJ122" si="402">IF(AH122="Débil",0,IF(AND(AH122="Moderado",AI122="Directamente"),1,IF(AND(AH122="Moderado",AI122="No disminuye"),0,IF(AND(AH122="Fuerte",AI122="Directamente"),2,IF(AND(AH122="Fuerte",AI122="No disminuye"),0)))))</f>
        <v>1</v>
      </c>
      <c r="AK122" s="564">
        <f>('4-VALORACIÓN DEL RIESGO'!H66-AJ122)</f>
        <v>0</v>
      </c>
      <c r="AL122" s="564" t="str">
        <f t="shared" ref="AL122" si="403">IF(AK122=5,"Casi Seguro",IF(AK122=4,"Probable",IF(AK122=3,"Posible",IF(AK122=2,"Improbable",IF(AK122=1,"Rara Vez",IF(AK122=0,"Rara Vez",IF(AK122&lt;0,"Rara Vez")))))))</f>
        <v>Rara Vez</v>
      </c>
      <c r="AM122" s="561" t="s">
        <v>92</v>
      </c>
      <c r="AN122" s="568">
        <f t="shared" ref="AN122" si="404">IF(AH122="Débil",0,IF(AND(AH122="Moderado",AM122="Directamente"),1,IF(AND(AH122="Moderado",AM122="Indirectamente"),0,IF(AND(AH122="Moderado",AM122="No disminuye"),0,IF(AND(AH122="Fuerte",AM122="Directamente"),2,IF(AND(AH122="Fuerte",AM122="Indirectamente"),1,IF(AND(AH122="Fuerte",AM122="No disminuye"),0)))))))</f>
        <v>1</v>
      </c>
      <c r="AO122" s="568">
        <f>('4-VALORACIÓN DEL RIESGO'!AD66-AN122)</f>
        <v>3</v>
      </c>
      <c r="AP122" s="565" t="str">
        <f t="shared" ref="AP122" si="405">IF(AO122=5,"Catastrófico",IF(AO122=4,"Mayor",IF(AO122=3,"Moderado",IF(AO122=2,"Moderado",IF(AO122=1,"Moderado")))))</f>
        <v>Moderado</v>
      </c>
      <c r="AQ122" s="562" t="str">
        <f t="shared" ref="AQ122" si="406">IF(OR(AND(AP122="Moderado",AL122="Rara Vez"),AND(AP122="Moderado",AL122="Improbable")),"Moderado",IF(OR(AND(AP122="Mayor",AL122="Improbable"),AND(AP122="Mayor",AL122="Rara Vez"),AND(AP122="Moderado",AL122="Probable"),AND(AP122="Moderado",AL122="Posible")),"Alto",IF(OR(AND(AP122="Moderado",AL122="Casi Seguro"),AND(AP122="Mayor",AL122="Posible"),AND(AP122="Mayor",AL122="Probable"),AND(AP122="Mayor",AL122="Casi Seguro")),"Extremo",IF(AP122="Catastrófico","Extremo"))))</f>
        <v>Moderado</v>
      </c>
      <c r="AR122" s="562"/>
      <c r="AS122" s="563" t="s">
        <v>411</v>
      </c>
    </row>
    <row r="123" spans="2:45" ht="30.75" thickBot="1" x14ac:dyDescent="0.3">
      <c r="B123" s="571"/>
      <c r="C123" s="463"/>
      <c r="D123" s="583"/>
      <c r="E123" s="583"/>
      <c r="F123" s="157"/>
      <c r="G123" s="157"/>
      <c r="H123" s="157"/>
      <c r="I123" s="157"/>
      <c r="J123" s="157"/>
      <c r="K123" s="157"/>
      <c r="L123" s="157"/>
      <c r="M123" s="164"/>
      <c r="N123" s="149" t="b">
        <f t="shared" si="235"/>
        <v>0</v>
      </c>
      <c r="O123" s="139"/>
      <c r="P123" s="149" t="b">
        <f t="shared" si="236"/>
        <v>0</v>
      </c>
      <c r="Q123" s="139"/>
      <c r="R123" s="149" t="b">
        <f t="shared" si="237"/>
        <v>0</v>
      </c>
      <c r="S123" s="139"/>
      <c r="T123" s="149" t="b">
        <f t="shared" si="238"/>
        <v>0</v>
      </c>
      <c r="U123" s="139"/>
      <c r="V123" s="149" t="b">
        <f t="shared" si="239"/>
        <v>0</v>
      </c>
      <c r="W123" s="139"/>
      <c r="X123" s="149" t="b">
        <f t="shared" si="240"/>
        <v>0</v>
      </c>
      <c r="Y123" s="139"/>
      <c r="Z123" s="149" t="b">
        <f t="shared" si="241"/>
        <v>0</v>
      </c>
      <c r="AA123" s="116">
        <f t="shared" si="242"/>
        <v>0</v>
      </c>
      <c r="AB123" s="117" t="str">
        <f t="shared" si="243"/>
        <v>Débil</v>
      </c>
      <c r="AC123" s="165"/>
      <c r="AD123" s="148" t="str">
        <f t="shared" si="244"/>
        <v>Débil</v>
      </c>
      <c r="AE123" s="118" t="str">
        <f t="shared" si="245"/>
        <v>0</v>
      </c>
      <c r="AF123" s="577"/>
      <c r="AG123" s="582"/>
      <c r="AH123" s="560"/>
      <c r="AI123" s="561"/>
      <c r="AJ123" s="564"/>
      <c r="AK123" s="564"/>
      <c r="AL123" s="564"/>
      <c r="AM123" s="561"/>
      <c r="AN123" s="569"/>
      <c r="AO123" s="569"/>
      <c r="AP123" s="565"/>
      <c r="AQ123" s="562"/>
      <c r="AR123" s="562"/>
      <c r="AS123" s="563"/>
    </row>
    <row r="124" spans="2:45" ht="30" x14ac:dyDescent="0.25">
      <c r="B124" s="571"/>
      <c r="C124" s="463"/>
      <c r="D124" s="583" t="str">
        <f>'3-IDENTIFICACIÓN DEL RIESGO'!G124</f>
        <v>Riesgo 3</v>
      </c>
      <c r="E124" s="583"/>
      <c r="F124" s="157"/>
      <c r="G124" s="157"/>
      <c r="H124" s="157"/>
      <c r="I124" s="157"/>
      <c r="J124" s="157"/>
      <c r="K124" s="157"/>
      <c r="L124" s="157"/>
      <c r="M124" s="164"/>
      <c r="N124" s="149" t="b">
        <f t="shared" si="235"/>
        <v>0</v>
      </c>
      <c r="O124" s="139"/>
      <c r="P124" s="149" t="b">
        <f t="shared" si="236"/>
        <v>0</v>
      </c>
      <c r="Q124" s="139"/>
      <c r="R124" s="149" t="b">
        <f t="shared" si="237"/>
        <v>0</v>
      </c>
      <c r="S124" s="139"/>
      <c r="T124" s="149" t="b">
        <f t="shared" si="238"/>
        <v>0</v>
      </c>
      <c r="U124" s="139"/>
      <c r="V124" s="149" t="b">
        <f t="shared" si="239"/>
        <v>0</v>
      </c>
      <c r="W124" s="139"/>
      <c r="X124" s="149" t="b">
        <f t="shared" si="240"/>
        <v>0</v>
      </c>
      <c r="Y124" s="139"/>
      <c r="Z124" s="149" t="b">
        <f t="shared" si="241"/>
        <v>0</v>
      </c>
      <c r="AA124" s="116">
        <f t="shared" si="242"/>
        <v>0</v>
      </c>
      <c r="AB124" s="117" t="str">
        <f t="shared" si="243"/>
        <v>Débil</v>
      </c>
      <c r="AC124" s="165"/>
      <c r="AD124" s="148" t="str">
        <f t="shared" si="244"/>
        <v>Débil</v>
      </c>
      <c r="AE124" s="118" t="str">
        <f t="shared" si="245"/>
        <v>0</v>
      </c>
      <c r="AF124" s="576"/>
      <c r="AG124" s="581" t="e">
        <f t="shared" ref="AG124" si="407">(AE124+AE125)/AF124</f>
        <v>#DIV/0!</v>
      </c>
      <c r="AH124" s="559" t="e">
        <f t="shared" ref="AH124" si="408">IF(AG124&lt;50,"Débil",IF(AG124&lt;=99,"Moderado",IF(AG124=100,"Fuerte",IF(AG124="","ERROR"))))</f>
        <v>#DIV/0!</v>
      </c>
      <c r="AI124" s="561"/>
      <c r="AJ124" s="564" t="e">
        <f t="shared" ref="AJ124" si="409">IF(AH124="Débil",0,IF(AND(AH124="Moderado",AI124="Directamente"),1,IF(AND(AH124="Moderado",AI124="No disminuye"),0,IF(AND(AH124="Fuerte",AI124="Directamente"),2,IF(AND(AH124="Fuerte",AI124="No disminuye"),0)))))</f>
        <v>#DIV/0!</v>
      </c>
      <c r="AK124" s="564" t="e">
        <f>('4-VALORACIÓN DEL RIESGO'!H67-AJ124)</f>
        <v>#DIV/0!</v>
      </c>
      <c r="AL124" s="564" t="e">
        <f t="shared" ref="AL124" si="410">IF(AK124=5,"Casi Seguro",IF(AK124=4,"Probable",IF(AK124=3,"Posible",IF(AK124=2,"Improbable",IF(AK124=1,"Rara Vez",IF(AK124=0,"Rara Vez",IF(AK124&lt;0,"Rara Vez")))))))</f>
        <v>#DIV/0!</v>
      </c>
      <c r="AM124" s="561"/>
      <c r="AN124" s="568" t="e">
        <f t="shared" ref="AN124" si="411">IF(AH124="Débil",0,IF(AND(AH124="Moderado",AM124="Directamente"),1,IF(AND(AH124="Moderado",AM124="Indirectamente"),0,IF(AND(AH124="Moderado",AM124="No disminuye"),0,IF(AND(AH124="Fuerte",AM124="Directamente"),2,IF(AND(AH124="Fuerte",AM124="Indirectamente"),1,IF(AND(AH124="Fuerte",AM124="No disminuye"),0)))))))</f>
        <v>#DIV/0!</v>
      </c>
      <c r="AO124" s="568" t="e">
        <f>('4-VALORACIÓN DEL RIESGO'!AD67-AN124)</f>
        <v>#DIV/0!</v>
      </c>
      <c r="AP124" s="565" t="e">
        <f t="shared" ref="AP124" si="412">IF(AO124=5,"Catastrófico",IF(AO124=4,"Mayor",IF(AO124=3,"Moderado",IF(AO124=2,"Moderado",IF(AO124=1,"Moderado")))))</f>
        <v>#DIV/0!</v>
      </c>
      <c r="AQ124" s="562" t="e">
        <f t="shared" ref="AQ124" si="413">IF(OR(AND(AP124="Moderado",AL124="Rara Vez"),AND(AP124="Moderado",AL124="Improbable")),"Moderado",IF(OR(AND(AP124="Mayor",AL124="Improbable"),AND(AP124="Mayor",AL124="Rara Vez"),AND(AP124="Moderado",AL124="Probable"),AND(AP124="Moderado",AL124="Posible")),"Alto",IF(OR(AND(AP124="Moderado",AL124="Casi Seguro"),AND(AP124="Mayor",AL124="Posible"),AND(AP124="Mayor",AL124="Probable"),AND(AP124="Mayor",AL124="Casi Seguro")),"Extremo",IF(AP124="Catastrófico","Extremo"))))</f>
        <v>#DIV/0!</v>
      </c>
      <c r="AR124" s="562"/>
      <c r="AS124" s="563" t="s">
        <v>411</v>
      </c>
    </row>
    <row r="125" spans="2:45" ht="30.75" thickBot="1" x14ac:dyDescent="0.3">
      <c r="B125" s="571"/>
      <c r="C125" s="463"/>
      <c r="D125" s="583"/>
      <c r="E125" s="583"/>
      <c r="F125" s="157"/>
      <c r="G125" s="157"/>
      <c r="H125" s="157"/>
      <c r="I125" s="157"/>
      <c r="J125" s="157"/>
      <c r="K125" s="157"/>
      <c r="L125" s="157"/>
      <c r="M125" s="164"/>
      <c r="N125" s="149" t="b">
        <f t="shared" si="235"/>
        <v>0</v>
      </c>
      <c r="O125" s="139"/>
      <c r="P125" s="149" t="b">
        <f t="shared" si="236"/>
        <v>0</v>
      </c>
      <c r="Q125" s="139"/>
      <c r="R125" s="149" t="b">
        <f t="shared" si="237"/>
        <v>0</v>
      </c>
      <c r="S125" s="139"/>
      <c r="T125" s="149" t="b">
        <f t="shared" si="238"/>
        <v>0</v>
      </c>
      <c r="U125" s="139"/>
      <c r="V125" s="149" t="b">
        <f t="shared" si="239"/>
        <v>0</v>
      </c>
      <c r="W125" s="139"/>
      <c r="X125" s="149" t="b">
        <f t="shared" si="240"/>
        <v>0</v>
      </c>
      <c r="Y125" s="139"/>
      <c r="Z125" s="149" t="b">
        <f t="shared" si="241"/>
        <v>0</v>
      </c>
      <c r="AA125" s="116">
        <f t="shared" si="242"/>
        <v>0</v>
      </c>
      <c r="AB125" s="117" t="str">
        <f t="shared" si="243"/>
        <v>Débil</v>
      </c>
      <c r="AC125" s="165"/>
      <c r="AD125" s="148" t="str">
        <f t="shared" si="244"/>
        <v>Débil</v>
      </c>
      <c r="AE125" s="118" t="str">
        <f t="shared" si="245"/>
        <v>0</v>
      </c>
      <c r="AF125" s="577"/>
      <c r="AG125" s="582"/>
      <c r="AH125" s="560"/>
      <c r="AI125" s="561"/>
      <c r="AJ125" s="564"/>
      <c r="AK125" s="564"/>
      <c r="AL125" s="564"/>
      <c r="AM125" s="561"/>
      <c r="AN125" s="569"/>
      <c r="AO125" s="569"/>
      <c r="AP125" s="565"/>
      <c r="AQ125" s="562"/>
      <c r="AR125" s="562"/>
      <c r="AS125" s="563"/>
    </row>
    <row r="126" spans="2:45" ht="30" x14ac:dyDescent="0.25">
      <c r="B126" s="571"/>
      <c r="C126" s="463"/>
      <c r="D126" s="583" t="str">
        <f>'3-IDENTIFICACIÓN DEL RIESGO'!G126</f>
        <v>Riesgo 4</v>
      </c>
      <c r="E126" s="583"/>
      <c r="F126" s="157"/>
      <c r="G126" s="157"/>
      <c r="H126" s="157"/>
      <c r="I126" s="157"/>
      <c r="J126" s="157"/>
      <c r="K126" s="157"/>
      <c r="L126" s="157"/>
      <c r="M126" s="164"/>
      <c r="N126" s="149" t="b">
        <f t="shared" si="235"/>
        <v>0</v>
      </c>
      <c r="O126" s="139"/>
      <c r="P126" s="149" t="b">
        <f t="shared" si="236"/>
        <v>0</v>
      </c>
      <c r="Q126" s="139"/>
      <c r="R126" s="149" t="b">
        <f t="shared" si="237"/>
        <v>0</v>
      </c>
      <c r="S126" s="139"/>
      <c r="T126" s="149" t="b">
        <f t="shared" si="238"/>
        <v>0</v>
      </c>
      <c r="U126" s="139"/>
      <c r="V126" s="149" t="b">
        <f t="shared" si="239"/>
        <v>0</v>
      </c>
      <c r="W126" s="139"/>
      <c r="X126" s="149" t="b">
        <f t="shared" si="240"/>
        <v>0</v>
      </c>
      <c r="Y126" s="139"/>
      <c r="Z126" s="149" t="b">
        <f t="shared" si="241"/>
        <v>0</v>
      </c>
      <c r="AA126" s="116">
        <f t="shared" si="242"/>
        <v>0</v>
      </c>
      <c r="AB126" s="117" t="str">
        <f t="shared" si="243"/>
        <v>Débil</v>
      </c>
      <c r="AC126" s="165"/>
      <c r="AD126" s="148" t="str">
        <f t="shared" si="244"/>
        <v>Débil</v>
      </c>
      <c r="AE126" s="118" t="str">
        <f t="shared" si="245"/>
        <v>0</v>
      </c>
      <c r="AF126" s="576"/>
      <c r="AG126" s="581" t="e">
        <f t="shared" ref="AG126" si="414">(AE126+AE127)/AF126</f>
        <v>#DIV/0!</v>
      </c>
      <c r="AH126" s="559" t="e">
        <f t="shared" ref="AH126" si="415">IF(AG126&lt;50,"Débil",IF(AG126&lt;=99,"Moderado",IF(AG126=100,"Fuerte",IF(AG126="","ERROR"))))</f>
        <v>#DIV/0!</v>
      </c>
      <c r="AI126" s="561"/>
      <c r="AJ126" s="564" t="e">
        <f t="shared" ref="AJ126" si="416">IF(AH126="Débil",0,IF(AND(AH126="Moderado",AI126="Directamente"),1,IF(AND(AH126="Moderado",AI126="No disminuye"),0,IF(AND(AH126="Fuerte",AI126="Directamente"),2,IF(AND(AH126="Fuerte",AI126="No disminuye"),0)))))</f>
        <v>#DIV/0!</v>
      </c>
      <c r="AK126" s="564" t="e">
        <f>('4-VALORACIÓN DEL RIESGO'!H68-AJ126)</f>
        <v>#DIV/0!</v>
      </c>
      <c r="AL126" s="564" t="e">
        <f t="shared" ref="AL126" si="417">IF(AK126=5,"Casi Seguro",IF(AK126=4,"Probable",IF(AK126=3,"Posible",IF(AK126=2,"Improbable",IF(AK126=1,"Rara Vez",IF(AK126=0,"Rara Vez",IF(AK126&lt;0,"Rara Vez")))))))</f>
        <v>#DIV/0!</v>
      </c>
      <c r="AM126" s="561"/>
      <c r="AN126" s="568" t="e">
        <f t="shared" ref="AN126" si="418">IF(AH126="Débil",0,IF(AND(AH126="Moderado",AM126="Directamente"),1,IF(AND(AH126="Moderado",AM126="Indirectamente"),0,IF(AND(AH126="Moderado",AM126="No disminuye"),0,IF(AND(AH126="Fuerte",AM126="Directamente"),2,IF(AND(AH126="Fuerte",AM126="Indirectamente"),1,IF(AND(AH126="Fuerte",AM126="No disminuye"),0)))))))</f>
        <v>#DIV/0!</v>
      </c>
      <c r="AO126" s="568" t="e">
        <f>('4-VALORACIÓN DEL RIESGO'!AD68-AN126)</f>
        <v>#DIV/0!</v>
      </c>
      <c r="AP126" s="565" t="e">
        <f t="shared" ref="AP126" si="419">IF(AO126=5,"Catastrófico",IF(AO126=4,"Mayor",IF(AO126=3,"Moderado",IF(AO126=2,"Moderado",IF(AO126=1,"Moderado")))))</f>
        <v>#DIV/0!</v>
      </c>
      <c r="AQ126" s="562" t="e">
        <f t="shared" ref="AQ126" si="420">IF(OR(AND(AP126="Moderado",AL126="Rara Vez"),AND(AP126="Moderado",AL126="Improbable")),"Moderado",IF(OR(AND(AP126="Mayor",AL126="Improbable"),AND(AP126="Mayor",AL126="Rara Vez"),AND(AP126="Moderado",AL126="Probable"),AND(AP126="Moderado",AL126="Posible")),"Alto",IF(OR(AND(AP126="Moderado",AL126="Casi Seguro"),AND(AP126="Mayor",AL126="Posible"),AND(AP126="Mayor",AL126="Probable"),AND(AP126="Mayor",AL126="Casi Seguro")),"Extremo",IF(AP126="Catastrófico","Extremo"))))</f>
        <v>#DIV/0!</v>
      </c>
      <c r="AR126" s="562"/>
      <c r="AS126" s="563" t="s">
        <v>411</v>
      </c>
    </row>
    <row r="127" spans="2:45" ht="30.75" thickBot="1" x14ac:dyDescent="0.3">
      <c r="B127" s="571"/>
      <c r="C127" s="463"/>
      <c r="D127" s="583"/>
      <c r="E127" s="583"/>
      <c r="F127" s="157"/>
      <c r="G127" s="157"/>
      <c r="H127" s="157"/>
      <c r="I127" s="157"/>
      <c r="J127" s="157"/>
      <c r="K127" s="157"/>
      <c r="L127" s="157"/>
      <c r="M127" s="164"/>
      <c r="N127" s="149" t="b">
        <f t="shared" si="235"/>
        <v>0</v>
      </c>
      <c r="O127" s="139"/>
      <c r="P127" s="149" t="b">
        <f t="shared" si="236"/>
        <v>0</v>
      </c>
      <c r="Q127" s="139"/>
      <c r="R127" s="149" t="b">
        <f t="shared" si="237"/>
        <v>0</v>
      </c>
      <c r="S127" s="139"/>
      <c r="T127" s="149" t="b">
        <f t="shared" si="238"/>
        <v>0</v>
      </c>
      <c r="U127" s="139"/>
      <c r="V127" s="149" t="b">
        <f t="shared" si="239"/>
        <v>0</v>
      </c>
      <c r="W127" s="139"/>
      <c r="X127" s="149" t="b">
        <f t="shared" si="240"/>
        <v>0</v>
      </c>
      <c r="Y127" s="139"/>
      <c r="Z127" s="149" t="b">
        <f t="shared" si="241"/>
        <v>0</v>
      </c>
      <c r="AA127" s="116">
        <f t="shared" si="242"/>
        <v>0</v>
      </c>
      <c r="AB127" s="117" t="str">
        <f t="shared" si="243"/>
        <v>Débil</v>
      </c>
      <c r="AC127" s="165"/>
      <c r="AD127" s="148" t="str">
        <f t="shared" si="244"/>
        <v>Débil</v>
      </c>
      <c r="AE127" s="118" t="str">
        <f t="shared" si="245"/>
        <v>0</v>
      </c>
      <c r="AF127" s="577"/>
      <c r="AG127" s="582"/>
      <c r="AH127" s="560"/>
      <c r="AI127" s="561"/>
      <c r="AJ127" s="564"/>
      <c r="AK127" s="564"/>
      <c r="AL127" s="564"/>
      <c r="AM127" s="561"/>
      <c r="AN127" s="569"/>
      <c r="AO127" s="569"/>
      <c r="AP127" s="565"/>
      <c r="AQ127" s="562"/>
      <c r="AR127" s="562"/>
      <c r="AS127" s="563"/>
    </row>
    <row r="128" spans="2:45" ht="30" x14ac:dyDescent="0.25">
      <c r="B128" s="571"/>
      <c r="C128" s="463"/>
      <c r="D128" s="583" t="str">
        <f>'3-IDENTIFICACIÓN DEL RIESGO'!G128</f>
        <v>Riesgo 5</v>
      </c>
      <c r="E128" s="583"/>
      <c r="F128" s="157"/>
      <c r="G128" s="157"/>
      <c r="H128" s="157"/>
      <c r="I128" s="157"/>
      <c r="J128" s="157"/>
      <c r="K128" s="157"/>
      <c r="L128" s="157"/>
      <c r="M128" s="164"/>
      <c r="N128" s="149" t="b">
        <f t="shared" si="235"/>
        <v>0</v>
      </c>
      <c r="O128" s="139"/>
      <c r="P128" s="149" t="b">
        <f t="shared" si="236"/>
        <v>0</v>
      </c>
      <c r="Q128" s="139"/>
      <c r="R128" s="149" t="b">
        <f t="shared" si="237"/>
        <v>0</v>
      </c>
      <c r="S128" s="139"/>
      <c r="T128" s="149" t="b">
        <f t="shared" si="238"/>
        <v>0</v>
      </c>
      <c r="U128" s="139"/>
      <c r="V128" s="149" t="b">
        <f t="shared" si="239"/>
        <v>0</v>
      </c>
      <c r="W128" s="139"/>
      <c r="X128" s="149" t="b">
        <f t="shared" si="240"/>
        <v>0</v>
      </c>
      <c r="Y128" s="139"/>
      <c r="Z128" s="149" t="b">
        <f t="shared" si="241"/>
        <v>0</v>
      </c>
      <c r="AA128" s="116">
        <f t="shared" si="242"/>
        <v>0</v>
      </c>
      <c r="AB128" s="117" t="str">
        <f t="shared" si="243"/>
        <v>Débil</v>
      </c>
      <c r="AC128" s="165"/>
      <c r="AD128" s="148" t="str">
        <f t="shared" si="244"/>
        <v>Débil</v>
      </c>
      <c r="AE128" s="118" t="str">
        <f t="shared" si="245"/>
        <v>0</v>
      </c>
      <c r="AF128" s="576"/>
      <c r="AG128" s="581" t="e">
        <f t="shared" ref="AG128" si="421">(AE128+AE129)/AF128</f>
        <v>#DIV/0!</v>
      </c>
      <c r="AH128" s="559" t="e">
        <f t="shared" ref="AH128" si="422">IF(AG128&lt;50,"Débil",IF(AG128&lt;=99,"Moderado",IF(AG128=100,"Fuerte",IF(AG128="","ERROR"))))</f>
        <v>#DIV/0!</v>
      </c>
      <c r="AI128" s="561"/>
      <c r="AJ128" s="564" t="e">
        <f t="shared" ref="AJ128" si="423">IF(AH128="Débil",0,IF(AND(AH128="Moderado",AI128="Directamente"),1,IF(AND(AH128="Moderado",AI128="No disminuye"),0,IF(AND(AH128="Fuerte",AI128="Directamente"),2,IF(AND(AH128="Fuerte",AI128="No disminuye"),0)))))</f>
        <v>#DIV/0!</v>
      </c>
      <c r="AK128" s="564" t="e">
        <f>('4-VALORACIÓN DEL RIESGO'!H69-AJ128)</f>
        <v>#DIV/0!</v>
      </c>
      <c r="AL128" s="564" t="e">
        <f t="shared" ref="AL128" si="424">IF(AK128=5,"Casi Seguro",IF(AK128=4,"Probable",IF(AK128=3,"Posible",IF(AK128=2,"Improbable",IF(AK128=1,"Rara Vez",IF(AK128=0,"Rara Vez",IF(AK128&lt;0,"Rara Vez")))))))</f>
        <v>#DIV/0!</v>
      </c>
      <c r="AM128" s="561"/>
      <c r="AN128" s="568" t="e">
        <f t="shared" ref="AN128" si="425">IF(AH128="Débil",0,IF(AND(AH128="Moderado",AM128="Directamente"),1,IF(AND(AH128="Moderado",AM128="Indirectamente"),0,IF(AND(AH128="Moderado",AM128="No disminuye"),0,IF(AND(AH128="Fuerte",AM128="Directamente"),2,IF(AND(AH128="Fuerte",AM128="Indirectamente"),1,IF(AND(AH128="Fuerte",AM128="No disminuye"),0)))))))</f>
        <v>#DIV/0!</v>
      </c>
      <c r="AO128" s="568" t="e">
        <f>('4-VALORACIÓN DEL RIESGO'!AD69-AN128)</f>
        <v>#DIV/0!</v>
      </c>
      <c r="AP128" s="565" t="e">
        <f t="shared" ref="AP128" si="426">IF(AO128=5,"Catastrófico",IF(AO128=4,"Mayor",IF(AO128=3,"Moderado",IF(AO128=2,"Moderado",IF(AO128=1,"Moderado")))))</f>
        <v>#DIV/0!</v>
      </c>
      <c r="AQ128" s="562" t="e">
        <f t="shared" ref="AQ128" si="427">IF(OR(AND(AP128="Moderado",AL128="Rara Vez"),AND(AP128="Moderado",AL128="Improbable")),"Moderado",IF(OR(AND(AP128="Mayor",AL128="Improbable"),AND(AP128="Mayor",AL128="Rara Vez"),AND(AP128="Moderado",AL128="Probable"),AND(AP128="Moderado",AL128="Posible")),"Alto",IF(OR(AND(AP128="Moderado",AL128="Casi Seguro"),AND(AP128="Mayor",AL128="Posible"),AND(AP128="Mayor",AL128="Probable"),AND(AP128="Mayor",AL128="Casi Seguro")),"Extremo",IF(AP128="Catastrófico","Extremo"))))</f>
        <v>#DIV/0!</v>
      </c>
      <c r="AR128" s="562"/>
      <c r="AS128" s="563" t="s">
        <v>411</v>
      </c>
    </row>
    <row r="129" spans="2:45" ht="30.75" thickBot="1" x14ac:dyDescent="0.3">
      <c r="B129" s="572"/>
      <c r="C129" s="464"/>
      <c r="D129" s="583"/>
      <c r="E129" s="583"/>
      <c r="F129" s="157"/>
      <c r="G129" s="157"/>
      <c r="H129" s="157"/>
      <c r="I129" s="157"/>
      <c r="J129" s="157"/>
      <c r="K129" s="157"/>
      <c r="L129" s="157"/>
      <c r="M129" s="164"/>
      <c r="N129" s="149" t="b">
        <f t="shared" si="235"/>
        <v>0</v>
      </c>
      <c r="O129" s="139"/>
      <c r="P129" s="149" t="b">
        <f t="shared" si="236"/>
        <v>0</v>
      </c>
      <c r="Q129" s="139"/>
      <c r="R129" s="149" t="b">
        <f t="shared" si="237"/>
        <v>0</v>
      </c>
      <c r="S129" s="139"/>
      <c r="T129" s="149" t="b">
        <f t="shared" si="238"/>
        <v>0</v>
      </c>
      <c r="U129" s="139"/>
      <c r="V129" s="149" t="b">
        <f t="shared" si="239"/>
        <v>0</v>
      </c>
      <c r="W129" s="139"/>
      <c r="X129" s="149" t="b">
        <f t="shared" si="240"/>
        <v>0</v>
      </c>
      <c r="Y129" s="139"/>
      <c r="Z129" s="149" t="b">
        <f t="shared" si="241"/>
        <v>0</v>
      </c>
      <c r="AA129" s="116">
        <f t="shared" si="242"/>
        <v>0</v>
      </c>
      <c r="AB129" s="117" t="str">
        <f t="shared" si="243"/>
        <v>Débil</v>
      </c>
      <c r="AC129" s="165"/>
      <c r="AD129" s="148" t="str">
        <f t="shared" si="244"/>
        <v>Débil</v>
      </c>
      <c r="AE129" s="118" t="str">
        <f t="shared" si="245"/>
        <v>0</v>
      </c>
      <c r="AF129" s="577"/>
      <c r="AG129" s="582"/>
      <c r="AH129" s="560"/>
      <c r="AI129" s="561"/>
      <c r="AJ129" s="564"/>
      <c r="AK129" s="564"/>
      <c r="AL129" s="564"/>
      <c r="AM129" s="561"/>
      <c r="AN129" s="569"/>
      <c r="AO129" s="569"/>
      <c r="AP129" s="565"/>
      <c r="AQ129" s="562"/>
      <c r="AR129" s="562"/>
      <c r="AS129" s="563"/>
    </row>
    <row r="130" spans="2:45" ht="51" x14ac:dyDescent="0.25">
      <c r="B130" s="570" t="str">
        <f>'3-IDENTIFICACIÓN DEL RIESGO'!B130</f>
        <v>Apoyo Jurídico</v>
      </c>
      <c r="C130" s="462" t="str">
        <f>'3-IDENTIFICACIÓN DEL RIESGO'!E130</f>
        <v>1. Oficina Jurídica</v>
      </c>
      <c r="D130" s="583" t="str">
        <f>'3-IDENTIFICACIÓN DEL RIESGO'!G130</f>
        <v xml:space="preserve">Emitir conceptos y viabilidades jurídicas para favorecer intereses propios o de terceros </v>
      </c>
      <c r="E130" s="583"/>
      <c r="F130" s="157" t="s">
        <v>1123</v>
      </c>
      <c r="G130" s="157" t="s">
        <v>1123</v>
      </c>
      <c r="H130" s="157" t="s">
        <v>1124</v>
      </c>
      <c r="I130" s="157" t="s">
        <v>1125</v>
      </c>
      <c r="J130" s="157" t="s">
        <v>1126</v>
      </c>
      <c r="K130" s="157" t="s">
        <v>890</v>
      </c>
      <c r="L130" s="157" t="s">
        <v>1127</v>
      </c>
      <c r="M130" s="164" t="s">
        <v>185</v>
      </c>
      <c r="N130" s="149">
        <f t="shared" si="235"/>
        <v>15</v>
      </c>
      <c r="O130" s="139" t="s">
        <v>186</v>
      </c>
      <c r="P130" s="149">
        <f t="shared" si="236"/>
        <v>15</v>
      </c>
      <c r="Q130" s="139" t="s">
        <v>187</v>
      </c>
      <c r="R130" s="149">
        <f t="shared" si="237"/>
        <v>15</v>
      </c>
      <c r="S130" s="139" t="s">
        <v>61</v>
      </c>
      <c r="T130" s="149">
        <f t="shared" si="238"/>
        <v>15</v>
      </c>
      <c r="U130" s="139" t="s">
        <v>188</v>
      </c>
      <c r="V130" s="149">
        <f t="shared" si="239"/>
        <v>15</v>
      </c>
      <c r="W130" s="139" t="s">
        <v>854</v>
      </c>
      <c r="X130" s="149">
        <f t="shared" si="240"/>
        <v>15</v>
      </c>
      <c r="Y130" s="139" t="s">
        <v>855</v>
      </c>
      <c r="Z130" s="149">
        <f t="shared" si="241"/>
        <v>10</v>
      </c>
      <c r="AA130" s="116">
        <f t="shared" si="242"/>
        <v>100</v>
      </c>
      <c r="AB130" s="117" t="str">
        <f t="shared" si="243"/>
        <v>Fuerte</v>
      </c>
      <c r="AC130" s="165" t="s">
        <v>64</v>
      </c>
      <c r="AD130" s="148" t="str">
        <f t="shared" si="244"/>
        <v>Fuerte</v>
      </c>
      <c r="AE130" s="118" t="str">
        <f t="shared" si="245"/>
        <v>100</v>
      </c>
      <c r="AF130" s="576">
        <v>1</v>
      </c>
      <c r="AG130" s="581">
        <f t="shared" ref="AG130" si="428">(AE130+AE131)/AF130</f>
        <v>100</v>
      </c>
      <c r="AH130" s="559" t="str">
        <f t="shared" ref="AH130" si="429">IF(AG130&lt;50,"Débil",IF(AG130&lt;=99,"Moderado",IF(AG130=100,"Fuerte",IF(AG130="","ERROR"))))</f>
        <v>Fuerte</v>
      </c>
      <c r="AI130" s="561" t="s">
        <v>92</v>
      </c>
      <c r="AJ130" s="564">
        <f t="shared" ref="AJ130" si="430">IF(AH130="Débil",0,IF(AND(AH130="Moderado",AI130="Directamente"),1,IF(AND(AH130="Moderado",AI130="No disminuye"),0,IF(AND(AH130="Fuerte",AI130="Directamente"),2,IF(AND(AH130="Fuerte",AI130="No disminuye"),0)))))</f>
        <v>2</v>
      </c>
      <c r="AK130" s="564">
        <f>('4-VALORACIÓN DEL RIESGO'!H70-AJ130)</f>
        <v>1</v>
      </c>
      <c r="AL130" s="564" t="str">
        <f t="shared" ref="AL130" si="431">IF(AK130=5,"Casi Seguro",IF(AK130=4,"Probable",IF(AK130=3,"Posible",IF(AK130=2,"Improbable",IF(AK130=1,"Rara Vez",IF(AK130=0,"Rara Vez",IF(AK130&lt;0,"Rara Vez")))))))</f>
        <v>Rara Vez</v>
      </c>
      <c r="AM130" s="561" t="s">
        <v>92</v>
      </c>
      <c r="AN130" s="568">
        <f t="shared" ref="AN130" si="432">IF(AH130="Débil",0,IF(AND(AH130="Moderado",AM130="Directamente"),1,IF(AND(AH130="Moderado",AM130="Indirectamente"),0,IF(AND(AH130="Moderado",AM130="No disminuye"),0,IF(AND(AH130="Fuerte",AM130="Directamente"),2,IF(AND(AH130="Fuerte",AM130="Indirectamente"),1,IF(AND(AH130="Fuerte",AM130="No disminuye"),0)))))))</f>
        <v>2</v>
      </c>
      <c r="AO130" s="568">
        <f>('4-VALORACIÓN DEL RIESGO'!AD70-AN130)</f>
        <v>3</v>
      </c>
      <c r="AP130" s="565" t="str">
        <f t="shared" ref="AP130" si="433">IF(AO130=5,"Catastrófico",IF(AO130=4,"Mayor",IF(AO130=3,"Moderado",IF(AO130=2,"Moderado",IF(AO130=1,"Moderado")))))</f>
        <v>Moderado</v>
      </c>
      <c r="AQ130" s="562" t="str">
        <f t="shared" ref="AQ130" si="434">IF(OR(AND(AP130="Moderado",AL130="Rara Vez"),AND(AP130="Moderado",AL130="Improbable")),"Moderado",IF(OR(AND(AP130="Mayor",AL130="Improbable"),AND(AP130="Mayor",AL130="Rara Vez"),AND(AP130="Moderado",AL130="Probable"),AND(AP130="Moderado",AL130="Posible")),"Alto",IF(OR(AND(AP130="Moderado",AL130="Casi Seguro"),AND(AP130="Mayor",AL130="Posible"),AND(AP130="Mayor",AL130="Probable"),AND(AP130="Mayor",AL130="Casi Seguro")),"Extremo",IF(AP130="Catastrófico","Extremo"))))</f>
        <v>Moderado</v>
      </c>
      <c r="AR130" s="562"/>
      <c r="AS130" s="563" t="s">
        <v>411</v>
      </c>
    </row>
    <row r="131" spans="2:45" ht="30.75" thickBot="1" x14ac:dyDescent="0.3">
      <c r="B131" s="571"/>
      <c r="C131" s="463"/>
      <c r="D131" s="583"/>
      <c r="E131" s="583"/>
      <c r="F131" s="157"/>
      <c r="G131" s="157"/>
      <c r="H131" s="157"/>
      <c r="I131" s="157"/>
      <c r="J131" s="157"/>
      <c r="K131" s="157"/>
      <c r="L131" s="157"/>
      <c r="M131" s="164"/>
      <c r="N131" s="149" t="b">
        <f t="shared" si="235"/>
        <v>0</v>
      </c>
      <c r="O131" s="139"/>
      <c r="P131" s="149" t="b">
        <f t="shared" si="236"/>
        <v>0</v>
      </c>
      <c r="Q131" s="139"/>
      <c r="R131" s="149" t="b">
        <f t="shared" si="237"/>
        <v>0</v>
      </c>
      <c r="S131" s="139"/>
      <c r="T131" s="149" t="b">
        <f t="shared" si="238"/>
        <v>0</v>
      </c>
      <c r="U131" s="139"/>
      <c r="V131" s="149" t="b">
        <f t="shared" si="239"/>
        <v>0</v>
      </c>
      <c r="W131" s="139"/>
      <c r="X131" s="149" t="b">
        <f t="shared" si="240"/>
        <v>0</v>
      </c>
      <c r="Y131" s="139"/>
      <c r="Z131" s="149" t="b">
        <f t="shared" si="241"/>
        <v>0</v>
      </c>
      <c r="AA131" s="116">
        <f t="shared" si="242"/>
        <v>0</v>
      </c>
      <c r="AB131" s="117" t="str">
        <f t="shared" si="243"/>
        <v>Débil</v>
      </c>
      <c r="AC131" s="165"/>
      <c r="AD131" s="148" t="str">
        <f t="shared" si="244"/>
        <v>Débil</v>
      </c>
      <c r="AE131" s="118" t="str">
        <f t="shared" si="245"/>
        <v>0</v>
      </c>
      <c r="AF131" s="577"/>
      <c r="AG131" s="582"/>
      <c r="AH131" s="560"/>
      <c r="AI131" s="561"/>
      <c r="AJ131" s="564"/>
      <c r="AK131" s="564"/>
      <c r="AL131" s="564"/>
      <c r="AM131" s="561"/>
      <c r="AN131" s="569"/>
      <c r="AO131" s="569"/>
      <c r="AP131" s="565"/>
      <c r="AQ131" s="562"/>
      <c r="AR131" s="562"/>
      <c r="AS131" s="563"/>
    </row>
    <row r="132" spans="2:45" ht="51" x14ac:dyDescent="0.25">
      <c r="B132" s="571"/>
      <c r="C132" s="463"/>
      <c r="D132" s="583" t="str">
        <f>'3-IDENTIFICACIÓN DEL RIESGO'!G132</f>
        <v xml:space="preserve">Aplicación discrecional de las normas para favorecer intereses de terceros </v>
      </c>
      <c r="E132" s="583"/>
      <c r="F132" s="157" t="s">
        <v>1123</v>
      </c>
      <c r="G132" s="157" t="s">
        <v>1128</v>
      </c>
      <c r="H132" s="157" t="s">
        <v>1124</v>
      </c>
      <c r="I132" s="157" t="s">
        <v>1129</v>
      </c>
      <c r="J132" s="157" t="s">
        <v>1126</v>
      </c>
      <c r="K132" s="157" t="s">
        <v>891</v>
      </c>
      <c r="L132" s="157" t="s">
        <v>1127</v>
      </c>
      <c r="M132" s="164" t="s">
        <v>849</v>
      </c>
      <c r="N132" s="149">
        <f t="shared" si="235"/>
        <v>15</v>
      </c>
      <c r="O132" s="139" t="s">
        <v>850</v>
      </c>
      <c r="P132" s="149">
        <f t="shared" si="236"/>
        <v>15</v>
      </c>
      <c r="Q132" s="139" t="s">
        <v>851</v>
      </c>
      <c r="R132" s="149">
        <f t="shared" si="237"/>
        <v>15</v>
      </c>
      <c r="S132" s="139" t="s">
        <v>191</v>
      </c>
      <c r="T132" s="149">
        <f t="shared" si="238"/>
        <v>10</v>
      </c>
      <c r="U132" s="139" t="s">
        <v>188</v>
      </c>
      <c r="V132" s="149">
        <f t="shared" si="239"/>
        <v>15</v>
      </c>
      <c r="W132" s="139" t="s">
        <v>189</v>
      </c>
      <c r="X132" s="149">
        <f t="shared" si="240"/>
        <v>15</v>
      </c>
      <c r="Y132" s="139" t="s">
        <v>190</v>
      </c>
      <c r="Z132" s="149">
        <f t="shared" si="241"/>
        <v>10</v>
      </c>
      <c r="AA132" s="116">
        <f t="shared" si="242"/>
        <v>95</v>
      </c>
      <c r="AB132" s="117" t="str">
        <f t="shared" si="243"/>
        <v>Moderado</v>
      </c>
      <c r="AC132" s="165" t="s">
        <v>58</v>
      </c>
      <c r="AD132" s="148" t="str">
        <f t="shared" si="244"/>
        <v>Moderado</v>
      </c>
      <c r="AE132" s="118" t="str">
        <f t="shared" si="245"/>
        <v>50</v>
      </c>
      <c r="AF132" s="576">
        <v>1</v>
      </c>
      <c r="AG132" s="581">
        <f t="shared" ref="AG132" si="435">(AE132+AE133)/AF132</f>
        <v>50</v>
      </c>
      <c r="AH132" s="559" t="str">
        <f t="shared" ref="AH132" si="436">IF(AG132&lt;50,"Débil",IF(AG132&lt;=99,"Moderado",IF(AG132=100,"Fuerte",IF(AG132="","ERROR"))))</f>
        <v>Moderado</v>
      </c>
      <c r="AI132" s="561" t="s">
        <v>92</v>
      </c>
      <c r="AJ132" s="564">
        <f t="shared" ref="AJ132" si="437">IF(AH132="Débil",0,IF(AND(AH132="Moderado",AI132="Directamente"),1,IF(AND(AH132="Moderado",AI132="No disminuye"),0,IF(AND(AH132="Fuerte",AI132="Directamente"),2,IF(AND(AH132="Fuerte",AI132="No disminuye"),0)))))</f>
        <v>1</v>
      </c>
      <c r="AK132" s="564">
        <f>('4-VALORACIÓN DEL RIESGO'!H71-AJ132)</f>
        <v>3</v>
      </c>
      <c r="AL132" s="564" t="str">
        <f t="shared" ref="AL132" si="438">IF(AK132=5,"Casi Seguro",IF(AK132=4,"Probable",IF(AK132=3,"Posible",IF(AK132=2,"Improbable",IF(AK132=1,"Rara Vez",IF(AK132=0,"Rara Vez",IF(AK132&lt;0,"Rara Vez")))))))</f>
        <v>Posible</v>
      </c>
      <c r="AM132" s="561" t="s">
        <v>92</v>
      </c>
      <c r="AN132" s="568">
        <f t="shared" ref="AN132" si="439">IF(AH132="Débil",0,IF(AND(AH132="Moderado",AM132="Directamente"),1,IF(AND(AH132="Moderado",AM132="Indirectamente"),0,IF(AND(AH132="Moderado",AM132="No disminuye"),0,IF(AND(AH132="Fuerte",AM132="Directamente"),2,IF(AND(AH132="Fuerte",AM132="Indirectamente"),1,IF(AND(AH132="Fuerte",AM132="No disminuye"),0)))))))</f>
        <v>1</v>
      </c>
      <c r="AO132" s="568">
        <f>('4-VALORACIÓN DEL RIESGO'!AD71-AN132)</f>
        <v>4</v>
      </c>
      <c r="AP132" s="565" t="str">
        <f t="shared" ref="AP132" si="440">IF(AO132=5,"Catastrófico",IF(AO132=4,"Mayor",IF(AO132=3,"Moderado",IF(AO132=2,"Moderado",IF(AO132=1,"Moderado")))))</f>
        <v>Mayor</v>
      </c>
      <c r="AQ132" s="562" t="str">
        <f t="shared" ref="AQ132" si="441">IF(OR(AND(AP132="Moderado",AL132="Rara Vez"),AND(AP132="Moderado",AL132="Improbable")),"Moderado",IF(OR(AND(AP132="Mayor",AL132="Improbable"),AND(AP132="Mayor",AL132="Rara Vez"),AND(AP132="Moderado",AL132="Probable"),AND(AP132="Moderado",AL132="Posible")),"Alto",IF(OR(AND(AP132="Moderado",AL132="Casi Seguro"),AND(AP132="Mayor",AL132="Posible"),AND(AP132="Mayor",AL132="Probable"),AND(AP132="Mayor",AL132="Casi Seguro")),"Extremo",IF(AP132="Catastrófico","Extremo"))))</f>
        <v>Extremo</v>
      </c>
      <c r="AR132" s="562"/>
      <c r="AS132" s="563" t="s">
        <v>411</v>
      </c>
    </row>
    <row r="133" spans="2:45" ht="30.75" thickBot="1" x14ac:dyDescent="0.3">
      <c r="B133" s="571"/>
      <c r="C133" s="463"/>
      <c r="D133" s="583"/>
      <c r="E133" s="583"/>
      <c r="F133" s="157"/>
      <c r="G133" s="157"/>
      <c r="H133" s="157"/>
      <c r="I133" s="157"/>
      <c r="J133" s="157"/>
      <c r="K133" s="157"/>
      <c r="L133" s="157"/>
      <c r="M133" s="164"/>
      <c r="N133" s="149" t="b">
        <f t="shared" si="235"/>
        <v>0</v>
      </c>
      <c r="O133" s="139"/>
      <c r="P133" s="149" t="b">
        <f t="shared" si="236"/>
        <v>0</v>
      </c>
      <c r="Q133" s="139"/>
      <c r="R133" s="149" t="b">
        <f t="shared" si="237"/>
        <v>0</v>
      </c>
      <c r="S133" s="139"/>
      <c r="T133" s="149" t="b">
        <f t="shared" si="238"/>
        <v>0</v>
      </c>
      <c r="U133" s="139"/>
      <c r="V133" s="149" t="b">
        <f t="shared" si="239"/>
        <v>0</v>
      </c>
      <c r="W133" s="139"/>
      <c r="X133" s="149" t="b">
        <f t="shared" si="240"/>
        <v>0</v>
      </c>
      <c r="Y133" s="139"/>
      <c r="Z133" s="149" t="b">
        <f t="shared" si="241"/>
        <v>0</v>
      </c>
      <c r="AA133" s="116">
        <f t="shared" si="242"/>
        <v>0</v>
      </c>
      <c r="AB133" s="117" t="str">
        <f t="shared" si="243"/>
        <v>Débil</v>
      </c>
      <c r="AC133" s="165"/>
      <c r="AD133" s="148" t="str">
        <f t="shared" si="244"/>
        <v>Débil</v>
      </c>
      <c r="AE133" s="118" t="str">
        <f t="shared" si="245"/>
        <v>0</v>
      </c>
      <c r="AF133" s="577"/>
      <c r="AG133" s="582"/>
      <c r="AH133" s="560"/>
      <c r="AI133" s="561"/>
      <c r="AJ133" s="564"/>
      <c r="AK133" s="564"/>
      <c r="AL133" s="564"/>
      <c r="AM133" s="561"/>
      <c r="AN133" s="569"/>
      <c r="AO133" s="569"/>
      <c r="AP133" s="565"/>
      <c r="AQ133" s="562"/>
      <c r="AR133" s="562"/>
      <c r="AS133" s="563"/>
    </row>
    <row r="134" spans="2:45" ht="63.75" x14ac:dyDescent="0.25">
      <c r="B134" s="571"/>
      <c r="C134" s="463"/>
      <c r="D134" s="583" t="str">
        <f>'3-IDENTIFICACIÓN DEL RIESGO'!G134</f>
        <v>No ejecutar las acciones de cobro coactivo para favorecer intereses propios o de terceros.</v>
      </c>
      <c r="E134" s="583"/>
      <c r="F134" s="157" t="s">
        <v>892</v>
      </c>
      <c r="G134" s="157" t="s">
        <v>893</v>
      </c>
      <c r="H134" s="157" t="s">
        <v>894</v>
      </c>
      <c r="I134" s="157" t="s">
        <v>895</v>
      </c>
      <c r="J134" s="157" t="s">
        <v>1130</v>
      </c>
      <c r="K134" s="157" t="s">
        <v>891</v>
      </c>
      <c r="L134" s="157" t="s">
        <v>896</v>
      </c>
      <c r="M134" s="164" t="s">
        <v>849</v>
      </c>
      <c r="N134" s="149">
        <f t="shared" si="235"/>
        <v>15</v>
      </c>
      <c r="O134" s="139" t="s">
        <v>850</v>
      </c>
      <c r="P134" s="149">
        <f t="shared" si="236"/>
        <v>15</v>
      </c>
      <c r="Q134" s="139" t="s">
        <v>851</v>
      </c>
      <c r="R134" s="149">
        <f t="shared" si="237"/>
        <v>15</v>
      </c>
      <c r="S134" s="139" t="s">
        <v>61</v>
      </c>
      <c r="T134" s="149">
        <f t="shared" si="238"/>
        <v>15</v>
      </c>
      <c r="U134" s="139" t="s">
        <v>853</v>
      </c>
      <c r="V134" s="149">
        <f t="shared" si="239"/>
        <v>15</v>
      </c>
      <c r="W134" s="139" t="s">
        <v>854</v>
      </c>
      <c r="X134" s="149">
        <f t="shared" si="240"/>
        <v>15</v>
      </c>
      <c r="Y134" s="139" t="s">
        <v>855</v>
      </c>
      <c r="Z134" s="149">
        <f t="shared" si="241"/>
        <v>10</v>
      </c>
      <c r="AA134" s="116">
        <f t="shared" si="242"/>
        <v>100</v>
      </c>
      <c r="AB134" s="117" t="str">
        <f t="shared" si="243"/>
        <v>Fuerte</v>
      </c>
      <c r="AC134" s="165" t="s">
        <v>64</v>
      </c>
      <c r="AD134" s="148" t="str">
        <f t="shared" si="244"/>
        <v>Fuerte</v>
      </c>
      <c r="AE134" s="118" t="str">
        <f t="shared" si="245"/>
        <v>100</v>
      </c>
      <c r="AF134" s="576">
        <v>1</v>
      </c>
      <c r="AG134" s="581">
        <f t="shared" ref="AG134" si="442">(AE134+AE135)/AF134</f>
        <v>100</v>
      </c>
      <c r="AH134" s="559" t="str">
        <f t="shared" ref="AH134" si="443">IF(AG134&lt;50,"Débil",IF(AG134&lt;=99,"Moderado",IF(AG134=100,"Fuerte",IF(AG134="","ERROR"))))</f>
        <v>Fuerte</v>
      </c>
      <c r="AI134" s="561" t="s">
        <v>92</v>
      </c>
      <c r="AJ134" s="564">
        <f t="shared" ref="AJ134" si="444">IF(AH134="Débil",0,IF(AND(AH134="Moderado",AI134="Directamente"),1,IF(AND(AH134="Moderado",AI134="No disminuye"),0,IF(AND(AH134="Fuerte",AI134="Directamente"),2,IF(AND(AH134="Fuerte",AI134="No disminuye"),0)))))</f>
        <v>2</v>
      </c>
      <c r="AK134" s="564">
        <f>('4-VALORACIÓN DEL RIESGO'!H72-AJ134)</f>
        <v>-1</v>
      </c>
      <c r="AL134" s="564" t="str">
        <f t="shared" ref="AL134" si="445">IF(AK134=5,"Casi Seguro",IF(AK134=4,"Probable",IF(AK134=3,"Posible",IF(AK134=2,"Improbable",IF(AK134=1,"Rara Vez",IF(AK134=0,"Rara Vez",IF(AK134&lt;0,"Rara Vez")))))))</f>
        <v>Rara Vez</v>
      </c>
      <c r="AM134" s="561" t="s">
        <v>92</v>
      </c>
      <c r="AN134" s="568">
        <f t="shared" ref="AN134" si="446">IF(AH134="Débil",0,IF(AND(AH134="Moderado",AM134="Directamente"),1,IF(AND(AH134="Moderado",AM134="Indirectamente"),0,IF(AND(AH134="Moderado",AM134="No disminuye"),0,IF(AND(AH134="Fuerte",AM134="Directamente"),2,IF(AND(AH134="Fuerte",AM134="Indirectamente"),1,IF(AND(AH134="Fuerte",AM134="No disminuye"),0)))))))</f>
        <v>2</v>
      </c>
      <c r="AO134" s="568">
        <f>('4-VALORACIÓN DEL RIESGO'!AD72-AN134)</f>
        <v>2</v>
      </c>
      <c r="AP134" s="565" t="str">
        <f t="shared" ref="AP134" si="447">IF(AO134=5,"Catastrófico",IF(AO134=4,"Mayor",IF(AO134=3,"Moderado",IF(AO134=2,"Moderado",IF(AO134=1,"Moderado")))))</f>
        <v>Moderado</v>
      </c>
      <c r="AQ134" s="562" t="str">
        <f t="shared" ref="AQ134" si="448">IF(OR(AND(AP134="Moderado",AL134="Rara Vez"),AND(AP134="Moderado",AL134="Improbable")),"Moderado",IF(OR(AND(AP134="Mayor",AL134="Improbable"),AND(AP134="Mayor",AL134="Rara Vez"),AND(AP134="Moderado",AL134="Probable"),AND(AP134="Moderado",AL134="Posible")),"Alto",IF(OR(AND(AP134="Moderado",AL134="Casi Seguro"),AND(AP134="Mayor",AL134="Posible"),AND(AP134="Mayor",AL134="Probable"),AND(AP134="Mayor",AL134="Casi Seguro")),"Extremo",IF(AP134="Catastrófico","Extremo"))))</f>
        <v>Moderado</v>
      </c>
      <c r="AR134" s="562"/>
      <c r="AS134" s="563" t="s">
        <v>411</v>
      </c>
    </row>
    <row r="135" spans="2:45" ht="30.75" thickBot="1" x14ac:dyDescent="0.3">
      <c r="B135" s="571"/>
      <c r="C135" s="463"/>
      <c r="D135" s="583"/>
      <c r="E135" s="583"/>
      <c r="F135" s="157"/>
      <c r="G135" s="157"/>
      <c r="H135" s="157"/>
      <c r="I135" s="157"/>
      <c r="J135" s="157"/>
      <c r="K135" s="157"/>
      <c r="L135" s="157"/>
      <c r="M135" s="164"/>
      <c r="N135" s="149" t="b">
        <f t="shared" si="235"/>
        <v>0</v>
      </c>
      <c r="O135" s="139"/>
      <c r="P135" s="149" t="b">
        <f t="shared" si="236"/>
        <v>0</v>
      </c>
      <c r="Q135" s="139"/>
      <c r="R135" s="149" t="b">
        <f t="shared" si="237"/>
        <v>0</v>
      </c>
      <c r="S135" s="139"/>
      <c r="T135" s="149" t="b">
        <f t="shared" si="238"/>
        <v>0</v>
      </c>
      <c r="U135" s="139"/>
      <c r="V135" s="149" t="b">
        <f t="shared" si="239"/>
        <v>0</v>
      </c>
      <c r="W135" s="139"/>
      <c r="X135" s="149" t="b">
        <f t="shared" si="240"/>
        <v>0</v>
      </c>
      <c r="Y135" s="139"/>
      <c r="Z135" s="149" t="b">
        <f t="shared" si="241"/>
        <v>0</v>
      </c>
      <c r="AA135" s="116">
        <f t="shared" si="242"/>
        <v>0</v>
      </c>
      <c r="AB135" s="117" t="str">
        <f t="shared" si="243"/>
        <v>Débil</v>
      </c>
      <c r="AC135" s="165"/>
      <c r="AD135" s="148" t="str">
        <f t="shared" si="244"/>
        <v>Débil</v>
      </c>
      <c r="AE135" s="118" t="str">
        <f t="shared" si="245"/>
        <v>0</v>
      </c>
      <c r="AF135" s="577"/>
      <c r="AG135" s="582"/>
      <c r="AH135" s="560"/>
      <c r="AI135" s="561"/>
      <c r="AJ135" s="564"/>
      <c r="AK135" s="564"/>
      <c r="AL135" s="564"/>
      <c r="AM135" s="561"/>
      <c r="AN135" s="569"/>
      <c r="AO135" s="569"/>
      <c r="AP135" s="565"/>
      <c r="AQ135" s="562"/>
      <c r="AR135" s="562"/>
      <c r="AS135" s="563"/>
    </row>
    <row r="136" spans="2:45" ht="76.5" x14ac:dyDescent="0.25">
      <c r="B136" s="571"/>
      <c r="C136" s="463"/>
      <c r="D136" s="583" t="str">
        <f>'3-IDENTIFICACIÓN DEL RIESGO'!G136</f>
        <v>Orientar la defensa jurídica de la ANT o algunas de sus actuaciones  en perjuicio de sus intereses para favorecer a un tercero.</v>
      </c>
      <c r="E136" s="583"/>
      <c r="F136" s="157" t="s">
        <v>892</v>
      </c>
      <c r="G136" s="157" t="s">
        <v>897</v>
      </c>
      <c r="H136" s="157" t="s">
        <v>1131</v>
      </c>
      <c r="I136" s="157" t="s">
        <v>898</v>
      </c>
      <c r="J136" s="157" t="s">
        <v>1130</v>
      </c>
      <c r="K136" s="157" t="s">
        <v>891</v>
      </c>
      <c r="L136" s="157" t="s">
        <v>899</v>
      </c>
      <c r="M136" s="164" t="s">
        <v>849</v>
      </c>
      <c r="N136" s="149">
        <f t="shared" si="235"/>
        <v>15</v>
      </c>
      <c r="O136" s="139" t="s">
        <v>850</v>
      </c>
      <c r="P136" s="149">
        <f t="shared" si="236"/>
        <v>15</v>
      </c>
      <c r="Q136" s="139" t="s">
        <v>851</v>
      </c>
      <c r="R136" s="149">
        <f t="shared" si="237"/>
        <v>15</v>
      </c>
      <c r="S136" s="139" t="s">
        <v>852</v>
      </c>
      <c r="T136" s="149">
        <f t="shared" si="238"/>
        <v>15</v>
      </c>
      <c r="U136" s="139" t="s">
        <v>853</v>
      </c>
      <c r="V136" s="149">
        <f t="shared" si="239"/>
        <v>15</v>
      </c>
      <c r="W136" s="139" t="s">
        <v>854</v>
      </c>
      <c r="X136" s="149">
        <f t="shared" si="240"/>
        <v>15</v>
      </c>
      <c r="Y136" s="139" t="s">
        <v>855</v>
      </c>
      <c r="Z136" s="149">
        <f t="shared" si="241"/>
        <v>10</v>
      </c>
      <c r="AA136" s="116">
        <f t="shared" si="242"/>
        <v>100</v>
      </c>
      <c r="AB136" s="117" t="str">
        <f t="shared" si="243"/>
        <v>Fuerte</v>
      </c>
      <c r="AC136" s="165" t="s">
        <v>64</v>
      </c>
      <c r="AD136" s="148" t="str">
        <f t="shared" si="244"/>
        <v>Fuerte</v>
      </c>
      <c r="AE136" s="118" t="str">
        <f t="shared" si="245"/>
        <v>100</v>
      </c>
      <c r="AF136" s="576">
        <v>1</v>
      </c>
      <c r="AG136" s="581">
        <f t="shared" ref="AG136" si="449">(AE136+AE137)/AF136</f>
        <v>100</v>
      </c>
      <c r="AH136" s="559" t="str">
        <f t="shared" ref="AH136" si="450">IF(AG136&lt;50,"Débil",IF(AG136&lt;=99,"Moderado",IF(AG136=100,"Fuerte",IF(AG136="","ERROR"))))</f>
        <v>Fuerte</v>
      </c>
      <c r="AI136" s="561" t="s">
        <v>92</v>
      </c>
      <c r="AJ136" s="564">
        <f t="shared" ref="AJ136" si="451">IF(AH136="Débil",0,IF(AND(AH136="Moderado",AI136="Directamente"),1,IF(AND(AH136="Moderado",AI136="No disminuye"),0,IF(AND(AH136="Fuerte",AI136="Directamente"),2,IF(AND(AH136="Fuerte",AI136="No disminuye"),0)))))</f>
        <v>2</v>
      </c>
      <c r="AK136" s="564">
        <f>('4-VALORACIÓN DEL RIESGO'!H73-AJ136)</f>
        <v>1</v>
      </c>
      <c r="AL136" s="564" t="str">
        <f t="shared" ref="AL136" si="452">IF(AK136=5,"Casi Seguro",IF(AK136=4,"Probable",IF(AK136=3,"Posible",IF(AK136=2,"Improbable",IF(AK136=1,"Rara Vez",IF(AK136=0,"Rara Vez",IF(AK136&lt;0,"Rara Vez")))))))</f>
        <v>Rara Vez</v>
      </c>
      <c r="AM136" s="561" t="s">
        <v>92</v>
      </c>
      <c r="AN136" s="568">
        <f t="shared" ref="AN136" si="453">IF(AH136="Débil",0,IF(AND(AH136="Moderado",AM136="Directamente"),1,IF(AND(AH136="Moderado",AM136="Indirectamente"),0,IF(AND(AH136="Moderado",AM136="No disminuye"),0,IF(AND(AH136="Fuerte",AM136="Directamente"),2,IF(AND(AH136="Fuerte",AM136="Indirectamente"),1,IF(AND(AH136="Fuerte",AM136="No disminuye"),0)))))))</f>
        <v>2</v>
      </c>
      <c r="AO136" s="568">
        <f>('4-VALORACIÓN DEL RIESGO'!AD73-AN136)</f>
        <v>3</v>
      </c>
      <c r="AP136" s="565" t="str">
        <f t="shared" ref="AP136" si="454">IF(AO136=5,"Catastrófico",IF(AO136=4,"Mayor",IF(AO136=3,"Moderado",IF(AO136=2,"Moderado",IF(AO136=1,"Moderado")))))</f>
        <v>Moderado</v>
      </c>
      <c r="AQ136" s="562" t="str">
        <f t="shared" ref="AQ136" si="455">IF(OR(AND(AP136="Moderado",AL136="Rara Vez"),AND(AP136="Moderado",AL136="Improbable")),"Moderado",IF(OR(AND(AP136="Mayor",AL136="Improbable"),AND(AP136="Mayor",AL136="Rara Vez"),AND(AP136="Moderado",AL136="Probable"),AND(AP136="Moderado",AL136="Posible")),"Alto",IF(OR(AND(AP136="Moderado",AL136="Casi Seguro"),AND(AP136="Mayor",AL136="Posible"),AND(AP136="Mayor",AL136="Probable"),AND(AP136="Mayor",AL136="Casi Seguro")),"Extremo",IF(AP136="Catastrófico","Extremo"))))</f>
        <v>Moderado</v>
      </c>
      <c r="AR136" s="562"/>
      <c r="AS136" s="563" t="s">
        <v>411</v>
      </c>
    </row>
    <row r="137" spans="2:45" ht="30.75" thickBot="1" x14ac:dyDescent="0.3">
      <c r="B137" s="571"/>
      <c r="C137" s="463"/>
      <c r="D137" s="583"/>
      <c r="E137" s="583"/>
      <c r="F137" s="157"/>
      <c r="G137" s="157"/>
      <c r="H137" s="157"/>
      <c r="I137" s="157"/>
      <c r="J137" s="157"/>
      <c r="K137" s="157"/>
      <c r="L137" s="157"/>
      <c r="M137" s="164"/>
      <c r="N137" s="149" t="b">
        <f t="shared" si="235"/>
        <v>0</v>
      </c>
      <c r="O137" s="139"/>
      <c r="P137" s="149" t="b">
        <f t="shared" si="236"/>
        <v>0</v>
      </c>
      <c r="Q137" s="139"/>
      <c r="R137" s="149" t="b">
        <f t="shared" si="237"/>
        <v>0</v>
      </c>
      <c r="S137" s="139"/>
      <c r="T137" s="149" t="b">
        <f t="shared" si="238"/>
        <v>0</v>
      </c>
      <c r="U137" s="139"/>
      <c r="V137" s="149" t="b">
        <f t="shared" si="239"/>
        <v>0</v>
      </c>
      <c r="W137" s="139"/>
      <c r="X137" s="149" t="b">
        <f t="shared" si="240"/>
        <v>0</v>
      </c>
      <c r="Y137" s="139"/>
      <c r="Z137" s="149" t="b">
        <f t="shared" si="241"/>
        <v>0</v>
      </c>
      <c r="AA137" s="116">
        <f t="shared" si="242"/>
        <v>0</v>
      </c>
      <c r="AB137" s="117" t="str">
        <f t="shared" si="243"/>
        <v>Débil</v>
      </c>
      <c r="AC137" s="165"/>
      <c r="AD137" s="148" t="str">
        <f t="shared" si="244"/>
        <v>Débil</v>
      </c>
      <c r="AE137" s="118" t="str">
        <f t="shared" si="245"/>
        <v>0</v>
      </c>
      <c r="AF137" s="577"/>
      <c r="AG137" s="582"/>
      <c r="AH137" s="560"/>
      <c r="AI137" s="561"/>
      <c r="AJ137" s="564"/>
      <c r="AK137" s="564"/>
      <c r="AL137" s="564"/>
      <c r="AM137" s="561"/>
      <c r="AN137" s="569"/>
      <c r="AO137" s="569"/>
      <c r="AP137" s="565"/>
      <c r="AQ137" s="562"/>
      <c r="AR137" s="562"/>
      <c r="AS137" s="563"/>
    </row>
    <row r="138" spans="2:45" ht="30" x14ac:dyDescent="0.25">
      <c r="B138" s="571"/>
      <c r="C138" s="463"/>
      <c r="D138" s="583" t="str">
        <f>'3-IDENTIFICACIÓN DEL RIESGO'!G138</f>
        <v>Riesgo 5</v>
      </c>
      <c r="E138" s="583"/>
      <c r="F138" s="157"/>
      <c r="G138" s="157"/>
      <c r="H138" s="157"/>
      <c r="I138" s="157"/>
      <c r="J138" s="157"/>
      <c r="K138" s="157"/>
      <c r="L138" s="157"/>
      <c r="M138" s="164"/>
      <c r="N138" s="149" t="b">
        <f t="shared" si="235"/>
        <v>0</v>
      </c>
      <c r="O138" s="139"/>
      <c r="P138" s="149" t="b">
        <f t="shared" si="236"/>
        <v>0</v>
      </c>
      <c r="Q138" s="139"/>
      <c r="R138" s="149" t="b">
        <f t="shared" si="237"/>
        <v>0</v>
      </c>
      <c r="S138" s="139"/>
      <c r="T138" s="149" t="b">
        <f t="shared" si="238"/>
        <v>0</v>
      </c>
      <c r="U138" s="139"/>
      <c r="V138" s="149" t="b">
        <f t="shared" si="239"/>
        <v>0</v>
      </c>
      <c r="W138" s="139"/>
      <c r="X138" s="149" t="b">
        <f t="shared" si="240"/>
        <v>0</v>
      </c>
      <c r="Y138" s="139"/>
      <c r="Z138" s="149" t="b">
        <f t="shared" si="241"/>
        <v>0</v>
      </c>
      <c r="AA138" s="116">
        <f t="shared" si="242"/>
        <v>0</v>
      </c>
      <c r="AB138" s="117" t="str">
        <f t="shared" si="243"/>
        <v>Débil</v>
      </c>
      <c r="AC138" s="165"/>
      <c r="AD138" s="148" t="str">
        <f t="shared" si="244"/>
        <v>Débil</v>
      </c>
      <c r="AE138" s="118" t="str">
        <f t="shared" si="245"/>
        <v>0</v>
      </c>
      <c r="AF138" s="576"/>
      <c r="AG138" s="581" t="e">
        <f t="shared" ref="AG138" si="456">(AE138+AE139)/AF138</f>
        <v>#DIV/0!</v>
      </c>
      <c r="AH138" s="559" t="e">
        <f t="shared" ref="AH138" si="457">IF(AG138&lt;50,"Débil",IF(AG138&lt;=99,"Moderado",IF(AG138=100,"Fuerte",IF(AG138="","ERROR"))))</f>
        <v>#DIV/0!</v>
      </c>
      <c r="AI138" s="561"/>
      <c r="AJ138" s="564" t="e">
        <f t="shared" ref="AJ138" si="458">IF(AH138="Débil",0,IF(AND(AH138="Moderado",AI138="Directamente"),1,IF(AND(AH138="Moderado",AI138="No disminuye"),0,IF(AND(AH138="Fuerte",AI138="Directamente"),2,IF(AND(AH138="Fuerte",AI138="No disminuye"),0)))))</f>
        <v>#DIV/0!</v>
      </c>
      <c r="AK138" s="564" t="e">
        <f>('4-VALORACIÓN DEL RIESGO'!H74-AJ138)</f>
        <v>#DIV/0!</v>
      </c>
      <c r="AL138" s="564" t="e">
        <f t="shared" ref="AL138" si="459">IF(AK138=5,"Casi Seguro",IF(AK138=4,"Probable",IF(AK138=3,"Posible",IF(AK138=2,"Improbable",IF(AK138=1,"Rara Vez",IF(AK138=0,"Rara Vez",IF(AK138&lt;0,"Rara Vez")))))))</f>
        <v>#DIV/0!</v>
      </c>
      <c r="AM138" s="561"/>
      <c r="AN138" s="568" t="e">
        <f t="shared" ref="AN138" si="460">IF(AH138="Débil",0,IF(AND(AH138="Moderado",AM138="Directamente"),1,IF(AND(AH138="Moderado",AM138="Indirectamente"),0,IF(AND(AH138="Moderado",AM138="No disminuye"),0,IF(AND(AH138="Fuerte",AM138="Directamente"),2,IF(AND(AH138="Fuerte",AM138="Indirectamente"),1,IF(AND(AH138="Fuerte",AM138="No disminuye"),0)))))))</f>
        <v>#DIV/0!</v>
      </c>
      <c r="AO138" s="568" t="e">
        <f>('4-VALORACIÓN DEL RIESGO'!AD74-AN138)</f>
        <v>#DIV/0!</v>
      </c>
      <c r="AP138" s="565" t="e">
        <f t="shared" ref="AP138" si="461">IF(AO138=5,"Catastrófico",IF(AO138=4,"Mayor",IF(AO138=3,"Moderado",IF(AO138=2,"Moderado",IF(AO138=1,"Moderado")))))</f>
        <v>#DIV/0!</v>
      </c>
      <c r="AQ138" s="562" t="e">
        <f t="shared" ref="AQ138" si="462">IF(OR(AND(AP138="Moderado",AL138="Rara Vez"),AND(AP138="Moderado",AL138="Improbable")),"Moderado",IF(OR(AND(AP138="Mayor",AL138="Improbable"),AND(AP138="Mayor",AL138="Rara Vez"),AND(AP138="Moderado",AL138="Probable"),AND(AP138="Moderado",AL138="Posible")),"Alto",IF(OR(AND(AP138="Moderado",AL138="Casi Seguro"),AND(AP138="Mayor",AL138="Posible"),AND(AP138="Mayor",AL138="Probable"),AND(AP138="Mayor",AL138="Casi Seguro")),"Extremo",IF(AP138="Catastrófico","Extremo"))))</f>
        <v>#DIV/0!</v>
      </c>
      <c r="AR138" s="562"/>
      <c r="AS138" s="563" t="s">
        <v>411</v>
      </c>
    </row>
    <row r="139" spans="2:45" ht="30.75" thickBot="1" x14ac:dyDescent="0.3">
      <c r="B139" s="572"/>
      <c r="C139" s="464"/>
      <c r="D139" s="583"/>
      <c r="E139" s="583"/>
      <c r="F139" s="157"/>
      <c r="G139" s="157"/>
      <c r="H139" s="157"/>
      <c r="I139" s="157"/>
      <c r="J139" s="157"/>
      <c r="K139" s="157"/>
      <c r="L139" s="157"/>
      <c r="M139" s="164"/>
      <c r="N139" s="149" t="b">
        <f t="shared" si="235"/>
        <v>0</v>
      </c>
      <c r="O139" s="139"/>
      <c r="P139" s="149" t="b">
        <f t="shared" si="236"/>
        <v>0</v>
      </c>
      <c r="Q139" s="139"/>
      <c r="R139" s="149" t="b">
        <f t="shared" si="237"/>
        <v>0</v>
      </c>
      <c r="S139" s="139"/>
      <c r="T139" s="149" t="b">
        <f t="shared" si="238"/>
        <v>0</v>
      </c>
      <c r="U139" s="139"/>
      <c r="V139" s="149" t="b">
        <f t="shared" si="239"/>
        <v>0</v>
      </c>
      <c r="W139" s="139"/>
      <c r="X139" s="149" t="b">
        <f t="shared" si="240"/>
        <v>0</v>
      </c>
      <c r="Y139" s="139"/>
      <c r="Z139" s="149" t="b">
        <f t="shared" si="241"/>
        <v>0</v>
      </c>
      <c r="AA139" s="116">
        <f t="shared" si="242"/>
        <v>0</v>
      </c>
      <c r="AB139" s="117" t="str">
        <f t="shared" si="243"/>
        <v>Débil</v>
      </c>
      <c r="AC139" s="165"/>
      <c r="AD139" s="148" t="str">
        <f t="shared" si="244"/>
        <v>Débil</v>
      </c>
      <c r="AE139" s="118" t="str">
        <f t="shared" si="245"/>
        <v>0</v>
      </c>
      <c r="AF139" s="577"/>
      <c r="AG139" s="582"/>
      <c r="AH139" s="560"/>
      <c r="AI139" s="561"/>
      <c r="AJ139" s="564"/>
      <c r="AK139" s="564"/>
      <c r="AL139" s="564"/>
      <c r="AM139" s="561"/>
      <c r="AN139" s="569"/>
      <c r="AO139" s="569"/>
      <c r="AP139" s="565"/>
      <c r="AQ139" s="562"/>
      <c r="AR139" s="562"/>
      <c r="AS139" s="563"/>
    </row>
    <row r="140" spans="2:45" ht="178.5" x14ac:dyDescent="0.25">
      <c r="B140" s="570" t="str">
        <f>'3-IDENTIFICACIÓN DEL RIESGO'!B140</f>
        <v>Adquisición de Bienes y Servicios</v>
      </c>
      <c r="C140" s="462" t="str">
        <f>'3-IDENTIFICACIÓN DEL RIESGO'!E140</f>
        <v>1. Subdirección Administrativa y Financiera.
2. Secretaría General.</v>
      </c>
      <c r="D140" s="583" t="str">
        <f>'3-IDENTIFICACIÓN DEL RIESGO'!G140</f>
        <v>Celebración indebida de contratos en beneficio particular o de un tercero.</v>
      </c>
      <c r="E140" s="583"/>
      <c r="F140" s="157" t="s">
        <v>1132</v>
      </c>
      <c r="G140" s="157" t="s">
        <v>574</v>
      </c>
      <c r="H140" s="157" t="s">
        <v>575</v>
      </c>
      <c r="I140" s="157" t="s">
        <v>576</v>
      </c>
      <c r="J140" s="157" t="s">
        <v>577</v>
      </c>
      <c r="K140" s="157" t="s">
        <v>578</v>
      </c>
      <c r="L140" s="157" t="s">
        <v>579</v>
      </c>
      <c r="M140" s="164" t="s">
        <v>185</v>
      </c>
      <c r="N140" s="149">
        <f t="shared" si="235"/>
        <v>15</v>
      </c>
      <c r="O140" s="139" t="s">
        <v>186</v>
      </c>
      <c r="P140" s="149">
        <f t="shared" si="236"/>
        <v>15</v>
      </c>
      <c r="Q140" s="139" t="s">
        <v>187</v>
      </c>
      <c r="R140" s="149">
        <f t="shared" si="237"/>
        <v>15</v>
      </c>
      <c r="S140" s="139" t="s">
        <v>61</v>
      </c>
      <c r="T140" s="149">
        <f t="shared" si="238"/>
        <v>15</v>
      </c>
      <c r="U140" s="139" t="s">
        <v>188</v>
      </c>
      <c r="V140" s="149">
        <f t="shared" si="239"/>
        <v>15</v>
      </c>
      <c r="W140" s="139" t="s">
        <v>189</v>
      </c>
      <c r="X140" s="149">
        <f t="shared" si="240"/>
        <v>15</v>
      </c>
      <c r="Y140" s="139" t="s">
        <v>192</v>
      </c>
      <c r="Z140" s="149">
        <f t="shared" si="241"/>
        <v>5</v>
      </c>
      <c r="AA140" s="116">
        <f t="shared" si="242"/>
        <v>95</v>
      </c>
      <c r="AB140" s="117" t="str">
        <f t="shared" si="243"/>
        <v>Moderado</v>
      </c>
      <c r="AC140" s="165" t="s">
        <v>64</v>
      </c>
      <c r="AD140" s="148" t="str">
        <f t="shared" si="244"/>
        <v>Moderado</v>
      </c>
      <c r="AE140" s="118" t="str">
        <f t="shared" si="245"/>
        <v>50</v>
      </c>
      <c r="AF140" s="576">
        <v>2</v>
      </c>
      <c r="AG140" s="581">
        <f t="shared" ref="AG140" si="463">(AE140+AE141)/AF140</f>
        <v>50</v>
      </c>
      <c r="AH140" s="559" t="str">
        <f t="shared" ref="AH140" si="464">IF(AG140&lt;50,"Débil",IF(AG140&lt;=99,"Moderado",IF(AG140=100,"Fuerte",IF(AG140="","ERROR"))))</f>
        <v>Moderado</v>
      </c>
      <c r="AI140" s="561" t="s">
        <v>92</v>
      </c>
      <c r="AJ140" s="564">
        <f t="shared" ref="AJ140" si="465">IF(AH140="Débil",0,IF(AND(AH140="Moderado",AI140="Directamente"),1,IF(AND(AH140="Moderado",AI140="No disminuye"),0,IF(AND(AH140="Fuerte",AI140="Directamente"),2,IF(AND(AH140="Fuerte",AI140="No disminuye"),0)))))</f>
        <v>1</v>
      </c>
      <c r="AK140" s="564">
        <f>('4-VALORACIÓN DEL RIESGO'!H75-AJ140)</f>
        <v>3</v>
      </c>
      <c r="AL140" s="564" t="str">
        <f t="shared" ref="AL140" si="466">IF(AK140=5,"Casi Seguro",IF(AK140=4,"Probable",IF(AK140=3,"Posible",IF(AK140=2,"Improbable",IF(AK140=1,"Rara Vez",IF(AK140=0,"Rara Vez",IF(AK140&lt;0,"Rara Vez")))))))</f>
        <v>Posible</v>
      </c>
      <c r="AM140" s="561" t="s">
        <v>93</v>
      </c>
      <c r="AN140" s="568">
        <f t="shared" ref="AN140" si="467">IF(AH140="Débil",0,IF(AND(AH140="Moderado",AM140="Directamente"),1,IF(AND(AH140="Moderado",AM140="Indirectamente"),0,IF(AND(AH140="Moderado",AM140="No disminuye"),0,IF(AND(AH140="Fuerte",AM140="Directamente"),2,IF(AND(AH140="Fuerte",AM140="Indirectamente"),1,IF(AND(AH140="Fuerte",AM140="No disminuye"),0)))))))</f>
        <v>0</v>
      </c>
      <c r="AO140" s="568">
        <f>('4-VALORACIÓN DEL RIESGO'!AD75-AN140)</f>
        <v>5</v>
      </c>
      <c r="AP140" s="565" t="str">
        <f t="shared" ref="AP140" si="468">IF(AO140=5,"Catastrófico",IF(AO140=4,"Mayor",IF(AO140=3,"Moderado",IF(AO140=2,"Moderado",IF(AO140=1,"Moderado")))))</f>
        <v>Catastrófico</v>
      </c>
      <c r="AQ140" s="562" t="str">
        <f t="shared" ref="AQ140" si="469">IF(OR(AND(AP140="Moderado",AL140="Rara Vez"),AND(AP140="Moderado",AL140="Improbable")),"Moderado",IF(OR(AND(AP140="Mayor",AL140="Improbable"),AND(AP140="Mayor",AL140="Rara Vez"),AND(AP140="Moderado",AL140="Probable"),AND(AP140="Moderado",AL140="Posible")),"Alto",IF(OR(AND(AP140="Moderado",AL140="Casi Seguro"),AND(AP140="Mayor",AL140="Posible"),AND(AP140="Mayor",AL140="Probable"),AND(AP140="Mayor",AL140="Casi Seguro")),"Extremo",IF(AP140="Catastrófico","Extremo"))))</f>
        <v>Extremo</v>
      </c>
      <c r="AR140" s="562"/>
      <c r="AS140" s="563" t="s">
        <v>411</v>
      </c>
    </row>
    <row r="141" spans="2:45" ht="179.25" thickBot="1" x14ac:dyDescent="0.3">
      <c r="B141" s="571"/>
      <c r="C141" s="463"/>
      <c r="D141" s="583"/>
      <c r="E141" s="583"/>
      <c r="F141" s="157" t="s">
        <v>1132</v>
      </c>
      <c r="G141" s="157" t="s">
        <v>574</v>
      </c>
      <c r="H141" s="157" t="s">
        <v>575</v>
      </c>
      <c r="I141" s="157" t="s">
        <v>576</v>
      </c>
      <c r="J141" s="157" t="s">
        <v>577</v>
      </c>
      <c r="K141" s="157" t="s">
        <v>1133</v>
      </c>
      <c r="L141" s="157" t="s">
        <v>580</v>
      </c>
      <c r="M141" s="164" t="s">
        <v>185</v>
      </c>
      <c r="N141" s="149">
        <f t="shared" ref="N141:N169" si="470">IF(M141="Asignado",15,IF(M141="NO asignado",0))</f>
        <v>15</v>
      </c>
      <c r="O141" s="139" t="s">
        <v>186</v>
      </c>
      <c r="P141" s="149">
        <f t="shared" ref="P141:P169" si="471">IF(O141="Adecuado",15,IF(O141="Inadecuado",0))</f>
        <v>15</v>
      </c>
      <c r="Q141" s="139" t="s">
        <v>187</v>
      </c>
      <c r="R141" s="149">
        <f t="shared" ref="R141:R168" si="472">IF(Q141="Oportuna",15,IF(Q141="Inoportuna",0))</f>
        <v>15</v>
      </c>
      <c r="S141" s="139" t="s">
        <v>61</v>
      </c>
      <c r="T141" s="149">
        <f t="shared" ref="T141:T169" si="473">IF(S141="Prevenir",15,IF(S141="Detectar",10,IF(S141="No es un control",0)))</f>
        <v>15</v>
      </c>
      <c r="U141" s="139" t="s">
        <v>188</v>
      </c>
      <c r="V141" s="149">
        <f t="shared" ref="V141:V169" si="474">IF(U141="Confiable",15,IF(U141="No confiable",0))</f>
        <v>15</v>
      </c>
      <c r="W141" s="139" t="s">
        <v>189</v>
      </c>
      <c r="X141" s="149">
        <f t="shared" ref="X141:X169" si="475">IF(W141="Se investigan oportunamente",15,IF(W141="No se investigan oportunamente",0))</f>
        <v>15</v>
      </c>
      <c r="Y141" s="139" t="s">
        <v>192</v>
      </c>
      <c r="Z141" s="149">
        <f t="shared" ref="Z141:Z169" si="476">IF(Y141="Completa",10,IF(Y141="Incompleta",5,IF(Y141="No existe",0)))</f>
        <v>5</v>
      </c>
      <c r="AA141" s="116">
        <f t="shared" ref="AA141:AA169" si="477">N141+P141+R141+T141+V141+X141+Z141</f>
        <v>95</v>
      </c>
      <c r="AB141" s="117" t="str">
        <f t="shared" ref="AB141:AB169" si="478">IF(AA141&lt;86,"Débil",(IF(AA141&lt;96,"Moderado","Fuerte")))</f>
        <v>Moderado</v>
      </c>
      <c r="AC141" s="165" t="s">
        <v>64</v>
      </c>
      <c r="AD141" s="148" t="str">
        <f t="shared" ref="AD141:AD169" si="479">IF(OR(AND(AB141="Fuerte",AC141="Moderado"),AND(AB141="Moderado",AC141="Fuerte"),AND(AB141="Moderado",AC141="Moderado")),"Moderado",IF(OR(AND(AB141="Fuerte",AC141="Débil"),AND(AB141="Moderado",AC141="Débil"),AND(AB141="Débil")),"Débil",IF(AND(AB141="Fuerte",AC141="Fuerte"),"Fuerte")))</f>
        <v>Moderado</v>
      </c>
      <c r="AE141" s="118" t="str">
        <f t="shared" ref="AE141:AE169" si="480">IF(AD141="Fuerte","100",IF(AD141="Moderado","50",IF(AD141="Débil","0")))</f>
        <v>50</v>
      </c>
      <c r="AF141" s="577"/>
      <c r="AG141" s="582"/>
      <c r="AH141" s="560"/>
      <c r="AI141" s="561"/>
      <c r="AJ141" s="564"/>
      <c r="AK141" s="564"/>
      <c r="AL141" s="564"/>
      <c r="AM141" s="561"/>
      <c r="AN141" s="569"/>
      <c r="AO141" s="569"/>
      <c r="AP141" s="565"/>
      <c r="AQ141" s="562"/>
      <c r="AR141" s="562"/>
      <c r="AS141" s="563"/>
    </row>
    <row r="142" spans="2:45" ht="63.75" x14ac:dyDescent="0.25">
      <c r="B142" s="571"/>
      <c r="C142" s="463"/>
      <c r="D142" s="583" t="str">
        <f>'3-IDENTIFICACIÓN DEL RIESGO'!G142</f>
        <v>Aprobación de informes y pagos de contratos sin cumplimiento del objeto, obligaciones y/o requisitos contractuales en beneficio particular o de terceros.</v>
      </c>
      <c r="E142" s="583"/>
      <c r="F142" s="157" t="s">
        <v>581</v>
      </c>
      <c r="G142" s="157" t="s">
        <v>582</v>
      </c>
      <c r="H142" s="157" t="s">
        <v>583</v>
      </c>
      <c r="I142" s="157" t="s">
        <v>584</v>
      </c>
      <c r="J142" s="157" t="s">
        <v>585</v>
      </c>
      <c r="K142" s="157" t="s">
        <v>586</v>
      </c>
      <c r="L142" s="157" t="s">
        <v>1134</v>
      </c>
      <c r="M142" s="164" t="s">
        <v>185</v>
      </c>
      <c r="N142" s="149">
        <f t="shared" si="470"/>
        <v>15</v>
      </c>
      <c r="O142" s="139" t="s">
        <v>186</v>
      </c>
      <c r="P142" s="149">
        <f t="shared" si="471"/>
        <v>15</v>
      </c>
      <c r="Q142" s="139" t="s">
        <v>187</v>
      </c>
      <c r="R142" s="149">
        <f t="shared" si="472"/>
        <v>15</v>
      </c>
      <c r="S142" s="139" t="s">
        <v>191</v>
      </c>
      <c r="T142" s="149">
        <f t="shared" si="473"/>
        <v>10</v>
      </c>
      <c r="U142" s="139" t="s">
        <v>188</v>
      </c>
      <c r="V142" s="149">
        <f t="shared" si="474"/>
        <v>15</v>
      </c>
      <c r="W142" s="139" t="s">
        <v>189</v>
      </c>
      <c r="X142" s="149">
        <f t="shared" si="475"/>
        <v>15</v>
      </c>
      <c r="Y142" s="139" t="s">
        <v>190</v>
      </c>
      <c r="Z142" s="149">
        <f t="shared" si="476"/>
        <v>10</v>
      </c>
      <c r="AA142" s="116">
        <f t="shared" si="477"/>
        <v>95</v>
      </c>
      <c r="AB142" s="117" t="str">
        <f t="shared" si="478"/>
        <v>Moderado</v>
      </c>
      <c r="AC142" s="165" t="s">
        <v>58</v>
      </c>
      <c r="AD142" s="148" t="str">
        <f t="shared" si="479"/>
        <v>Moderado</v>
      </c>
      <c r="AE142" s="118" t="str">
        <f t="shared" si="480"/>
        <v>50</v>
      </c>
      <c r="AF142" s="576">
        <v>2</v>
      </c>
      <c r="AG142" s="581">
        <f t="shared" ref="AG142" si="481">(AE142+AE143)/AF142</f>
        <v>50</v>
      </c>
      <c r="AH142" s="559" t="str">
        <f t="shared" ref="AH142" si="482">IF(AG142&lt;50,"Débil",IF(AG142&lt;=99,"Moderado",IF(AG142=100,"Fuerte",IF(AG142="","ERROR"))))</f>
        <v>Moderado</v>
      </c>
      <c r="AI142" s="561" t="s">
        <v>94</v>
      </c>
      <c r="AJ142" s="564">
        <f t="shared" ref="AJ142" si="483">IF(AH142="Débil",0,IF(AND(AH142="Moderado",AI142="Directamente"),1,IF(AND(AH142="Moderado",AI142="No disminuye"),0,IF(AND(AH142="Fuerte",AI142="Directamente"),2,IF(AND(AH142="Fuerte",AI142="No disminuye"),0)))))</f>
        <v>0</v>
      </c>
      <c r="AK142" s="564">
        <f>('4-VALORACIÓN DEL RIESGO'!H76-AJ142)</f>
        <v>4</v>
      </c>
      <c r="AL142" s="564" t="str">
        <f t="shared" ref="AL142" si="484">IF(AK142=5,"Casi Seguro",IF(AK142=4,"Probable",IF(AK142=3,"Posible",IF(AK142=2,"Improbable",IF(AK142=1,"Rara Vez",IF(AK142=0,"Rara Vez",IF(AK142&lt;0,"Rara Vez")))))))</f>
        <v>Probable</v>
      </c>
      <c r="AM142" s="561" t="s">
        <v>93</v>
      </c>
      <c r="AN142" s="568">
        <f t="shared" ref="AN142" si="485">IF(AH142="Débil",0,IF(AND(AH142="Moderado",AM142="Directamente"),1,IF(AND(AH142="Moderado",AM142="Indirectamente"),0,IF(AND(AH142="Moderado",AM142="No disminuye"),0,IF(AND(AH142="Fuerte",AM142="Directamente"),2,IF(AND(AH142="Fuerte",AM142="Indirectamente"),1,IF(AND(AH142="Fuerte",AM142="No disminuye"),0)))))))</f>
        <v>0</v>
      </c>
      <c r="AO142" s="568">
        <f>('4-VALORACIÓN DEL RIESGO'!AD76-AN142)</f>
        <v>5</v>
      </c>
      <c r="AP142" s="565" t="str">
        <f t="shared" ref="AP142" si="486">IF(AO142=5,"Catastrófico",IF(AO142=4,"Mayor",IF(AO142=3,"Moderado",IF(AO142=2,"Moderado",IF(AO142=1,"Moderado")))))</f>
        <v>Catastrófico</v>
      </c>
      <c r="AQ142" s="562" t="str">
        <f t="shared" ref="AQ142" si="487">IF(OR(AND(AP142="Moderado",AL142="Rara Vez"),AND(AP142="Moderado",AL142="Improbable")),"Moderado",IF(OR(AND(AP142="Mayor",AL142="Improbable"),AND(AP142="Mayor",AL142="Rara Vez"),AND(AP142="Moderado",AL142="Probable"),AND(AP142="Moderado",AL142="Posible")),"Alto",IF(OR(AND(AP142="Moderado",AL142="Casi Seguro"),AND(AP142="Mayor",AL142="Posible"),AND(AP142="Mayor",AL142="Probable"),AND(AP142="Mayor",AL142="Casi Seguro")),"Extremo",IF(AP142="Catastrófico","Extremo"))))</f>
        <v>Extremo</v>
      </c>
      <c r="AR142" s="562"/>
      <c r="AS142" s="563" t="s">
        <v>411</v>
      </c>
    </row>
    <row r="143" spans="2:45" ht="64.5" thickBot="1" x14ac:dyDescent="0.3">
      <c r="B143" s="571"/>
      <c r="C143" s="463"/>
      <c r="D143" s="583"/>
      <c r="E143" s="583"/>
      <c r="F143" s="157" t="s">
        <v>581</v>
      </c>
      <c r="G143" s="157" t="s">
        <v>582</v>
      </c>
      <c r="H143" s="157" t="s">
        <v>583</v>
      </c>
      <c r="I143" s="157" t="s">
        <v>587</v>
      </c>
      <c r="J143" s="157" t="s">
        <v>585</v>
      </c>
      <c r="K143" s="157" t="s">
        <v>588</v>
      </c>
      <c r="L143" s="157" t="s">
        <v>589</v>
      </c>
      <c r="M143" s="164" t="s">
        <v>185</v>
      </c>
      <c r="N143" s="149">
        <f t="shared" si="470"/>
        <v>15</v>
      </c>
      <c r="O143" s="139" t="s">
        <v>186</v>
      </c>
      <c r="P143" s="149">
        <f t="shared" si="471"/>
        <v>15</v>
      </c>
      <c r="Q143" s="139" t="s">
        <v>187</v>
      </c>
      <c r="R143" s="149">
        <f t="shared" si="472"/>
        <v>15</v>
      </c>
      <c r="S143" s="139" t="s">
        <v>191</v>
      </c>
      <c r="T143" s="149">
        <f t="shared" si="473"/>
        <v>10</v>
      </c>
      <c r="U143" s="139" t="s">
        <v>188</v>
      </c>
      <c r="V143" s="149">
        <f t="shared" si="474"/>
        <v>15</v>
      </c>
      <c r="W143" s="139" t="s">
        <v>189</v>
      </c>
      <c r="X143" s="149">
        <f t="shared" si="475"/>
        <v>15</v>
      </c>
      <c r="Y143" s="139" t="s">
        <v>190</v>
      </c>
      <c r="Z143" s="149">
        <f t="shared" si="476"/>
        <v>10</v>
      </c>
      <c r="AA143" s="116">
        <f t="shared" si="477"/>
        <v>95</v>
      </c>
      <c r="AB143" s="117" t="str">
        <f t="shared" si="478"/>
        <v>Moderado</v>
      </c>
      <c r="AC143" s="165" t="s">
        <v>58</v>
      </c>
      <c r="AD143" s="148" t="str">
        <f t="shared" si="479"/>
        <v>Moderado</v>
      </c>
      <c r="AE143" s="118" t="str">
        <f t="shared" si="480"/>
        <v>50</v>
      </c>
      <c r="AF143" s="577"/>
      <c r="AG143" s="582"/>
      <c r="AH143" s="560"/>
      <c r="AI143" s="561"/>
      <c r="AJ143" s="564"/>
      <c r="AK143" s="564"/>
      <c r="AL143" s="564"/>
      <c r="AM143" s="561"/>
      <c r="AN143" s="569"/>
      <c r="AO143" s="569"/>
      <c r="AP143" s="565"/>
      <c r="AQ143" s="562"/>
      <c r="AR143" s="562"/>
      <c r="AS143" s="563"/>
    </row>
    <row r="144" spans="2:45" ht="30" x14ac:dyDescent="0.25">
      <c r="B144" s="571"/>
      <c r="C144" s="463"/>
      <c r="D144" s="583" t="str">
        <f>'3-IDENTIFICACIÓN DEL RIESGO'!G144</f>
        <v>Riesgo 3</v>
      </c>
      <c r="E144" s="583"/>
      <c r="F144" s="157"/>
      <c r="G144" s="157"/>
      <c r="H144" s="157"/>
      <c r="I144" s="157"/>
      <c r="J144" s="157"/>
      <c r="K144" s="157"/>
      <c r="L144" s="157"/>
      <c r="M144" s="164"/>
      <c r="N144" s="149" t="b">
        <f t="shared" si="470"/>
        <v>0</v>
      </c>
      <c r="O144" s="139"/>
      <c r="P144" s="149" t="b">
        <f t="shared" si="471"/>
        <v>0</v>
      </c>
      <c r="Q144" s="139"/>
      <c r="R144" s="149" t="b">
        <f t="shared" si="472"/>
        <v>0</v>
      </c>
      <c r="S144" s="139"/>
      <c r="T144" s="149" t="b">
        <f t="shared" si="473"/>
        <v>0</v>
      </c>
      <c r="U144" s="139"/>
      <c r="V144" s="149" t="b">
        <f t="shared" si="474"/>
        <v>0</v>
      </c>
      <c r="W144" s="139"/>
      <c r="X144" s="149" t="b">
        <f t="shared" si="475"/>
        <v>0</v>
      </c>
      <c r="Y144" s="139"/>
      <c r="Z144" s="149" t="b">
        <f t="shared" si="476"/>
        <v>0</v>
      </c>
      <c r="AA144" s="116">
        <f t="shared" si="477"/>
        <v>0</v>
      </c>
      <c r="AB144" s="117" t="str">
        <f t="shared" si="478"/>
        <v>Débil</v>
      </c>
      <c r="AC144" s="165"/>
      <c r="AD144" s="148" t="str">
        <f t="shared" si="479"/>
        <v>Débil</v>
      </c>
      <c r="AE144" s="118" t="str">
        <f t="shared" si="480"/>
        <v>0</v>
      </c>
      <c r="AF144" s="576"/>
      <c r="AG144" s="581" t="e">
        <f t="shared" ref="AG144" si="488">(AE144+AE145)/AF144</f>
        <v>#DIV/0!</v>
      </c>
      <c r="AH144" s="559" t="e">
        <f t="shared" ref="AH144" si="489">IF(AG144&lt;50,"Débil",IF(AG144&lt;=99,"Moderado",IF(AG144=100,"Fuerte",IF(AG144="","ERROR"))))</f>
        <v>#DIV/0!</v>
      </c>
      <c r="AI144" s="561"/>
      <c r="AJ144" s="564" t="e">
        <f t="shared" ref="AJ144" si="490">IF(AH144="Débil",0,IF(AND(AH144="Moderado",AI144="Directamente"),1,IF(AND(AH144="Moderado",AI144="No disminuye"),0,IF(AND(AH144="Fuerte",AI144="Directamente"),2,IF(AND(AH144="Fuerte",AI144="No disminuye"),0)))))</f>
        <v>#DIV/0!</v>
      </c>
      <c r="AK144" s="564" t="e">
        <f>('4-VALORACIÓN DEL RIESGO'!H77-AJ144)</f>
        <v>#DIV/0!</v>
      </c>
      <c r="AL144" s="564" t="e">
        <f t="shared" ref="AL144" si="491">IF(AK144=5,"Casi Seguro",IF(AK144=4,"Probable",IF(AK144=3,"Posible",IF(AK144=2,"Improbable",IF(AK144=1,"Rara Vez",IF(AK144=0,"Rara Vez",IF(AK144&lt;0,"Rara Vez")))))))</f>
        <v>#DIV/0!</v>
      </c>
      <c r="AM144" s="561"/>
      <c r="AN144" s="568" t="e">
        <f t="shared" ref="AN144" si="492">IF(AH144="Débil",0,IF(AND(AH144="Moderado",AM144="Directamente"),1,IF(AND(AH144="Moderado",AM144="Indirectamente"),0,IF(AND(AH144="Moderado",AM144="No disminuye"),0,IF(AND(AH144="Fuerte",AM144="Directamente"),2,IF(AND(AH144="Fuerte",AM144="Indirectamente"),1,IF(AND(AH144="Fuerte",AM144="No disminuye"),0)))))))</f>
        <v>#DIV/0!</v>
      </c>
      <c r="AO144" s="568" t="e">
        <f>('4-VALORACIÓN DEL RIESGO'!AD77-AN144)</f>
        <v>#DIV/0!</v>
      </c>
      <c r="AP144" s="565" t="e">
        <f t="shared" ref="AP144" si="493">IF(AO144=5,"Catastrófico",IF(AO144=4,"Mayor",IF(AO144=3,"Moderado",IF(AO144=2,"Moderado",IF(AO144=1,"Moderado")))))</f>
        <v>#DIV/0!</v>
      </c>
      <c r="AQ144" s="562" t="e">
        <f t="shared" ref="AQ144" si="494">IF(OR(AND(AP144="Moderado",AL144="Rara Vez"),AND(AP144="Moderado",AL144="Improbable")),"Moderado",IF(OR(AND(AP144="Mayor",AL144="Improbable"),AND(AP144="Mayor",AL144="Rara Vez"),AND(AP144="Moderado",AL144="Probable"),AND(AP144="Moderado",AL144="Posible")),"Alto",IF(OR(AND(AP144="Moderado",AL144="Casi Seguro"),AND(AP144="Mayor",AL144="Posible"),AND(AP144="Mayor",AL144="Probable"),AND(AP144="Mayor",AL144="Casi Seguro")),"Extremo",IF(AP144="Catastrófico","Extremo"))))</f>
        <v>#DIV/0!</v>
      </c>
      <c r="AR144" s="562"/>
      <c r="AS144" s="563" t="s">
        <v>411</v>
      </c>
    </row>
    <row r="145" spans="2:45" ht="30.75" thickBot="1" x14ac:dyDescent="0.3">
      <c r="B145" s="571"/>
      <c r="C145" s="463"/>
      <c r="D145" s="583"/>
      <c r="E145" s="583"/>
      <c r="F145" s="157"/>
      <c r="G145" s="157"/>
      <c r="H145" s="157"/>
      <c r="I145" s="157"/>
      <c r="J145" s="157"/>
      <c r="K145" s="157"/>
      <c r="L145" s="157"/>
      <c r="M145" s="164"/>
      <c r="N145" s="149" t="b">
        <f t="shared" si="470"/>
        <v>0</v>
      </c>
      <c r="O145" s="139"/>
      <c r="P145" s="149" t="b">
        <f t="shared" si="471"/>
        <v>0</v>
      </c>
      <c r="Q145" s="139"/>
      <c r="R145" s="149" t="b">
        <f t="shared" si="472"/>
        <v>0</v>
      </c>
      <c r="S145" s="139"/>
      <c r="T145" s="149" t="b">
        <f t="shared" si="473"/>
        <v>0</v>
      </c>
      <c r="U145" s="139"/>
      <c r="V145" s="149" t="b">
        <f t="shared" si="474"/>
        <v>0</v>
      </c>
      <c r="W145" s="139"/>
      <c r="X145" s="149" t="b">
        <f t="shared" si="475"/>
        <v>0</v>
      </c>
      <c r="Y145" s="139"/>
      <c r="Z145" s="149" t="b">
        <f t="shared" si="476"/>
        <v>0</v>
      </c>
      <c r="AA145" s="116">
        <f t="shared" si="477"/>
        <v>0</v>
      </c>
      <c r="AB145" s="117" t="str">
        <f t="shared" si="478"/>
        <v>Débil</v>
      </c>
      <c r="AC145" s="165"/>
      <c r="AD145" s="148" t="str">
        <f t="shared" si="479"/>
        <v>Débil</v>
      </c>
      <c r="AE145" s="118" t="str">
        <f t="shared" si="480"/>
        <v>0</v>
      </c>
      <c r="AF145" s="577"/>
      <c r="AG145" s="582"/>
      <c r="AH145" s="560"/>
      <c r="AI145" s="561"/>
      <c r="AJ145" s="564"/>
      <c r="AK145" s="564"/>
      <c r="AL145" s="564"/>
      <c r="AM145" s="561"/>
      <c r="AN145" s="569"/>
      <c r="AO145" s="569"/>
      <c r="AP145" s="565"/>
      <c r="AQ145" s="562"/>
      <c r="AR145" s="562"/>
      <c r="AS145" s="563"/>
    </row>
    <row r="146" spans="2:45" ht="30" x14ac:dyDescent="0.25">
      <c r="B146" s="571"/>
      <c r="C146" s="463"/>
      <c r="D146" s="583" t="str">
        <f>'3-IDENTIFICACIÓN DEL RIESGO'!G146</f>
        <v>Riesgo 4</v>
      </c>
      <c r="E146" s="583"/>
      <c r="F146" s="157"/>
      <c r="G146" s="157"/>
      <c r="H146" s="157"/>
      <c r="I146" s="157"/>
      <c r="J146" s="157"/>
      <c r="K146" s="157"/>
      <c r="L146" s="157"/>
      <c r="M146" s="164"/>
      <c r="N146" s="149" t="b">
        <f t="shared" si="470"/>
        <v>0</v>
      </c>
      <c r="O146" s="139"/>
      <c r="P146" s="149" t="b">
        <f t="shared" si="471"/>
        <v>0</v>
      </c>
      <c r="Q146" s="139"/>
      <c r="R146" s="149" t="b">
        <f t="shared" si="472"/>
        <v>0</v>
      </c>
      <c r="S146" s="139"/>
      <c r="T146" s="149" t="b">
        <f t="shared" si="473"/>
        <v>0</v>
      </c>
      <c r="U146" s="139"/>
      <c r="V146" s="149" t="b">
        <f t="shared" si="474"/>
        <v>0</v>
      </c>
      <c r="W146" s="139"/>
      <c r="X146" s="149" t="b">
        <f t="shared" si="475"/>
        <v>0</v>
      </c>
      <c r="Y146" s="139"/>
      <c r="Z146" s="149" t="b">
        <f t="shared" si="476"/>
        <v>0</v>
      </c>
      <c r="AA146" s="116">
        <f t="shared" si="477"/>
        <v>0</v>
      </c>
      <c r="AB146" s="117" t="str">
        <f t="shared" si="478"/>
        <v>Débil</v>
      </c>
      <c r="AC146" s="165"/>
      <c r="AD146" s="148" t="str">
        <f t="shared" si="479"/>
        <v>Débil</v>
      </c>
      <c r="AE146" s="118" t="str">
        <f t="shared" si="480"/>
        <v>0</v>
      </c>
      <c r="AF146" s="576"/>
      <c r="AG146" s="581" t="e">
        <f t="shared" ref="AG146" si="495">(AE146+AE147)/AF146</f>
        <v>#DIV/0!</v>
      </c>
      <c r="AH146" s="559" t="e">
        <f t="shared" ref="AH146" si="496">IF(AG146&lt;50,"Débil",IF(AG146&lt;=99,"Moderado",IF(AG146=100,"Fuerte",IF(AG146="","ERROR"))))</f>
        <v>#DIV/0!</v>
      </c>
      <c r="AI146" s="561"/>
      <c r="AJ146" s="564" t="e">
        <f t="shared" ref="AJ146" si="497">IF(AH146="Débil",0,IF(AND(AH146="Moderado",AI146="Directamente"),1,IF(AND(AH146="Moderado",AI146="No disminuye"),0,IF(AND(AH146="Fuerte",AI146="Directamente"),2,IF(AND(AH146="Fuerte",AI146="No disminuye"),0)))))</f>
        <v>#DIV/0!</v>
      </c>
      <c r="AK146" s="564" t="e">
        <f>('4-VALORACIÓN DEL RIESGO'!H78-AJ146)</f>
        <v>#DIV/0!</v>
      </c>
      <c r="AL146" s="564" t="e">
        <f t="shared" ref="AL146" si="498">IF(AK146=5,"Casi Seguro",IF(AK146=4,"Probable",IF(AK146=3,"Posible",IF(AK146=2,"Improbable",IF(AK146=1,"Rara Vez",IF(AK146=0,"Rara Vez",IF(AK146&lt;0,"Rara Vez")))))))</f>
        <v>#DIV/0!</v>
      </c>
      <c r="AM146" s="561"/>
      <c r="AN146" s="568" t="e">
        <f t="shared" ref="AN146" si="499">IF(AH146="Débil",0,IF(AND(AH146="Moderado",AM146="Directamente"),1,IF(AND(AH146="Moderado",AM146="Indirectamente"),0,IF(AND(AH146="Moderado",AM146="No disminuye"),0,IF(AND(AH146="Fuerte",AM146="Directamente"),2,IF(AND(AH146="Fuerte",AM146="Indirectamente"),1,IF(AND(AH146="Fuerte",AM146="No disminuye"),0)))))))</f>
        <v>#DIV/0!</v>
      </c>
      <c r="AO146" s="568" t="e">
        <f>('4-VALORACIÓN DEL RIESGO'!AD78-AN146)</f>
        <v>#DIV/0!</v>
      </c>
      <c r="AP146" s="565" t="e">
        <f t="shared" ref="AP146" si="500">IF(AO146=5,"Catastrófico",IF(AO146=4,"Mayor",IF(AO146=3,"Moderado",IF(AO146=2,"Moderado",IF(AO146=1,"Moderado")))))</f>
        <v>#DIV/0!</v>
      </c>
      <c r="AQ146" s="562" t="e">
        <f t="shared" ref="AQ146" si="501">IF(OR(AND(AP146="Moderado",AL146="Rara Vez"),AND(AP146="Moderado",AL146="Improbable")),"Moderado",IF(OR(AND(AP146="Mayor",AL146="Improbable"),AND(AP146="Mayor",AL146="Rara Vez"),AND(AP146="Moderado",AL146="Probable"),AND(AP146="Moderado",AL146="Posible")),"Alto",IF(OR(AND(AP146="Moderado",AL146="Casi Seguro"),AND(AP146="Mayor",AL146="Posible"),AND(AP146="Mayor",AL146="Probable"),AND(AP146="Mayor",AL146="Casi Seguro")),"Extremo",IF(AP146="Catastrófico","Extremo"))))</f>
        <v>#DIV/0!</v>
      </c>
      <c r="AR146" s="562"/>
      <c r="AS146" s="563" t="s">
        <v>411</v>
      </c>
    </row>
    <row r="147" spans="2:45" ht="30.75" thickBot="1" x14ac:dyDescent="0.3">
      <c r="B147" s="571"/>
      <c r="C147" s="463"/>
      <c r="D147" s="583"/>
      <c r="E147" s="583"/>
      <c r="F147" s="157"/>
      <c r="G147" s="157"/>
      <c r="H147" s="157"/>
      <c r="I147" s="157"/>
      <c r="J147" s="157"/>
      <c r="K147" s="157"/>
      <c r="L147" s="157"/>
      <c r="M147" s="164"/>
      <c r="N147" s="149" t="b">
        <f t="shared" si="470"/>
        <v>0</v>
      </c>
      <c r="O147" s="139"/>
      <c r="P147" s="149" t="b">
        <f t="shared" si="471"/>
        <v>0</v>
      </c>
      <c r="Q147" s="139"/>
      <c r="R147" s="149" t="b">
        <f t="shared" si="472"/>
        <v>0</v>
      </c>
      <c r="S147" s="139"/>
      <c r="T147" s="149" t="b">
        <f t="shared" si="473"/>
        <v>0</v>
      </c>
      <c r="U147" s="139"/>
      <c r="V147" s="149" t="b">
        <f t="shared" si="474"/>
        <v>0</v>
      </c>
      <c r="W147" s="139"/>
      <c r="X147" s="149" t="b">
        <f t="shared" si="475"/>
        <v>0</v>
      </c>
      <c r="Y147" s="139"/>
      <c r="Z147" s="149" t="b">
        <f t="shared" si="476"/>
        <v>0</v>
      </c>
      <c r="AA147" s="116">
        <f t="shared" si="477"/>
        <v>0</v>
      </c>
      <c r="AB147" s="117" t="str">
        <f t="shared" si="478"/>
        <v>Débil</v>
      </c>
      <c r="AC147" s="165"/>
      <c r="AD147" s="148" t="str">
        <f t="shared" si="479"/>
        <v>Débil</v>
      </c>
      <c r="AE147" s="118" t="str">
        <f t="shared" si="480"/>
        <v>0</v>
      </c>
      <c r="AF147" s="577"/>
      <c r="AG147" s="582"/>
      <c r="AH147" s="560"/>
      <c r="AI147" s="561"/>
      <c r="AJ147" s="564"/>
      <c r="AK147" s="564"/>
      <c r="AL147" s="564"/>
      <c r="AM147" s="561"/>
      <c r="AN147" s="569"/>
      <c r="AO147" s="569"/>
      <c r="AP147" s="565"/>
      <c r="AQ147" s="562"/>
      <c r="AR147" s="562"/>
      <c r="AS147" s="563"/>
    </row>
    <row r="148" spans="2:45" ht="30" x14ac:dyDescent="0.25">
      <c r="B148" s="571"/>
      <c r="C148" s="463"/>
      <c r="D148" s="583" t="str">
        <f>'3-IDENTIFICACIÓN DEL RIESGO'!G148</f>
        <v>Riesgo 5</v>
      </c>
      <c r="E148" s="583"/>
      <c r="F148" s="157"/>
      <c r="G148" s="157"/>
      <c r="H148" s="157"/>
      <c r="I148" s="157"/>
      <c r="J148" s="157"/>
      <c r="K148" s="157"/>
      <c r="L148" s="157"/>
      <c r="M148" s="164"/>
      <c r="N148" s="149" t="b">
        <f t="shared" si="470"/>
        <v>0</v>
      </c>
      <c r="O148" s="139"/>
      <c r="P148" s="149" t="b">
        <f t="shared" si="471"/>
        <v>0</v>
      </c>
      <c r="Q148" s="139"/>
      <c r="R148" s="149" t="b">
        <f t="shared" si="472"/>
        <v>0</v>
      </c>
      <c r="S148" s="139"/>
      <c r="T148" s="149" t="b">
        <f t="shared" si="473"/>
        <v>0</v>
      </c>
      <c r="U148" s="139"/>
      <c r="V148" s="149" t="b">
        <f t="shared" si="474"/>
        <v>0</v>
      </c>
      <c r="W148" s="139"/>
      <c r="X148" s="149" t="b">
        <f t="shared" si="475"/>
        <v>0</v>
      </c>
      <c r="Y148" s="139"/>
      <c r="Z148" s="149" t="b">
        <f t="shared" si="476"/>
        <v>0</v>
      </c>
      <c r="AA148" s="116">
        <f t="shared" si="477"/>
        <v>0</v>
      </c>
      <c r="AB148" s="117" t="str">
        <f t="shared" si="478"/>
        <v>Débil</v>
      </c>
      <c r="AC148" s="165"/>
      <c r="AD148" s="148" t="str">
        <f t="shared" si="479"/>
        <v>Débil</v>
      </c>
      <c r="AE148" s="118" t="str">
        <f t="shared" si="480"/>
        <v>0</v>
      </c>
      <c r="AF148" s="576"/>
      <c r="AG148" s="581" t="e">
        <f t="shared" ref="AG148" si="502">(AE148+AE149)/AF148</f>
        <v>#DIV/0!</v>
      </c>
      <c r="AH148" s="559" t="e">
        <f t="shared" ref="AH148" si="503">IF(AG148&lt;50,"Débil",IF(AG148&lt;=99,"Moderado",IF(AG148=100,"Fuerte",IF(AG148="","ERROR"))))</f>
        <v>#DIV/0!</v>
      </c>
      <c r="AI148" s="561"/>
      <c r="AJ148" s="564" t="e">
        <f t="shared" ref="AJ148" si="504">IF(AH148="Débil",0,IF(AND(AH148="Moderado",AI148="Directamente"),1,IF(AND(AH148="Moderado",AI148="No disminuye"),0,IF(AND(AH148="Fuerte",AI148="Directamente"),2,IF(AND(AH148="Fuerte",AI148="No disminuye"),0)))))</f>
        <v>#DIV/0!</v>
      </c>
      <c r="AK148" s="564" t="e">
        <f>('4-VALORACIÓN DEL RIESGO'!H79-AJ148)</f>
        <v>#DIV/0!</v>
      </c>
      <c r="AL148" s="564" t="e">
        <f t="shared" ref="AL148" si="505">IF(AK148=5,"Casi Seguro",IF(AK148=4,"Probable",IF(AK148=3,"Posible",IF(AK148=2,"Improbable",IF(AK148=1,"Rara Vez",IF(AK148=0,"Rara Vez",IF(AK148&lt;0,"Rara Vez")))))))</f>
        <v>#DIV/0!</v>
      </c>
      <c r="AM148" s="561"/>
      <c r="AN148" s="568" t="e">
        <f t="shared" ref="AN148" si="506">IF(AH148="Débil",0,IF(AND(AH148="Moderado",AM148="Directamente"),1,IF(AND(AH148="Moderado",AM148="Indirectamente"),0,IF(AND(AH148="Moderado",AM148="No disminuye"),0,IF(AND(AH148="Fuerte",AM148="Directamente"),2,IF(AND(AH148="Fuerte",AM148="Indirectamente"),1,IF(AND(AH148="Fuerte",AM148="No disminuye"),0)))))))</f>
        <v>#DIV/0!</v>
      </c>
      <c r="AO148" s="568" t="e">
        <f>('4-VALORACIÓN DEL RIESGO'!AD79-AN148)</f>
        <v>#DIV/0!</v>
      </c>
      <c r="AP148" s="565" t="e">
        <f t="shared" ref="AP148" si="507">IF(AO148=5,"Catastrófico",IF(AO148=4,"Mayor",IF(AO148=3,"Moderado",IF(AO148=2,"Moderado",IF(AO148=1,"Moderado")))))</f>
        <v>#DIV/0!</v>
      </c>
      <c r="AQ148" s="562" t="e">
        <f t="shared" ref="AQ148" si="508">IF(OR(AND(AP148="Moderado",AL148="Rara Vez"),AND(AP148="Moderado",AL148="Improbable")),"Moderado",IF(OR(AND(AP148="Mayor",AL148="Improbable"),AND(AP148="Mayor",AL148="Rara Vez"),AND(AP148="Moderado",AL148="Probable"),AND(AP148="Moderado",AL148="Posible")),"Alto",IF(OR(AND(AP148="Moderado",AL148="Casi Seguro"),AND(AP148="Mayor",AL148="Posible"),AND(AP148="Mayor",AL148="Probable"),AND(AP148="Mayor",AL148="Casi Seguro")),"Extremo",IF(AP148="Catastrófico","Extremo"))))</f>
        <v>#DIV/0!</v>
      </c>
      <c r="AR148" s="562"/>
      <c r="AS148" s="563" t="s">
        <v>411</v>
      </c>
    </row>
    <row r="149" spans="2:45" ht="30.75" thickBot="1" x14ac:dyDescent="0.3">
      <c r="B149" s="572"/>
      <c r="C149" s="464"/>
      <c r="D149" s="583"/>
      <c r="E149" s="583"/>
      <c r="F149" s="157"/>
      <c r="G149" s="157"/>
      <c r="H149" s="157"/>
      <c r="I149" s="157"/>
      <c r="J149" s="157"/>
      <c r="K149" s="157"/>
      <c r="L149" s="157"/>
      <c r="M149" s="164"/>
      <c r="N149" s="149" t="b">
        <f t="shared" si="470"/>
        <v>0</v>
      </c>
      <c r="O149" s="139"/>
      <c r="P149" s="149" t="b">
        <f t="shared" si="471"/>
        <v>0</v>
      </c>
      <c r="Q149" s="139"/>
      <c r="R149" s="149" t="b">
        <f t="shared" si="472"/>
        <v>0</v>
      </c>
      <c r="S149" s="139"/>
      <c r="T149" s="149" t="b">
        <f t="shared" si="473"/>
        <v>0</v>
      </c>
      <c r="U149" s="139"/>
      <c r="V149" s="149" t="b">
        <f t="shared" si="474"/>
        <v>0</v>
      </c>
      <c r="W149" s="139"/>
      <c r="X149" s="149" t="b">
        <f t="shared" si="475"/>
        <v>0</v>
      </c>
      <c r="Y149" s="139"/>
      <c r="Z149" s="149" t="b">
        <f t="shared" si="476"/>
        <v>0</v>
      </c>
      <c r="AA149" s="116">
        <f t="shared" si="477"/>
        <v>0</v>
      </c>
      <c r="AB149" s="117" t="str">
        <f t="shared" si="478"/>
        <v>Débil</v>
      </c>
      <c r="AC149" s="165"/>
      <c r="AD149" s="148" t="str">
        <f t="shared" si="479"/>
        <v>Débil</v>
      </c>
      <c r="AE149" s="118" t="str">
        <f t="shared" si="480"/>
        <v>0</v>
      </c>
      <c r="AF149" s="577"/>
      <c r="AG149" s="582"/>
      <c r="AH149" s="560"/>
      <c r="AI149" s="561"/>
      <c r="AJ149" s="564"/>
      <c r="AK149" s="564"/>
      <c r="AL149" s="564"/>
      <c r="AM149" s="561"/>
      <c r="AN149" s="569"/>
      <c r="AO149" s="569"/>
      <c r="AP149" s="565"/>
      <c r="AQ149" s="562"/>
      <c r="AR149" s="562"/>
      <c r="AS149" s="563"/>
    </row>
    <row r="150" spans="2:45" ht="63.75" x14ac:dyDescent="0.25">
      <c r="B150" s="570" t="str">
        <f>'3-IDENTIFICACIÓN DEL RIESGO'!B150</f>
        <v>Administración de Bienes y Servicios</v>
      </c>
      <c r="C150" s="462" t="str">
        <f>'3-IDENTIFICACIÓN DEL RIESGO'!E150</f>
        <v>1. Subdirección Administrativa y Financiera.
2. Secretaría General.</v>
      </c>
      <c r="D150" s="583" t="str">
        <f>'3-IDENTIFICACIÓN DEL RIESGO'!G150</f>
        <v>Pérdida o uso indebido de bienes devolutivos de la Agencia Nacional de Tierras para beneficio personal o de terceros</v>
      </c>
      <c r="E150" s="583"/>
      <c r="F150" s="157" t="s">
        <v>590</v>
      </c>
      <c r="G150" s="138" t="s">
        <v>432</v>
      </c>
      <c r="H150" s="157" t="s">
        <v>591</v>
      </c>
      <c r="I150" s="157" t="s">
        <v>1135</v>
      </c>
      <c r="J150" s="157" t="s">
        <v>592</v>
      </c>
      <c r="K150" s="157" t="s">
        <v>593</v>
      </c>
      <c r="L150" s="157" t="s">
        <v>1136</v>
      </c>
      <c r="M150" s="164" t="s">
        <v>185</v>
      </c>
      <c r="N150" s="149">
        <f t="shared" si="470"/>
        <v>15</v>
      </c>
      <c r="O150" s="139" t="s">
        <v>186</v>
      </c>
      <c r="P150" s="149">
        <f t="shared" si="471"/>
        <v>15</v>
      </c>
      <c r="Q150" s="139" t="s">
        <v>187</v>
      </c>
      <c r="R150" s="149">
        <f t="shared" si="472"/>
        <v>15</v>
      </c>
      <c r="S150" s="139" t="s">
        <v>61</v>
      </c>
      <c r="T150" s="149">
        <f t="shared" si="473"/>
        <v>15</v>
      </c>
      <c r="U150" s="139" t="s">
        <v>188</v>
      </c>
      <c r="V150" s="149">
        <f t="shared" si="474"/>
        <v>15</v>
      </c>
      <c r="W150" s="139" t="s">
        <v>189</v>
      </c>
      <c r="X150" s="149">
        <f t="shared" si="475"/>
        <v>15</v>
      </c>
      <c r="Y150" s="139" t="s">
        <v>190</v>
      </c>
      <c r="Z150" s="149">
        <f t="shared" si="476"/>
        <v>10</v>
      </c>
      <c r="AA150" s="116">
        <f t="shared" si="477"/>
        <v>100</v>
      </c>
      <c r="AB150" s="117" t="str">
        <f t="shared" si="478"/>
        <v>Fuerte</v>
      </c>
      <c r="AC150" s="165" t="s">
        <v>64</v>
      </c>
      <c r="AD150" s="148" t="str">
        <f t="shared" si="479"/>
        <v>Fuerte</v>
      </c>
      <c r="AE150" s="118" t="str">
        <f t="shared" si="480"/>
        <v>100</v>
      </c>
      <c r="AF150" s="576">
        <v>1</v>
      </c>
      <c r="AG150" s="581">
        <f t="shared" ref="AG150" si="509">(AE150+AE151)/AF150</f>
        <v>100</v>
      </c>
      <c r="AH150" s="559" t="str">
        <f t="shared" ref="AH150" si="510">IF(AG150&lt;50,"Débil",IF(AG150&lt;=99,"Moderado",IF(AG150=100,"Fuerte",IF(AG150="","ERROR"))))</f>
        <v>Fuerte</v>
      </c>
      <c r="AI150" s="561" t="s">
        <v>92</v>
      </c>
      <c r="AJ150" s="564">
        <f t="shared" ref="AJ150" si="511">IF(AH150="Débil",0,IF(AND(AH150="Moderado",AI150="Directamente"),1,IF(AND(AH150="Moderado",AI150="No disminuye"),0,IF(AND(AH150="Fuerte",AI150="Directamente"),2,IF(AND(AH150="Fuerte",AI150="No disminuye"),0)))))</f>
        <v>2</v>
      </c>
      <c r="AK150" s="564">
        <f>('4-VALORACIÓN DEL RIESGO'!H80-AJ150)</f>
        <v>2</v>
      </c>
      <c r="AL150" s="564" t="str">
        <f t="shared" ref="AL150" si="512">IF(AK150=5,"Casi Seguro",IF(AK150=4,"Probable",IF(AK150=3,"Posible",IF(AK150=2,"Improbable",IF(AK150=1,"Rara Vez",IF(AK150=0,"Rara Vez",IF(AK150&lt;0,"Rara Vez")))))))</f>
        <v>Improbable</v>
      </c>
      <c r="AM150" s="561" t="s">
        <v>94</v>
      </c>
      <c r="AN150" s="568">
        <f t="shared" ref="AN150" si="513">IF(AH150="Débil",0,IF(AND(AH150="Moderado",AM150="Directamente"),1,IF(AND(AH150="Moderado",AM150="Indirectamente"),0,IF(AND(AH150="Moderado",AM150="No disminuye"),0,IF(AND(AH150="Fuerte",AM150="Directamente"),2,IF(AND(AH150="Fuerte",AM150="Indirectamente"),1,IF(AND(AH150="Fuerte",AM150="No disminuye"),0)))))))</f>
        <v>0</v>
      </c>
      <c r="AO150" s="568">
        <f>('4-VALORACIÓN DEL RIESGO'!AD80-AN150)</f>
        <v>4</v>
      </c>
      <c r="AP150" s="565" t="str">
        <f t="shared" ref="AP150" si="514">IF(AO150=5,"Catastrófico",IF(AO150=4,"Mayor",IF(AO150=3,"Moderado",IF(AO150=2,"Moderado",IF(AO150=1,"Moderado")))))</f>
        <v>Mayor</v>
      </c>
      <c r="AQ150" s="562" t="str">
        <f t="shared" ref="AQ150" si="515">IF(OR(AND(AP150="Moderado",AL150="Rara Vez"),AND(AP150="Moderado",AL150="Improbable")),"Moderado",IF(OR(AND(AP150="Mayor",AL150="Improbable"),AND(AP150="Mayor",AL150="Rara Vez"),AND(AP150="Moderado",AL150="Probable"),AND(AP150="Moderado",AL150="Posible")),"Alto",IF(OR(AND(AP150="Moderado",AL150="Casi Seguro"),AND(AP150="Mayor",AL150="Posible"),AND(AP150="Mayor",AL150="Probable"),AND(AP150="Mayor",AL150="Casi Seguro")),"Extremo",IF(AP150="Catastrófico","Extremo"))))</f>
        <v>Alto</v>
      </c>
      <c r="AR150" s="562"/>
      <c r="AS150" s="563" t="s">
        <v>411</v>
      </c>
    </row>
    <row r="151" spans="2:45" ht="30.75" thickBot="1" x14ac:dyDescent="0.3">
      <c r="B151" s="571"/>
      <c r="C151" s="463"/>
      <c r="D151" s="583"/>
      <c r="E151" s="583"/>
      <c r="F151" s="157"/>
      <c r="G151" s="157"/>
      <c r="H151" s="157"/>
      <c r="I151" s="157"/>
      <c r="J151" s="157"/>
      <c r="K151" s="157"/>
      <c r="L151" s="157"/>
      <c r="M151" s="164"/>
      <c r="N151" s="149" t="b">
        <f t="shared" si="470"/>
        <v>0</v>
      </c>
      <c r="O151" s="139"/>
      <c r="P151" s="149" t="b">
        <f t="shared" si="471"/>
        <v>0</v>
      </c>
      <c r="Q151" s="139"/>
      <c r="R151" s="149" t="b">
        <f t="shared" si="472"/>
        <v>0</v>
      </c>
      <c r="S151" s="139"/>
      <c r="T151" s="149" t="b">
        <f t="shared" si="473"/>
        <v>0</v>
      </c>
      <c r="U151" s="139"/>
      <c r="V151" s="149" t="b">
        <f t="shared" si="474"/>
        <v>0</v>
      </c>
      <c r="W151" s="139"/>
      <c r="X151" s="149" t="b">
        <f t="shared" si="475"/>
        <v>0</v>
      </c>
      <c r="Y151" s="139"/>
      <c r="Z151" s="149" t="b">
        <f t="shared" si="476"/>
        <v>0</v>
      </c>
      <c r="AA151" s="116">
        <f t="shared" si="477"/>
        <v>0</v>
      </c>
      <c r="AB151" s="117" t="str">
        <f t="shared" si="478"/>
        <v>Débil</v>
      </c>
      <c r="AC151" s="165"/>
      <c r="AD151" s="148" t="str">
        <f t="shared" si="479"/>
        <v>Débil</v>
      </c>
      <c r="AE151" s="118" t="str">
        <f t="shared" si="480"/>
        <v>0</v>
      </c>
      <c r="AF151" s="577"/>
      <c r="AG151" s="582"/>
      <c r="AH151" s="560"/>
      <c r="AI151" s="561"/>
      <c r="AJ151" s="564"/>
      <c r="AK151" s="564"/>
      <c r="AL151" s="564"/>
      <c r="AM151" s="561"/>
      <c r="AN151" s="569"/>
      <c r="AO151" s="569"/>
      <c r="AP151" s="565"/>
      <c r="AQ151" s="562"/>
      <c r="AR151" s="562"/>
      <c r="AS151" s="563"/>
    </row>
    <row r="152" spans="2:45" ht="54" x14ac:dyDescent="0.25">
      <c r="B152" s="571"/>
      <c r="C152" s="463"/>
      <c r="D152" s="583" t="str">
        <f>'3-IDENTIFICACIÓN DEL RIESGO'!G152</f>
        <v>Pérdida o manipulación de expedientes con información institucional para beneficio particular o de un tercero</v>
      </c>
      <c r="E152" s="583"/>
      <c r="F152" s="171" t="s">
        <v>594</v>
      </c>
      <c r="G152" s="171" t="s">
        <v>560</v>
      </c>
      <c r="H152" s="171" t="s">
        <v>595</v>
      </c>
      <c r="I152" s="171" t="s">
        <v>596</v>
      </c>
      <c r="J152" s="171" t="s">
        <v>597</v>
      </c>
      <c r="K152" s="171" t="s">
        <v>598</v>
      </c>
      <c r="L152" s="171" t="s">
        <v>599</v>
      </c>
      <c r="M152" s="164" t="s">
        <v>185</v>
      </c>
      <c r="N152" s="149">
        <f t="shared" si="470"/>
        <v>15</v>
      </c>
      <c r="O152" s="139" t="s">
        <v>186</v>
      </c>
      <c r="P152" s="149">
        <f t="shared" si="471"/>
        <v>15</v>
      </c>
      <c r="Q152" s="139" t="s">
        <v>187</v>
      </c>
      <c r="R152" s="149">
        <f t="shared" si="472"/>
        <v>15</v>
      </c>
      <c r="S152" s="139" t="s">
        <v>61</v>
      </c>
      <c r="T152" s="149">
        <f t="shared" si="473"/>
        <v>15</v>
      </c>
      <c r="U152" s="139" t="s">
        <v>188</v>
      </c>
      <c r="V152" s="149">
        <f t="shared" si="474"/>
        <v>15</v>
      </c>
      <c r="W152" s="139" t="s">
        <v>189</v>
      </c>
      <c r="X152" s="149">
        <f t="shared" si="475"/>
        <v>15</v>
      </c>
      <c r="Y152" s="139" t="s">
        <v>190</v>
      </c>
      <c r="Z152" s="149">
        <f t="shared" si="476"/>
        <v>10</v>
      </c>
      <c r="AA152" s="116">
        <f t="shared" si="477"/>
        <v>100</v>
      </c>
      <c r="AB152" s="117" t="str">
        <f t="shared" si="478"/>
        <v>Fuerte</v>
      </c>
      <c r="AC152" s="165" t="s">
        <v>64</v>
      </c>
      <c r="AD152" s="148" t="str">
        <f t="shared" si="479"/>
        <v>Fuerte</v>
      </c>
      <c r="AE152" s="118" t="str">
        <f t="shared" si="480"/>
        <v>100</v>
      </c>
      <c r="AF152" s="576">
        <v>2</v>
      </c>
      <c r="AG152" s="581">
        <f t="shared" ref="AG152" si="516">(AE152+AE153)/AF152</f>
        <v>50</v>
      </c>
      <c r="AH152" s="559" t="str">
        <f t="shared" ref="AH152" si="517">IF(AG152&lt;50,"Débil",IF(AG152&lt;=99,"Moderado",IF(AG152=100,"Fuerte",IF(AG152="","ERROR"))))</f>
        <v>Moderado</v>
      </c>
      <c r="AI152" s="561" t="s">
        <v>92</v>
      </c>
      <c r="AJ152" s="564">
        <f t="shared" ref="AJ152" si="518">IF(AH152="Débil",0,IF(AND(AH152="Moderado",AI152="Directamente"),1,IF(AND(AH152="Moderado",AI152="No disminuye"),0,IF(AND(AH152="Fuerte",AI152="Directamente"),2,IF(AND(AH152="Fuerte",AI152="No disminuye"),0)))))</f>
        <v>1</v>
      </c>
      <c r="AK152" s="564">
        <f>('4-VALORACIÓN DEL RIESGO'!H81-AJ152)</f>
        <v>2</v>
      </c>
      <c r="AL152" s="564" t="str">
        <f t="shared" ref="AL152" si="519">IF(AK152=5,"Casi Seguro",IF(AK152=4,"Probable",IF(AK152=3,"Posible",IF(AK152=2,"Improbable",IF(AK152=1,"Rara Vez",IF(AK152=0,"Rara Vez",IF(AK152&lt;0,"Rara Vez")))))))</f>
        <v>Improbable</v>
      </c>
      <c r="AM152" s="561" t="s">
        <v>94</v>
      </c>
      <c r="AN152" s="568">
        <f t="shared" ref="AN152" si="520">IF(AH152="Débil",0,IF(AND(AH152="Moderado",AM152="Directamente"),1,IF(AND(AH152="Moderado",AM152="Indirectamente"),0,IF(AND(AH152="Moderado",AM152="No disminuye"),0,IF(AND(AH152="Fuerte",AM152="Directamente"),2,IF(AND(AH152="Fuerte",AM152="Indirectamente"),1,IF(AND(AH152="Fuerte",AM152="No disminuye"),0)))))))</f>
        <v>0</v>
      </c>
      <c r="AO152" s="568">
        <f>('4-VALORACIÓN DEL RIESGO'!AD81-AN152)</f>
        <v>5</v>
      </c>
      <c r="AP152" s="565" t="str">
        <f t="shared" ref="AP152" si="521">IF(AO152=5,"Catastrófico",IF(AO152=4,"Mayor",IF(AO152=3,"Moderado",IF(AO152=2,"Moderado",IF(AO152=1,"Moderado")))))</f>
        <v>Catastrófico</v>
      </c>
      <c r="AQ152" s="562" t="str">
        <f t="shared" ref="AQ152" si="522">IF(OR(AND(AP152="Moderado",AL152="Rara Vez"),AND(AP152="Moderado",AL152="Improbable")),"Moderado",IF(OR(AND(AP152="Mayor",AL152="Improbable"),AND(AP152="Mayor",AL152="Rara Vez"),AND(AP152="Moderado",AL152="Probable"),AND(AP152="Moderado",AL152="Posible")),"Alto",IF(OR(AND(AP152="Moderado",AL152="Casi Seguro"),AND(AP152="Mayor",AL152="Posible"),AND(AP152="Mayor",AL152="Probable"),AND(AP152="Mayor",AL152="Casi Seguro")),"Extremo",IF(AP152="Catastrófico","Extremo"))))</f>
        <v>Extremo</v>
      </c>
      <c r="AR152" s="562"/>
      <c r="AS152" s="563" t="s">
        <v>411</v>
      </c>
    </row>
    <row r="153" spans="2:45" ht="77.25" thickBot="1" x14ac:dyDescent="0.3">
      <c r="B153" s="571"/>
      <c r="C153" s="463"/>
      <c r="D153" s="583"/>
      <c r="E153" s="583"/>
      <c r="F153" s="157" t="s">
        <v>600</v>
      </c>
      <c r="G153" s="157" t="s">
        <v>560</v>
      </c>
      <c r="H153" s="157" t="s">
        <v>601</v>
      </c>
      <c r="I153" s="157" t="s">
        <v>1137</v>
      </c>
      <c r="J153" s="157" t="s">
        <v>1138</v>
      </c>
      <c r="K153" s="157" t="s">
        <v>602</v>
      </c>
      <c r="L153" s="157" t="s">
        <v>603</v>
      </c>
      <c r="M153" s="164" t="s">
        <v>185</v>
      </c>
      <c r="N153" s="149">
        <f t="shared" si="470"/>
        <v>15</v>
      </c>
      <c r="O153" s="139" t="s">
        <v>196</v>
      </c>
      <c r="P153" s="149">
        <f t="shared" si="471"/>
        <v>0</v>
      </c>
      <c r="Q153" s="139" t="s">
        <v>187</v>
      </c>
      <c r="R153" s="149">
        <f t="shared" si="472"/>
        <v>15</v>
      </c>
      <c r="S153" s="139" t="s">
        <v>61</v>
      </c>
      <c r="T153" s="149">
        <f t="shared" si="473"/>
        <v>15</v>
      </c>
      <c r="U153" s="139" t="s">
        <v>188</v>
      </c>
      <c r="V153" s="149">
        <f t="shared" si="474"/>
        <v>15</v>
      </c>
      <c r="W153" s="139" t="s">
        <v>189</v>
      </c>
      <c r="X153" s="149">
        <f t="shared" si="475"/>
        <v>15</v>
      </c>
      <c r="Y153" s="139" t="s">
        <v>190</v>
      </c>
      <c r="Z153" s="149">
        <f t="shared" si="476"/>
        <v>10</v>
      </c>
      <c r="AA153" s="116">
        <f t="shared" si="477"/>
        <v>85</v>
      </c>
      <c r="AB153" s="117" t="str">
        <f t="shared" si="478"/>
        <v>Débil</v>
      </c>
      <c r="AC153" s="165" t="s">
        <v>58</v>
      </c>
      <c r="AD153" s="148" t="str">
        <f t="shared" si="479"/>
        <v>Débil</v>
      </c>
      <c r="AE153" s="118" t="str">
        <f t="shared" si="480"/>
        <v>0</v>
      </c>
      <c r="AF153" s="577"/>
      <c r="AG153" s="582"/>
      <c r="AH153" s="560"/>
      <c r="AI153" s="561"/>
      <c r="AJ153" s="564"/>
      <c r="AK153" s="564"/>
      <c r="AL153" s="564"/>
      <c r="AM153" s="561"/>
      <c r="AN153" s="569"/>
      <c r="AO153" s="569"/>
      <c r="AP153" s="565"/>
      <c r="AQ153" s="562"/>
      <c r="AR153" s="562"/>
      <c r="AS153" s="563"/>
    </row>
    <row r="154" spans="2:45" ht="30" x14ac:dyDescent="0.25">
      <c r="B154" s="571"/>
      <c r="C154" s="463"/>
      <c r="D154" s="583" t="str">
        <f>'3-IDENTIFICACIÓN DEL RIESGO'!G154</f>
        <v>Riesgo 3</v>
      </c>
      <c r="E154" s="583"/>
      <c r="F154" s="157"/>
      <c r="G154" s="157"/>
      <c r="H154" s="157"/>
      <c r="I154" s="157"/>
      <c r="J154" s="157"/>
      <c r="K154" s="157"/>
      <c r="L154" s="157"/>
      <c r="M154" s="164"/>
      <c r="N154" s="149" t="b">
        <f t="shared" si="470"/>
        <v>0</v>
      </c>
      <c r="O154" s="139"/>
      <c r="P154" s="149" t="b">
        <f t="shared" si="471"/>
        <v>0</v>
      </c>
      <c r="Q154" s="139"/>
      <c r="R154" s="149" t="b">
        <f t="shared" si="472"/>
        <v>0</v>
      </c>
      <c r="S154" s="139"/>
      <c r="T154" s="149" t="b">
        <f t="shared" si="473"/>
        <v>0</v>
      </c>
      <c r="U154" s="139"/>
      <c r="V154" s="149" t="b">
        <f t="shared" si="474"/>
        <v>0</v>
      </c>
      <c r="W154" s="139"/>
      <c r="X154" s="149" t="b">
        <f t="shared" si="475"/>
        <v>0</v>
      </c>
      <c r="Y154" s="139"/>
      <c r="Z154" s="149" t="b">
        <f t="shared" si="476"/>
        <v>0</v>
      </c>
      <c r="AA154" s="116">
        <f t="shared" si="477"/>
        <v>0</v>
      </c>
      <c r="AB154" s="117" t="str">
        <f t="shared" si="478"/>
        <v>Débil</v>
      </c>
      <c r="AC154" s="165"/>
      <c r="AD154" s="148" t="str">
        <f t="shared" si="479"/>
        <v>Débil</v>
      </c>
      <c r="AE154" s="118" t="str">
        <f t="shared" si="480"/>
        <v>0</v>
      </c>
      <c r="AF154" s="576"/>
      <c r="AG154" s="581" t="e">
        <f t="shared" ref="AG154" si="523">(AE154+AE155)/AF154</f>
        <v>#DIV/0!</v>
      </c>
      <c r="AH154" s="559" t="e">
        <f t="shared" ref="AH154" si="524">IF(AG154&lt;50,"Débil",IF(AG154&lt;=99,"Moderado",IF(AG154=100,"Fuerte",IF(AG154="","ERROR"))))</f>
        <v>#DIV/0!</v>
      </c>
      <c r="AI154" s="561"/>
      <c r="AJ154" s="564" t="e">
        <f t="shared" ref="AJ154" si="525">IF(AH154="Débil",0,IF(AND(AH154="Moderado",AI154="Directamente"),1,IF(AND(AH154="Moderado",AI154="No disminuye"),0,IF(AND(AH154="Fuerte",AI154="Directamente"),2,IF(AND(AH154="Fuerte",AI154="No disminuye"),0)))))</f>
        <v>#DIV/0!</v>
      </c>
      <c r="AK154" s="564" t="e">
        <f>('4-VALORACIÓN DEL RIESGO'!H82-AJ154)</f>
        <v>#DIV/0!</v>
      </c>
      <c r="AL154" s="564" t="e">
        <f t="shared" ref="AL154" si="526">IF(AK154=5,"Casi Seguro",IF(AK154=4,"Probable",IF(AK154=3,"Posible",IF(AK154=2,"Improbable",IF(AK154=1,"Rara Vez",IF(AK154=0,"Rara Vez",IF(AK154&lt;0,"Rara Vez")))))))</f>
        <v>#DIV/0!</v>
      </c>
      <c r="AM154" s="561"/>
      <c r="AN154" s="568" t="e">
        <f t="shared" ref="AN154" si="527">IF(AH154="Débil",0,IF(AND(AH154="Moderado",AM154="Directamente"),1,IF(AND(AH154="Moderado",AM154="Indirectamente"),0,IF(AND(AH154="Moderado",AM154="No disminuye"),0,IF(AND(AH154="Fuerte",AM154="Directamente"),2,IF(AND(AH154="Fuerte",AM154="Indirectamente"),1,IF(AND(AH154="Fuerte",AM154="No disminuye"),0)))))))</f>
        <v>#DIV/0!</v>
      </c>
      <c r="AO154" s="568" t="e">
        <f>('4-VALORACIÓN DEL RIESGO'!AD82-AN154)</f>
        <v>#DIV/0!</v>
      </c>
      <c r="AP154" s="565" t="e">
        <f t="shared" ref="AP154" si="528">IF(AO154=5,"Catastrófico",IF(AO154=4,"Mayor",IF(AO154=3,"Moderado",IF(AO154=2,"Moderado",IF(AO154=1,"Moderado")))))</f>
        <v>#DIV/0!</v>
      </c>
      <c r="AQ154" s="562" t="e">
        <f t="shared" ref="AQ154" si="529">IF(OR(AND(AP154="Moderado",AL154="Rara Vez"),AND(AP154="Moderado",AL154="Improbable")),"Moderado",IF(OR(AND(AP154="Mayor",AL154="Improbable"),AND(AP154="Mayor",AL154="Rara Vez"),AND(AP154="Moderado",AL154="Probable"),AND(AP154="Moderado",AL154="Posible")),"Alto",IF(OR(AND(AP154="Moderado",AL154="Casi Seguro"),AND(AP154="Mayor",AL154="Posible"),AND(AP154="Mayor",AL154="Probable"),AND(AP154="Mayor",AL154="Casi Seguro")),"Extremo",IF(AP154="Catastrófico","Extremo"))))</f>
        <v>#DIV/0!</v>
      </c>
      <c r="AR154" s="562"/>
      <c r="AS154" s="563" t="s">
        <v>411</v>
      </c>
    </row>
    <row r="155" spans="2:45" ht="30.75" thickBot="1" x14ac:dyDescent="0.3">
      <c r="B155" s="571"/>
      <c r="C155" s="463"/>
      <c r="D155" s="583"/>
      <c r="E155" s="583"/>
      <c r="F155" s="157"/>
      <c r="G155" s="157"/>
      <c r="H155" s="157"/>
      <c r="I155" s="157"/>
      <c r="J155" s="157"/>
      <c r="K155" s="157"/>
      <c r="L155" s="157"/>
      <c r="M155" s="164"/>
      <c r="N155" s="149" t="b">
        <f t="shared" si="470"/>
        <v>0</v>
      </c>
      <c r="O155" s="139"/>
      <c r="P155" s="149" t="b">
        <f t="shared" si="471"/>
        <v>0</v>
      </c>
      <c r="Q155" s="139"/>
      <c r="R155" s="149" t="b">
        <f t="shared" si="472"/>
        <v>0</v>
      </c>
      <c r="S155" s="139"/>
      <c r="T155" s="149" t="b">
        <f t="shared" si="473"/>
        <v>0</v>
      </c>
      <c r="U155" s="139"/>
      <c r="V155" s="149" t="b">
        <f t="shared" si="474"/>
        <v>0</v>
      </c>
      <c r="W155" s="139"/>
      <c r="X155" s="149" t="b">
        <f t="shared" si="475"/>
        <v>0</v>
      </c>
      <c r="Y155" s="139"/>
      <c r="Z155" s="149" t="b">
        <f t="shared" si="476"/>
        <v>0</v>
      </c>
      <c r="AA155" s="116">
        <f t="shared" si="477"/>
        <v>0</v>
      </c>
      <c r="AB155" s="117" t="str">
        <f t="shared" si="478"/>
        <v>Débil</v>
      </c>
      <c r="AC155" s="165"/>
      <c r="AD155" s="148" t="str">
        <f t="shared" si="479"/>
        <v>Débil</v>
      </c>
      <c r="AE155" s="118" t="str">
        <f t="shared" si="480"/>
        <v>0</v>
      </c>
      <c r="AF155" s="577"/>
      <c r="AG155" s="582"/>
      <c r="AH155" s="560"/>
      <c r="AI155" s="561"/>
      <c r="AJ155" s="564"/>
      <c r="AK155" s="564"/>
      <c r="AL155" s="564"/>
      <c r="AM155" s="561"/>
      <c r="AN155" s="569"/>
      <c r="AO155" s="569"/>
      <c r="AP155" s="565"/>
      <c r="AQ155" s="562"/>
      <c r="AR155" s="562"/>
      <c r="AS155" s="563"/>
    </row>
    <row r="156" spans="2:45" ht="30" x14ac:dyDescent="0.25">
      <c r="B156" s="571"/>
      <c r="C156" s="463"/>
      <c r="D156" s="583" t="str">
        <f>'3-IDENTIFICACIÓN DEL RIESGO'!G156</f>
        <v>Riesgo 4</v>
      </c>
      <c r="E156" s="583"/>
      <c r="F156" s="157"/>
      <c r="G156" s="157"/>
      <c r="H156" s="157"/>
      <c r="I156" s="157"/>
      <c r="J156" s="157"/>
      <c r="K156" s="157"/>
      <c r="L156" s="157"/>
      <c r="M156" s="164"/>
      <c r="N156" s="149" t="b">
        <f t="shared" si="470"/>
        <v>0</v>
      </c>
      <c r="O156" s="139"/>
      <c r="P156" s="149" t="b">
        <f t="shared" si="471"/>
        <v>0</v>
      </c>
      <c r="Q156" s="139"/>
      <c r="R156" s="149" t="b">
        <f t="shared" si="472"/>
        <v>0</v>
      </c>
      <c r="S156" s="139"/>
      <c r="T156" s="149" t="b">
        <f t="shared" si="473"/>
        <v>0</v>
      </c>
      <c r="U156" s="139"/>
      <c r="V156" s="149" t="b">
        <f t="shared" si="474"/>
        <v>0</v>
      </c>
      <c r="W156" s="139"/>
      <c r="X156" s="149" t="b">
        <f t="shared" si="475"/>
        <v>0</v>
      </c>
      <c r="Y156" s="139"/>
      <c r="Z156" s="149" t="b">
        <f t="shared" si="476"/>
        <v>0</v>
      </c>
      <c r="AA156" s="116">
        <f t="shared" si="477"/>
        <v>0</v>
      </c>
      <c r="AB156" s="117" t="str">
        <f t="shared" si="478"/>
        <v>Débil</v>
      </c>
      <c r="AC156" s="165"/>
      <c r="AD156" s="148" t="str">
        <f t="shared" si="479"/>
        <v>Débil</v>
      </c>
      <c r="AE156" s="118" t="str">
        <f t="shared" si="480"/>
        <v>0</v>
      </c>
      <c r="AF156" s="576"/>
      <c r="AG156" s="581" t="e">
        <f t="shared" ref="AG156" si="530">(AE156+AE157)/AF156</f>
        <v>#DIV/0!</v>
      </c>
      <c r="AH156" s="559" t="e">
        <f t="shared" ref="AH156" si="531">IF(AG156&lt;50,"Débil",IF(AG156&lt;=99,"Moderado",IF(AG156=100,"Fuerte",IF(AG156="","ERROR"))))</f>
        <v>#DIV/0!</v>
      </c>
      <c r="AI156" s="561"/>
      <c r="AJ156" s="564" t="e">
        <f t="shared" ref="AJ156" si="532">IF(AH156="Débil",0,IF(AND(AH156="Moderado",AI156="Directamente"),1,IF(AND(AH156="Moderado",AI156="No disminuye"),0,IF(AND(AH156="Fuerte",AI156="Directamente"),2,IF(AND(AH156="Fuerte",AI156="No disminuye"),0)))))</f>
        <v>#DIV/0!</v>
      </c>
      <c r="AK156" s="564" t="e">
        <f>('4-VALORACIÓN DEL RIESGO'!H83-AJ156)</f>
        <v>#DIV/0!</v>
      </c>
      <c r="AL156" s="564" t="e">
        <f t="shared" ref="AL156" si="533">IF(AK156=5,"Casi Seguro",IF(AK156=4,"Probable",IF(AK156=3,"Posible",IF(AK156=2,"Improbable",IF(AK156=1,"Rara Vez",IF(AK156=0,"Rara Vez",IF(AK156&lt;0,"Rara Vez")))))))</f>
        <v>#DIV/0!</v>
      </c>
      <c r="AM156" s="561"/>
      <c r="AN156" s="568" t="e">
        <f t="shared" ref="AN156" si="534">IF(AH156="Débil",0,IF(AND(AH156="Moderado",AM156="Directamente"),1,IF(AND(AH156="Moderado",AM156="Indirectamente"),0,IF(AND(AH156="Moderado",AM156="No disminuye"),0,IF(AND(AH156="Fuerte",AM156="Directamente"),2,IF(AND(AH156="Fuerte",AM156="Indirectamente"),1,IF(AND(AH156="Fuerte",AM156="No disminuye"),0)))))))</f>
        <v>#DIV/0!</v>
      </c>
      <c r="AO156" s="568" t="e">
        <f>('4-VALORACIÓN DEL RIESGO'!AD83-AN156)</f>
        <v>#DIV/0!</v>
      </c>
      <c r="AP156" s="565" t="e">
        <f t="shared" ref="AP156" si="535">IF(AO156=5,"Catastrófico",IF(AO156=4,"Mayor",IF(AO156=3,"Moderado",IF(AO156=2,"Moderado",IF(AO156=1,"Moderado")))))</f>
        <v>#DIV/0!</v>
      </c>
      <c r="AQ156" s="562" t="e">
        <f t="shared" ref="AQ156" si="536">IF(OR(AND(AP156="Moderado",AL156="Rara Vez"),AND(AP156="Moderado",AL156="Improbable")),"Moderado",IF(OR(AND(AP156="Mayor",AL156="Improbable"),AND(AP156="Mayor",AL156="Rara Vez"),AND(AP156="Moderado",AL156="Probable"),AND(AP156="Moderado",AL156="Posible")),"Alto",IF(OR(AND(AP156="Moderado",AL156="Casi Seguro"),AND(AP156="Mayor",AL156="Posible"),AND(AP156="Mayor",AL156="Probable"),AND(AP156="Mayor",AL156="Casi Seguro")),"Extremo",IF(AP156="Catastrófico","Extremo"))))</f>
        <v>#DIV/0!</v>
      </c>
      <c r="AR156" s="562"/>
      <c r="AS156" s="563" t="s">
        <v>411</v>
      </c>
    </row>
    <row r="157" spans="2:45" ht="30.75" thickBot="1" x14ac:dyDescent="0.3">
      <c r="B157" s="571"/>
      <c r="C157" s="463"/>
      <c r="D157" s="583"/>
      <c r="E157" s="583"/>
      <c r="F157" s="157"/>
      <c r="G157" s="157"/>
      <c r="H157" s="157"/>
      <c r="I157" s="157"/>
      <c r="J157" s="157"/>
      <c r="K157" s="157"/>
      <c r="L157" s="157"/>
      <c r="M157" s="164"/>
      <c r="N157" s="149" t="b">
        <f t="shared" si="470"/>
        <v>0</v>
      </c>
      <c r="O157" s="139"/>
      <c r="P157" s="149" t="b">
        <f t="shared" si="471"/>
        <v>0</v>
      </c>
      <c r="Q157" s="139"/>
      <c r="R157" s="149" t="b">
        <f t="shared" si="472"/>
        <v>0</v>
      </c>
      <c r="S157" s="139"/>
      <c r="T157" s="149" t="b">
        <f t="shared" si="473"/>
        <v>0</v>
      </c>
      <c r="U157" s="139"/>
      <c r="V157" s="149" t="b">
        <f t="shared" si="474"/>
        <v>0</v>
      </c>
      <c r="W157" s="139"/>
      <c r="X157" s="149" t="b">
        <f t="shared" si="475"/>
        <v>0</v>
      </c>
      <c r="Y157" s="139"/>
      <c r="Z157" s="149" t="b">
        <f t="shared" si="476"/>
        <v>0</v>
      </c>
      <c r="AA157" s="116">
        <f t="shared" si="477"/>
        <v>0</v>
      </c>
      <c r="AB157" s="117" t="str">
        <f t="shared" si="478"/>
        <v>Débil</v>
      </c>
      <c r="AC157" s="165"/>
      <c r="AD157" s="148" t="str">
        <f t="shared" si="479"/>
        <v>Débil</v>
      </c>
      <c r="AE157" s="118" t="str">
        <f t="shared" si="480"/>
        <v>0</v>
      </c>
      <c r="AF157" s="577"/>
      <c r="AG157" s="582"/>
      <c r="AH157" s="560"/>
      <c r="AI157" s="561"/>
      <c r="AJ157" s="564"/>
      <c r="AK157" s="564"/>
      <c r="AL157" s="564"/>
      <c r="AM157" s="561"/>
      <c r="AN157" s="569"/>
      <c r="AO157" s="569"/>
      <c r="AP157" s="565"/>
      <c r="AQ157" s="562"/>
      <c r="AR157" s="562"/>
      <c r="AS157" s="563"/>
    </row>
    <row r="158" spans="2:45" ht="30" x14ac:dyDescent="0.25">
      <c r="B158" s="571"/>
      <c r="C158" s="463"/>
      <c r="D158" s="583" t="str">
        <f>'3-IDENTIFICACIÓN DEL RIESGO'!G158</f>
        <v>Riesgo 5</v>
      </c>
      <c r="E158" s="583"/>
      <c r="F158" s="157"/>
      <c r="G158" s="157"/>
      <c r="H158" s="157"/>
      <c r="I158" s="157"/>
      <c r="J158" s="157"/>
      <c r="K158" s="157"/>
      <c r="L158" s="157"/>
      <c r="M158" s="164"/>
      <c r="N158" s="149" t="b">
        <f t="shared" si="470"/>
        <v>0</v>
      </c>
      <c r="O158" s="139"/>
      <c r="P158" s="149" t="b">
        <f t="shared" si="471"/>
        <v>0</v>
      </c>
      <c r="Q158" s="139"/>
      <c r="R158" s="149" t="b">
        <f t="shared" si="472"/>
        <v>0</v>
      </c>
      <c r="S158" s="139"/>
      <c r="T158" s="149" t="b">
        <f t="shared" si="473"/>
        <v>0</v>
      </c>
      <c r="U158" s="139"/>
      <c r="V158" s="149" t="b">
        <f t="shared" si="474"/>
        <v>0</v>
      </c>
      <c r="W158" s="139"/>
      <c r="X158" s="149" t="b">
        <f t="shared" si="475"/>
        <v>0</v>
      </c>
      <c r="Y158" s="139"/>
      <c r="Z158" s="149" t="b">
        <f t="shared" si="476"/>
        <v>0</v>
      </c>
      <c r="AA158" s="116">
        <f t="shared" si="477"/>
        <v>0</v>
      </c>
      <c r="AB158" s="117" t="str">
        <f t="shared" si="478"/>
        <v>Débil</v>
      </c>
      <c r="AC158" s="165"/>
      <c r="AD158" s="148" t="str">
        <f t="shared" si="479"/>
        <v>Débil</v>
      </c>
      <c r="AE158" s="118" t="str">
        <f t="shared" si="480"/>
        <v>0</v>
      </c>
      <c r="AF158" s="576"/>
      <c r="AG158" s="581" t="e">
        <f t="shared" ref="AG158" si="537">(AE158+AE159)/AF158</f>
        <v>#DIV/0!</v>
      </c>
      <c r="AH158" s="559" t="e">
        <f t="shared" ref="AH158" si="538">IF(AG158&lt;50,"Débil",IF(AG158&lt;=99,"Moderado",IF(AG158=100,"Fuerte",IF(AG158="","ERROR"))))</f>
        <v>#DIV/0!</v>
      </c>
      <c r="AI158" s="561"/>
      <c r="AJ158" s="564" t="e">
        <f t="shared" ref="AJ158" si="539">IF(AH158="Débil",0,IF(AND(AH158="Moderado",AI158="Directamente"),1,IF(AND(AH158="Moderado",AI158="No disminuye"),0,IF(AND(AH158="Fuerte",AI158="Directamente"),2,IF(AND(AH158="Fuerte",AI158="No disminuye"),0)))))</f>
        <v>#DIV/0!</v>
      </c>
      <c r="AK158" s="564" t="e">
        <f>('4-VALORACIÓN DEL RIESGO'!H84-AJ158)</f>
        <v>#DIV/0!</v>
      </c>
      <c r="AL158" s="564" t="e">
        <f t="shared" ref="AL158" si="540">IF(AK158=5,"Casi Seguro",IF(AK158=4,"Probable",IF(AK158=3,"Posible",IF(AK158=2,"Improbable",IF(AK158=1,"Rara Vez",IF(AK158=0,"Rara Vez",IF(AK158&lt;0,"Rara Vez")))))))</f>
        <v>#DIV/0!</v>
      </c>
      <c r="AM158" s="561"/>
      <c r="AN158" s="568" t="e">
        <f t="shared" ref="AN158" si="541">IF(AH158="Débil",0,IF(AND(AH158="Moderado",AM158="Directamente"),1,IF(AND(AH158="Moderado",AM158="Indirectamente"),0,IF(AND(AH158="Moderado",AM158="No disminuye"),0,IF(AND(AH158="Fuerte",AM158="Directamente"),2,IF(AND(AH158="Fuerte",AM158="Indirectamente"),1,IF(AND(AH158="Fuerte",AM158="No disminuye"),0)))))))</f>
        <v>#DIV/0!</v>
      </c>
      <c r="AO158" s="568" t="e">
        <f>('4-VALORACIÓN DEL RIESGO'!AD84-AN158)</f>
        <v>#DIV/0!</v>
      </c>
      <c r="AP158" s="565" t="e">
        <f t="shared" ref="AP158" si="542">IF(AO158=5,"Catastrófico",IF(AO158=4,"Mayor",IF(AO158=3,"Moderado",IF(AO158=2,"Moderado",IF(AO158=1,"Moderado")))))</f>
        <v>#DIV/0!</v>
      </c>
      <c r="AQ158" s="562" t="e">
        <f t="shared" ref="AQ158" si="543">IF(OR(AND(AP158="Moderado",AL158="Rara Vez"),AND(AP158="Moderado",AL158="Improbable")),"Moderado",IF(OR(AND(AP158="Mayor",AL158="Improbable"),AND(AP158="Mayor",AL158="Rara Vez"),AND(AP158="Moderado",AL158="Probable"),AND(AP158="Moderado",AL158="Posible")),"Alto",IF(OR(AND(AP158="Moderado",AL158="Casi Seguro"),AND(AP158="Mayor",AL158="Posible"),AND(AP158="Mayor",AL158="Probable"),AND(AP158="Mayor",AL158="Casi Seguro")),"Extremo",IF(AP158="Catastrófico","Extremo"))))</f>
        <v>#DIV/0!</v>
      </c>
      <c r="AR158" s="562"/>
      <c r="AS158" s="563" t="s">
        <v>411</v>
      </c>
    </row>
    <row r="159" spans="2:45" ht="30.75" thickBot="1" x14ac:dyDescent="0.3">
      <c r="B159" s="572"/>
      <c r="C159" s="464"/>
      <c r="D159" s="583"/>
      <c r="E159" s="583"/>
      <c r="F159" s="157"/>
      <c r="G159" s="157"/>
      <c r="H159" s="157"/>
      <c r="I159" s="157"/>
      <c r="J159" s="157"/>
      <c r="K159" s="157"/>
      <c r="L159" s="157"/>
      <c r="M159" s="164"/>
      <c r="N159" s="149" t="b">
        <f t="shared" si="470"/>
        <v>0</v>
      </c>
      <c r="O159" s="139"/>
      <c r="P159" s="149" t="b">
        <f t="shared" si="471"/>
        <v>0</v>
      </c>
      <c r="Q159" s="139"/>
      <c r="R159" s="149" t="b">
        <f t="shared" si="472"/>
        <v>0</v>
      </c>
      <c r="S159" s="139"/>
      <c r="T159" s="149" t="b">
        <f t="shared" si="473"/>
        <v>0</v>
      </c>
      <c r="U159" s="139"/>
      <c r="V159" s="149" t="b">
        <f t="shared" si="474"/>
        <v>0</v>
      </c>
      <c r="W159" s="139"/>
      <c r="X159" s="149" t="b">
        <f t="shared" si="475"/>
        <v>0</v>
      </c>
      <c r="Y159" s="139"/>
      <c r="Z159" s="149" t="b">
        <f t="shared" si="476"/>
        <v>0</v>
      </c>
      <c r="AA159" s="116">
        <f t="shared" si="477"/>
        <v>0</v>
      </c>
      <c r="AB159" s="117" t="str">
        <f t="shared" si="478"/>
        <v>Débil</v>
      </c>
      <c r="AC159" s="165"/>
      <c r="AD159" s="148" t="str">
        <f t="shared" si="479"/>
        <v>Débil</v>
      </c>
      <c r="AE159" s="118" t="str">
        <f t="shared" si="480"/>
        <v>0</v>
      </c>
      <c r="AF159" s="577"/>
      <c r="AG159" s="582"/>
      <c r="AH159" s="560"/>
      <c r="AI159" s="561"/>
      <c r="AJ159" s="564"/>
      <c r="AK159" s="564"/>
      <c r="AL159" s="564"/>
      <c r="AM159" s="561"/>
      <c r="AN159" s="569"/>
      <c r="AO159" s="569"/>
      <c r="AP159" s="565"/>
      <c r="AQ159" s="562"/>
      <c r="AR159" s="562"/>
      <c r="AS159" s="563"/>
    </row>
    <row r="160" spans="2:45" ht="93.75" customHeight="1" x14ac:dyDescent="0.25">
      <c r="B160" s="450" t="str">
        <f>'3-IDENTIFICACIÓN DEL RIESGO'!B160</f>
        <v>Gestión Financiera</v>
      </c>
      <c r="C160" s="451" t="str">
        <f>'3-IDENTIFICACIÓN DEL RIESGO'!E160</f>
        <v xml:space="preserve">1. Secretaría General.
2. Subdirección Administrativa y Financiera.
3. Subdirección de Administración de Tierras de la Nación.
4. Oficina de Planeación </v>
      </c>
      <c r="D160" s="583" t="str">
        <f>'3-IDENTIFICACIÓN DEL RIESGO'!G160</f>
        <v>Constitución de pagos realizados por la Agencia Nacional de Tierras, sin el cumplimiento de requisitos legales, presupuestales y contables, en beneficio de un particular.</v>
      </c>
      <c r="E160" s="583"/>
      <c r="F160" s="157" t="s">
        <v>604</v>
      </c>
      <c r="G160" s="157" t="s">
        <v>554</v>
      </c>
      <c r="H160" s="157" t="s">
        <v>605</v>
      </c>
      <c r="I160" s="157" t="s">
        <v>606</v>
      </c>
      <c r="J160" s="157" t="s">
        <v>607</v>
      </c>
      <c r="K160" s="157" t="s">
        <v>608</v>
      </c>
      <c r="L160" s="157" t="s">
        <v>609</v>
      </c>
      <c r="M160" s="164" t="s">
        <v>185</v>
      </c>
      <c r="N160" s="149">
        <f t="shared" si="470"/>
        <v>15</v>
      </c>
      <c r="O160" s="139" t="s">
        <v>186</v>
      </c>
      <c r="P160" s="149">
        <f t="shared" si="471"/>
        <v>15</v>
      </c>
      <c r="Q160" s="139" t="s">
        <v>187</v>
      </c>
      <c r="R160" s="149">
        <f t="shared" si="472"/>
        <v>15</v>
      </c>
      <c r="S160" s="139" t="s">
        <v>191</v>
      </c>
      <c r="T160" s="149">
        <f t="shared" si="473"/>
        <v>10</v>
      </c>
      <c r="U160" s="139" t="s">
        <v>188</v>
      </c>
      <c r="V160" s="149">
        <f t="shared" si="474"/>
        <v>15</v>
      </c>
      <c r="W160" s="139" t="s">
        <v>189</v>
      </c>
      <c r="X160" s="149">
        <f t="shared" si="475"/>
        <v>15</v>
      </c>
      <c r="Y160" s="139" t="s">
        <v>190</v>
      </c>
      <c r="Z160" s="149">
        <f t="shared" si="476"/>
        <v>10</v>
      </c>
      <c r="AA160" s="116">
        <f t="shared" si="477"/>
        <v>95</v>
      </c>
      <c r="AB160" s="117" t="str">
        <f t="shared" si="478"/>
        <v>Moderado</v>
      </c>
      <c r="AC160" s="165" t="s">
        <v>64</v>
      </c>
      <c r="AD160" s="148" t="str">
        <f t="shared" si="479"/>
        <v>Moderado</v>
      </c>
      <c r="AE160" s="118" t="str">
        <f t="shared" si="480"/>
        <v>50</v>
      </c>
      <c r="AF160" s="576">
        <v>1</v>
      </c>
      <c r="AG160" s="581">
        <f t="shared" ref="AG160" si="544">(AE160+AE161)/AF160</f>
        <v>50</v>
      </c>
      <c r="AH160" s="559" t="str">
        <f t="shared" ref="AH160" si="545">IF(AG160&lt;50,"Débil",IF(AG160&lt;=99,"Moderado",IF(AG160=100,"Fuerte",IF(AG160="","ERROR"))))</f>
        <v>Moderado</v>
      </c>
      <c r="AI160" s="561" t="s">
        <v>92</v>
      </c>
      <c r="AJ160" s="564">
        <f t="shared" ref="AJ160" si="546">IF(AH160="Débil",0,IF(AND(AH160="Moderado",AI160="Directamente"),1,IF(AND(AH160="Moderado",AI160="No disminuye"),0,IF(AND(AH160="Fuerte",AI160="Directamente"),2,IF(AND(AH160="Fuerte",AI160="No disminuye"),0)))))</f>
        <v>1</v>
      </c>
      <c r="AK160" s="564">
        <f>('4-VALORACIÓN DEL RIESGO'!H85-AJ160)</f>
        <v>0</v>
      </c>
      <c r="AL160" s="564" t="str">
        <f t="shared" ref="AL160" si="547">IF(AK160=5,"Casi Seguro",IF(AK160=4,"Probable",IF(AK160=3,"Posible",IF(AK160=2,"Improbable",IF(AK160=1,"Rara Vez",IF(AK160=0,"Rara Vez",IF(AK160&lt;0,"Rara Vez")))))))</f>
        <v>Rara Vez</v>
      </c>
      <c r="AM160" s="561" t="s">
        <v>92</v>
      </c>
      <c r="AN160" s="568">
        <f t="shared" ref="AN160" si="548">IF(AH160="Débil",0,IF(AND(AH160="Moderado",AM160="Directamente"),1,IF(AND(AH160="Moderado",AM160="Indirectamente"),0,IF(AND(AH160="Moderado",AM160="No disminuye"),0,IF(AND(AH160="Fuerte",AM160="Directamente"),2,IF(AND(AH160="Fuerte",AM160="Indirectamente"),1,IF(AND(AH160="Fuerte",AM160="No disminuye"),0)))))))</f>
        <v>1</v>
      </c>
      <c r="AO160" s="568">
        <f>('4-VALORACIÓN DEL RIESGO'!AD85-AN160)</f>
        <v>4</v>
      </c>
      <c r="AP160" s="565" t="str">
        <f t="shared" ref="AP160" si="549">IF(AO160=5,"Catastrófico",IF(AO160=4,"Mayor",IF(AO160=3,"Moderado",IF(AO160=2,"Moderado",IF(AO160=1,"Moderado")))))</f>
        <v>Mayor</v>
      </c>
      <c r="AQ160" s="562" t="str">
        <f t="shared" ref="AQ160" si="550">IF(OR(AND(AP160="Moderado",AL160="Rara Vez"),AND(AP160="Moderado",AL160="Improbable")),"Moderado",IF(OR(AND(AP160="Mayor",AL160="Improbable"),AND(AP160="Mayor",AL160="Rara Vez"),AND(AP160="Moderado",AL160="Probable"),AND(AP160="Moderado",AL160="Posible")),"Alto",IF(OR(AND(AP160="Moderado",AL160="Casi Seguro"),AND(AP160="Mayor",AL160="Posible"),AND(AP160="Mayor",AL160="Probable"),AND(AP160="Mayor",AL160="Casi Seguro")),"Extremo",IF(AP160="Catastrófico","Extremo"))))</f>
        <v>Alto</v>
      </c>
      <c r="AR160" s="562"/>
      <c r="AS160" s="563" t="s">
        <v>411</v>
      </c>
    </row>
    <row r="161" spans="2:45" ht="30.75" thickBot="1" x14ac:dyDescent="0.3">
      <c r="B161" s="450"/>
      <c r="C161" s="451"/>
      <c r="D161" s="583"/>
      <c r="E161" s="583"/>
      <c r="F161" s="157"/>
      <c r="G161" s="157"/>
      <c r="H161" s="157"/>
      <c r="I161" s="157"/>
      <c r="J161" s="157"/>
      <c r="K161" s="157"/>
      <c r="L161" s="157"/>
      <c r="M161" s="164"/>
      <c r="N161" s="149" t="b">
        <f t="shared" si="470"/>
        <v>0</v>
      </c>
      <c r="O161" s="139"/>
      <c r="P161" s="149" t="b">
        <f t="shared" si="471"/>
        <v>0</v>
      </c>
      <c r="Q161" s="139"/>
      <c r="R161" s="149" t="b">
        <f t="shared" si="472"/>
        <v>0</v>
      </c>
      <c r="S161" s="139"/>
      <c r="T161" s="149" t="b">
        <f t="shared" si="473"/>
        <v>0</v>
      </c>
      <c r="U161" s="139"/>
      <c r="V161" s="149" t="b">
        <f t="shared" si="474"/>
        <v>0</v>
      </c>
      <c r="W161" s="139"/>
      <c r="X161" s="149" t="b">
        <f t="shared" si="475"/>
        <v>0</v>
      </c>
      <c r="Y161" s="139"/>
      <c r="Z161" s="149" t="b">
        <f t="shared" si="476"/>
        <v>0</v>
      </c>
      <c r="AA161" s="116">
        <f t="shared" si="477"/>
        <v>0</v>
      </c>
      <c r="AB161" s="117" t="str">
        <f t="shared" si="478"/>
        <v>Débil</v>
      </c>
      <c r="AC161" s="165"/>
      <c r="AD161" s="148" t="str">
        <f t="shared" si="479"/>
        <v>Débil</v>
      </c>
      <c r="AE161" s="118" t="str">
        <f t="shared" si="480"/>
        <v>0</v>
      </c>
      <c r="AF161" s="577"/>
      <c r="AG161" s="582"/>
      <c r="AH161" s="560"/>
      <c r="AI161" s="561"/>
      <c r="AJ161" s="564"/>
      <c r="AK161" s="564"/>
      <c r="AL161" s="564"/>
      <c r="AM161" s="561"/>
      <c r="AN161" s="569"/>
      <c r="AO161" s="569"/>
      <c r="AP161" s="565"/>
      <c r="AQ161" s="562"/>
      <c r="AR161" s="562"/>
      <c r="AS161" s="563"/>
    </row>
    <row r="162" spans="2:45" ht="30" x14ac:dyDescent="0.25">
      <c r="B162" s="450"/>
      <c r="C162" s="451"/>
      <c r="D162" s="583" t="str">
        <f>'3-IDENTIFICACIÓN DEL RIESGO'!G162</f>
        <v>Riesgo 2</v>
      </c>
      <c r="E162" s="583"/>
      <c r="F162" s="157"/>
      <c r="G162" s="157"/>
      <c r="H162" s="157"/>
      <c r="I162" s="157"/>
      <c r="J162" s="157"/>
      <c r="K162" s="157"/>
      <c r="L162" s="157"/>
      <c r="M162" s="164"/>
      <c r="N162" s="149" t="b">
        <f t="shared" si="470"/>
        <v>0</v>
      </c>
      <c r="O162" s="139"/>
      <c r="P162" s="149" t="b">
        <f t="shared" si="471"/>
        <v>0</v>
      </c>
      <c r="Q162" s="139"/>
      <c r="R162" s="149" t="b">
        <f t="shared" si="472"/>
        <v>0</v>
      </c>
      <c r="S162" s="139"/>
      <c r="T162" s="149" t="b">
        <f t="shared" si="473"/>
        <v>0</v>
      </c>
      <c r="U162" s="139"/>
      <c r="V162" s="149" t="b">
        <f t="shared" si="474"/>
        <v>0</v>
      </c>
      <c r="W162" s="139"/>
      <c r="X162" s="149" t="b">
        <f t="shared" si="475"/>
        <v>0</v>
      </c>
      <c r="Y162" s="139"/>
      <c r="Z162" s="149" t="b">
        <f t="shared" si="476"/>
        <v>0</v>
      </c>
      <c r="AA162" s="116">
        <f t="shared" si="477"/>
        <v>0</v>
      </c>
      <c r="AB162" s="117" t="str">
        <f t="shared" si="478"/>
        <v>Débil</v>
      </c>
      <c r="AC162" s="165"/>
      <c r="AD162" s="148" t="str">
        <f t="shared" si="479"/>
        <v>Débil</v>
      </c>
      <c r="AE162" s="118" t="str">
        <f t="shared" si="480"/>
        <v>0</v>
      </c>
      <c r="AF162" s="576"/>
      <c r="AG162" s="581" t="e">
        <f t="shared" ref="AG162" si="551">(AE162+AE163)/AF162</f>
        <v>#DIV/0!</v>
      </c>
      <c r="AH162" s="559" t="e">
        <f t="shared" ref="AH162" si="552">IF(AG162&lt;50,"Débil",IF(AG162&lt;=99,"Moderado",IF(AG162=100,"Fuerte",IF(AG162="","ERROR"))))</f>
        <v>#DIV/0!</v>
      </c>
      <c r="AI162" s="561"/>
      <c r="AJ162" s="564" t="e">
        <f t="shared" ref="AJ162" si="553">IF(AH162="Débil",0,IF(AND(AH162="Moderado",AI162="Directamente"),1,IF(AND(AH162="Moderado",AI162="No disminuye"),0,IF(AND(AH162="Fuerte",AI162="Directamente"),2,IF(AND(AH162="Fuerte",AI162="No disminuye"),0)))))</f>
        <v>#DIV/0!</v>
      </c>
      <c r="AK162" s="564" t="e">
        <f>('4-VALORACIÓN DEL RIESGO'!H86-AJ162)</f>
        <v>#DIV/0!</v>
      </c>
      <c r="AL162" s="564" t="e">
        <f t="shared" ref="AL162" si="554">IF(AK162=5,"Casi Seguro",IF(AK162=4,"Probable",IF(AK162=3,"Posible",IF(AK162=2,"Improbable",IF(AK162=1,"Rara Vez",IF(AK162=0,"Rara Vez",IF(AK162&lt;0,"Rara Vez")))))))</f>
        <v>#DIV/0!</v>
      </c>
      <c r="AM162" s="561"/>
      <c r="AN162" s="568" t="e">
        <f t="shared" ref="AN162" si="555">IF(AH162="Débil",0,IF(AND(AH162="Moderado",AM162="Directamente"),1,IF(AND(AH162="Moderado",AM162="Indirectamente"),0,IF(AND(AH162="Moderado",AM162="No disminuye"),0,IF(AND(AH162="Fuerte",AM162="Directamente"),2,IF(AND(AH162="Fuerte",AM162="Indirectamente"),1,IF(AND(AH162="Fuerte",AM162="No disminuye"),0)))))))</f>
        <v>#DIV/0!</v>
      </c>
      <c r="AO162" s="568" t="e">
        <f>('4-VALORACIÓN DEL RIESGO'!AD86-AN162)</f>
        <v>#DIV/0!</v>
      </c>
      <c r="AP162" s="565" t="e">
        <f t="shared" ref="AP162" si="556">IF(AO162=5,"Catastrófico",IF(AO162=4,"Mayor",IF(AO162=3,"Moderado",IF(AO162=2,"Moderado",IF(AO162=1,"Moderado")))))</f>
        <v>#DIV/0!</v>
      </c>
      <c r="AQ162" s="562" t="e">
        <f t="shared" ref="AQ162" si="557">IF(OR(AND(AP162="Moderado",AL162="Rara Vez"),AND(AP162="Moderado",AL162="Improbable")),"Moderado",IF(OR(AND(AP162="Mayor",AL162="Improbable"),AND(AP162="Mayor",AL162="Rara Vez"),AND(AP162="Moderado",AL162="Probable"),AND(AP162="Moderado",AL162="Posible")),"Alto",IF(OR(AND(AP162="Moderado",AL162="Casi Seguro"),AND(AP162="Mayor",AL162="Posible"),AND(AP162="Mayor",AL162="Probable"),AND(AP162="Mayor",AL162="Casi Seguro")),"Extremo",IF(AP162="Catastrófico","Extremo"))))</f>
        <v>#DIV/0!</v>
      </c>
      <c r="AR162" s="562"/>
      <c r="AS162" s="563" t="s">
        <v>411</v>
      </c>
    </row>
    <row r="163" spans="2:45" ht="30.75" thickBot="1" x14ac:dyDescent="0.3">
      <c r="B163" s="450"/>
      <c r="C163" s="451"/>
      <c r="D163" s="583"/>
      <c r="E163" s="583"/>
      <c r="F163" s="157"/>
      <c r="G163" s="157"/>
      <c r="H163" s="157"/>
      <c r="I163" s="157"/>
      <c r="J163" s="157"/>
      <c r="K163" s="157"/>
      <c r="L163" s="157"/>
      <c r="M163" s="164"/>
      <c r="N163" s="149" t="b">
        <f t="shared" si="470"/>
        <v>0</v>
      </c>
      <c r="O163" s="139"/>
      <c r="P163" s="149" t="b">
        <f t="shared" si="471"/>
        <v>0</v>
      </c>
      <c r="Q163" s="139"/>
      <c r="R163" s="149" t="b">
        <f t="shared" si="472"/>
        <v>0</v>
      </c>
      <c r="S163" s="139"/>
      <c r="T163" s="149" t="b">
        <f t="shared" si="473"/>
        <v>0</v>
      </c>
      <c r="U163" s="139"/>
      <c r="V163" s="149" t="b">
        <f t="shared" si="474"/>
        <v>0</v>
      </c>
      <c r="W163" s="139"/>
      <c r="X163" s="149" t="b">
        <f t="shared" si="475"/>
        <v>0</v>
      </c>
      <c r="Y163" s="139"/>
      <c r="Z163" s="149" t="b">
        <f t="shared" si="476"/>
        <v>0</v>
      </c>
      <c r="AA163" s="116">
        <f t="shared" si="477"/>
        <v>0</v>
      </c>
      <c r="AB163" s="117" t="str">
        <f t="shared" si="478"/>
        <v>Débil</v>
      </c>
      <c r="AC163" s="165"/>
      <c r="AD163" s="148" t="str">
        <f t="shared" si="479"/>
        <v>Débil</v>
      </c>
      <c r="AE163" s="118" t="str">
        <f t="shared" si="480"/>
        <v>0</v>
      </c>
      <c r="AF163" s="577"/>
      <c r="AG163" s="582"/>
      <c r="AH163" s="560"/>
      <c r="AI163" s="561"/>
      <c r="AJ163" s="564"/>
      <c r="AK163" s="564"/>
      <c r="AL163" s="564"/>
      <c r="AM163" s="561"/>
      <c r="AN163" s="569"/>
      <c r="AO163" s="569"/>
      <c r="AP163" s="565"/>
      <c r="AQ163" s="562"/>
      <c r="AR163" s="562"/>
      <c r="AS163" s="563"/>
    </row>
    <row r="164" spans="2:45" ht="30" x14ac:dyDescent="0.25">
      <c r="B164" s="450"/>
      <c r="C164" s="451"/>
      <c r="D164" s="583" t="str">
        <f>'3-IDENTIFICACIÓN DEL RIESGO'!G164</f>
        <v>Riesgo 3</v>
      </c>
      <c r="E164" s="583"/>
      <c r="F164" s="157"/>
      <c r="G164" s="157"/>
      <c r="H164" s="157"/>
      <c r="I164" s="157"/>
      <c r="J164" s="157"/>
      <c r="K164" s="157"/>
      <c r="L164" s="157"/>
      <c r="M164" s="164"/>
      <c r="N164" s="149" t="b">
        <f t="shared" si="470"/>
        <v>0</v>
      </c>
      <c r="O164" s="139"/>
      <c r="P164" s="149" t="b">
        <f t="shared" si="471"/>
        <v>0</v>
      </c>
      <c r="Q164" s="139"/>
      <c r="R164" s="149" t="b">
        <f t="shared" si="472"/>
        <v>0</v>
      </c>
      <c r="S164" s="139"/>
      <c r="T164" s="149" t="b">
        <f t="shared" si="473"/>
        <v>0</v>
      </c>
      <c r="U164" s="139"/>
      <c r="V164" s="149" t="b">
        <f t="shared" si="474"/>
        <v>0</v>
      </c>
      <c r="W164" s="139"/>
      <c r="X164" s="149" t="b">
        <f t="shared" si="475"/>
        <v>0</v>
      </c>
      <c r="Y164" s="139"/>
      <c r="Z164" s="149" t="b">
        <f t="shared" si="476"/>
        <v>0</v>
      </c>
      <c r="AA164" s="116">
        <f t="shared" si="477"/>
        <v>0</v>
      </c>
      <c r="AB164" s="117" t="str">
        <f t="shared" si="478"/>
        <v>Débil</v>
      </c>
      <c r="AC164" s="165"/>
      <c r="AD164" s="148" t="str">
        <f t="shared" si="479"/>
        <v>Débil</v>
      </c>
      <c r="AE164" s="118" t="str">
        <f t="shared" si="480"/>
        <v>0</v>
      </c>
      <c r="AF164" s="576"/>
      <c r="AG164" s="581" t="e">
        <f t="shared" ref="AG164" si="558">(AE164+AE165)/AF164</f>
        <v>#DIV/0!</v>
      </c>
      <c r="AH164" s="559" t="e">
        <f t="shared" ref="AH164" si="559">IF(AG164&lt;50,"Débil",IF(AG164&lt;=99,"Moderado",IF(AG164=100,"Fuerte",IF(AG164="","ERROR"))))</f>
        <v>#DIV/0!</v>
      </c>
      <c r="AI164" s="561"/>
      <c r="AJ164" s="564" t="e">
        <f t="shared" ref="AJ164" si="560">IF(AH164="Débil",0,IF(AND(AH164="Moderado",AI164="Directamente"),1,IF(AND(AH164="Moderado",AI164="No disminuye"),0,IF(AND(AH164="Fuerte",AI164="Directamente"),2,IF(AND(AH164="Fuerte",AI164="No disminuye"),0)))))</f>
        <v>#DIV/0!</v>
      </c>
      <c r="AK164" s="564" t="e">
        <f>('4-VALORACIÓN DEL RIESGO'!H87-AJ164)</f>
        <v>#DIV/0!</v>
      </c>
      <c r="AL164" s="564" t="e">
        <f t="shared" ref="AL164" si="561">IF(AK164=5,"Casi Seguro",IF(AK164=4,"Probable",IF(AK164=3,"Posible",IF(AK164=2,"Improbable",IF(AK164=1,"Rara Vez",IF(AK164=0,"Rara Vez",IF(AK164&lt;0,"Rara Vez")))))))</f>
        <v>#DIV/0!</v>
      </c>
      <c r="AM164" s="561"/>
      <c r="AN164" s="568" t="e">
        <f t="shared" ref="AN164" si="562">IF(AH164="Débil",0,IF(AND(AH164="Moderado",AM164="Directamente"),1,IF(AND(AH164="Moderado",AM164="Indirectamente"),0,IF(AND(AH164="Moderado",AM164="No disminuye"),0,IF(AND(AH164="Fuerte",AM164="Directamente"),2,IF(AND(AH164="Fuerte",AM164="Indirectamente"),1,IF(AND(AH164="Fuerte",AM164="No disminuye"),0)))))))</f>
        <v>#DIV/0!</v>
      </c>
      <c r="AO164" s="568" t="e">
        <f>('4-VALORACIÓN DEL RIESGO'!AD87-AN164)</f>
        <v>#DIV/0!</v>
      </c>
      <c r="AP164" s="565" t="e">
        <f t="shared" ref="AP164" si="563">IF(AO164=5,"Catastrófico",IF(AO164=4,"Mayor",IF(AO164=3,"Moderado",IF(AO164=2,"Moderado",IF(AO164=1,"Moderado")))))</f>
        <v>#DIV/0!</v>
      </c>
      <c r="AQ164" s="562" t="e">
        <f t="shared" ref="AQ164" si="564">IF(OR(AND(AP164="Moderado",AL164="Rara Vez"),AND(AP164="Moderado",AL164="Improbable")),"Moderado",IF(OR(AND(AP164="Mayor",AL164="Improbable"),AND(AP164="Mayor",AL164="Rara Vez"),AND(AP164="Moderado",AL164="Probable"),AND(AP164="Moderado",AL164="Posible")),"Alto",IF(OR(AND(AP164="Moderado",AL164="Casi Seguro"),AND(AP164="Mayor",AL164="Posible"),AND(AP164="Mayor",AL164="Probable"),AND(AP164="Mayor",AL164="Casi Seguro")),"Extremo",IF(AP164="Catastrófico","Extremo"))))</f>
        <v>#DIV/0!</v>
      </c>
      <c r="AR164" s="562"/>
      <c r="AS164" s="563" t="s">
        <v>411</v>
      </c>
    </row>
    <row r="165" spans="2:45" ht="30.75" thickBot="1" x14ac:dyDescent="0.3">
      <c r="B165" s="450"/>
      <c r="C165" s="451"/>
      <c r="D165" s="583"/>
      <c r="E165" s="583"/>
      <c r="F165" s="157"/>
      <c r="G165" s="157"/>
      <c r="H165" s="157"/>
      <c r="I165" s="157"/>
      <c r="J165" s="157"/>
      <c r="K165" s="157"/>
      <c r="L165" s="157"/>
      <c r="M165" s="164"/>
      <c r="N165" s="149" t="b">
        <f t="shared" si="470"/>
        <v>0</v>
      </c>
      <c r="O165" s="139"/>
      <c r="P165" s="149" t="b">
        <f t="shared" si="471"/>
        <v>0</v>
      </c>
      <c r="Q165" s="139"/>
      <c r="R165" s="149" t="b">
        <f t="shared" si="472"/>
        <v>0</v>
      </c>
      <c r="S165" s="139"/>
      <c r="T165" s="149" t="b">
        <f t="shared" si="473"/>
        <v>0</v>
      </c>
      <c r="U165" s="139"/>
      <c r="V165" s="149" t="b">
        <f t="shared" si="474"/>
        <v>0</v>
      </c>
      <c r="W165" s="139"/>
      <c r="X165" s="149" t="b">
        <f t="shared" si="475"/>
        <v>0</v>
      </c>
      <c r="Y165" s="139"/>
      <c r="Z165" s="149" t="b">
        <f t="shared" si="476"/>
        <v>0</v>
      </c>
      <c r="AA165" s="116">
        <f t="shared" si="477"/>
        <v>0</v>
      </c>
      <c r="AB165" s="117" t="str">
        <f t="shared" si="478"/>
        <v>Débil</v>
      </c>
      <c r="AC165" s="165"/>
      <c r="AD165" s="148" t="str">
        <f t="shared" si="479"/>
        <v>Débil</v>
      </c>
      <c r="AE165" s="118" t="str">
        <f t="shared" si="480"/>
        <v>0</v>
      </c>
      <c r="AF165" s="577"/>
      <c r="AG165" s="582"/>
      <c r="AH165" s="560"/>
      <c r="AI165" s="561"/>
      <c r="AJ165" s="564"/>
      <c r="AK165" s="564"/>
      <c r="AL165" s="564"/>
      <c r="AM165" s="561"/>
      <c r="AN165" s="569"/>
      <c r="AO165" s="569"/>
      <c r="AP165" s="565"/>
      <c r="AQ165" s="562"/>
      <c r="AR165" s="562"/>
      <c r="AS165" s="563"/>
    </row>
    <row r="166" spans="2:45" ht="30" x14ac:dyDescent="0.25">
      <c r="B166" s="450"/>
      <c r="C166" s="451"/>
      <c r="D166" s="583" t="str">
        <f>'3-IDENTIFICACIÓN DEL RIESGO'!G166</f>
        <v>Riesgo 4</v>
      </c>
      <c r="E166" s="583"/>
      <c r="F166" s="157"/>
      <c r="G166" s="157"/>
      <c r="H166" s="157"/>
      <c r="I166" s="157"/>
      <c r="J166" s="157"/>
      <c r="K166" s="157"/>
      <c r="L166" s="157"/>
      <c r="M166" s="164"/>
      <c r="N166" s="149" t="b">
        <f t="shared" si="470"/>
        <v>0</v>
      </c>
      <c r="O166" s="139"/>
      <c r="P166" s="149" t="b">
        <f t="shared" si="471"/>
        <v>0</v>
      </c>
      <c r="Q166" s="139"/>
      <c r="R166" s="149" t="b">
        <f t="shared" si="472"/>
        <v>0</v>
      </c>
      <c r="S166" s="139"/>
      <c r="T166" s="149" t="b">
        <f t="shared" si="473"/>
        <v>0</v>
      </c>
      <c r="U166" s="139"/>
      <c r="V166" s="149" t="b">
        <f t="shared" si="474"/>
        <v>0</v>
      </c>
      <c r="W166" s="139"/>
      <c r="X166" s="149" t="b">
        <f t="shared" si="475"/>
        <v>0</v>
      </c>
      <c r="Y166" s="139"/>
      <c r="Z166" s="149" t="b">
        <f t="shared" si="476"/>
        <v>0</v>
      </c>
      <c r="AA166" s="116">
        <f t="shared" si="477"/>
        <v>0</v>
      </c>
      <c r="AB166" s="117" t="str">
        <f t="shared" si="478"/>
        <v>Débil</v>
      </c>
      <c r="AC166" s="165"/>
      <c r="AD166" s="148" t="str">
        <f t="shared" si="479"/>
        <v>Débil</v>
      </c>
      <c r="AE166" s="118" t="str">
        <f t="shared" si="480"/>
        <v>0</v>
      </c>
      <c r="AF166" s="576"/>
      <c r="AG166" s="581" t="e">
        <f t="shared" ref="AG166" si="565">(AE166+AE167)/AF166</f>
        <v>#DIV/0!</v>
      </c>
      <c r="AH166" s="559" t="e">
        <f t="shared" ref="AH166" si="566">IF(AG166&lt;50,"Débil",IF(AG166&lt;=99,"Moderado",IF(AG166=100,"Fuerte",IF(AG166="","ERROR"))))</f>
        <v>#DIV/0!</v>
      </c>
      <c r="AI166" s="561"/>
      <c r="AJ166" s="564" t="e">
        <f t="shared" ref="AJ166" si="567">IF(AH166="Débil",0,IF(AND(AH166="Moderado",AI166="Directamente"),1,IF(AND(AH166="Moderado",AI166="No disminuye"),0,IF(AND(AH166="Fuerte",AI166="Directamente"),2,IF(AND(AH166="Fuerte",AI166="No disminuye"),0)))))</f>
        <v>#DIV/0!</v>
      </c>
      <c r="AK166" s="564" t="e">
        <f>('4-VALORACIÓN DEL RIESGO'!H88-AJ166)</f>
        <v>#DIV/0!</v>
      </c>
      <c r="AL166" s="564" t="e">
        <f t="shared" ref="AL166" si="568">IF(AK166=5,"Casi Seguro",IF(AK166=4,"Probable",IF(AK166=3,"Posible",IF(AK166=2,"Improbable",IF(AK166=1,"Rara Vez",IF(AK166=0,"Rara Vez",IF(AK166&lt;0,"Rara Vez")))))))</f>
        <v>#DIV/0!</v>
      </c>
      <c r="AM166" s="561"/>
      <c r="AN166" s="568" t="e">
        <f t="shared" ref="AN166" si="569">IF(AH166="Débil",0,IF(AND(AH166="Moderado",AM166="Directamente"),1,IF(AND(AH166="Moderado",AM166="Indirectamente"),0,IF(AND(AH166="Moderado",AM166="No disminuye"),0,IF(AND(AH166="Fuerte",AM166="Directamente"),2,IF(AND(AH166="Fuerte",AM166="Indirectamente"),1,IF(AND(AH166="Fuerte",AM166="No disminuye"),0)))))))</f>
        <v>#DIV/0!</v>
      </c>
      <c r="AO166" s="568" t="e">
        <f>('4-VALORACIÓN DEL RIESGO'!AD88-AN166)</f>
        <v>#DIV/0!</v>
      </c>
      <c r="AP166" s="565" t="e">
        <f t="shared" ref="AP166" si="570">IF(AO166=5,"Catastrófico",IF(AO166=4,"Mayor",IF(AO166=3,"Moderado",IF(AO166=2,"Moderado",IF(AO166=1,"Moderado")))))</f>
        <v>#DIV/0!</v>
      </c>
      <c r="AQ166" s="562" t="e">
        <f t="shared" ref="AQ166" si="571">IF(OR(AND(AP166="Moderado",AL166="Rara Vez"),AND(AP166="Moderado",AL166="Improbable")),"Moderado",IF(OR(AND(AP166="Mayor",AL166="Improbable"),AND(AP166="Mayor",AL166="Rara Vez"),AND(AP166="Moderado",AL166="Probable"),AND(AP166="Moderado",AL166="Posible")),"Alto",IF(OR(AND(AP166="Moderado",AL166="Casi Seguro"),AND(AP166="Mayor",AL166="Posible"),AND(AP166="Mayor",AL166="Probable"),AND(AP166="Mayor",AL166="Casi Seguro")),"Extremo",IF(AP166="Catastrófico","Extremo"))))</f>
        <v>#DIV/0!</v>
      </c>
      <c r="AR166" s="562"/>
      <c r="AS166" s="563" t="s">
        <v>411</v>
      </c>
    </row>
    <row r="167" spans="2:45" ht="30.75" thickBot="1" x14ac:dyDescent="0.3">
      <c r="B167" s="450"/>
      <c r="C167" s="451"/>
      <c r="D167" s="583"/>
      <c r="E167" s="583"/>
      <c r="F167" s="157"/>
      <c r="G167" s="157"/>
      <c r="H167" s="157"/>
      <c r="I167" s="157"/>
      <c r="J167" s="157"/>
      <c r="K167" s="157"/>
      <c r="L167" s="157"/>
      <c r="M167" s="164"/>
      <c r="N167" s="149" t="b">
        <f t="shared" si="470"/>
        <v>0</v>
      </c>
      <c r="O167" s="139"/>
      <c r="P167" s="149" t="b">
        <f t="shared" si="471"/>
        <v>0</v>
      </c>
      <c r="Q167" s="139"/>
      <c r="R167" s="149" t="b">
        <f t="shared" si="472"/>
        <v>0</v>
      </c>
      <c r="S167" s="139"/>
      <c r="T167" s="149" t="b">
        <f t="shared" si="473"/>
        <v>0</v>
      </c>
      <c r="U167" s="139"/>
      <c r="V167" s="149" t="b">
        <f t="shared" si="474"/>
        <v>0</v>
      </c>
      <c r="W167" s="139"/>
      <c r="X167" s="149" t="b">
        <f t="shared" si="475"/>
        <v>0</v>
      </c>
      <c r="Y167" s="139"/>
      <c r="Z167" s="149" t="b">
        <f t="shared" si="476"/>
        <v>0</v>
      </c>
      <c r="AA167" s="116">
        <f t="shared" si="477"/>
        <v>0</v>
      </c>
      <c r="AB167" s="117" t="str">
        <f t="shared" si="478"/>
        <v>Débil</v>
      </c>
      <c r="AC167" s="165"/>
      <c r="AD167" s="148" t="str">
        <f t="shared" si="479"/>
        <v>Débil</v>
      </c>
      <c r="AE167" s="118" t="str">
        <f t="shared" si="480"/>
        <v>0</v>
      </c>
      <c r="AF167" s="577"/>
      <c r="AG167" s="582"/>
      <c r="AH167" s="560"/>
      <c r="AI167" s="561"/>
      <c r="AJ167" s="564"/>
      <c r="AK167" s="564"/>
      <c r="AL167" s="564"/>
      <c r="AM167" s="561"/>
      <c r="AN167" s="569"/>
      <c r="AO167" s="569"/>
      <c r="AP167" s="565"/>
      <c r="AQ167" s="562"/>
      <c r="AR167" s="562"/>
      <c r="AS167" s="563"/>
    </row>
    <row r="168" spans="2:45" ht="30" x14ac:dyDescent="0.25">
      <c r="B168" s="450"/>
      <c r="C168" s="451"/>
      <c r="D168" s="583" t="str">
        <f>'3-IDENTIFICACIÓN DEL RIESGO'!G168</f>
        <v>Riesgo 5</v>
      </c>
      <c r="E168" s="583"/>
      <c r="F168" s="157"/>
      <c r="G168" s="157"/>
      <c r="H168" s="157"/>
      <c r="I168" s="157"/>
      <c r="J168" s="157"/>
      <c r="K168" s="157"/>
      <c r="L168" s="157"/>
      <c r="M168" s="164"/>
      <c r="N168" s="149" t="b">
        <f t="shared" si="470"/>
        <v>0</v>
      </c>
      <c r="O168" s="139"/>
      <c r="P168" s="149" t="b">
        <f t="shared" si="471"/>
        <v>0</v>
      </c>
      <c r="Q168" s="139"/>
      <c r="R168" s="149" t="b">
        <f t="shared" si="472"/>
        <v>0</v>
      </c>
      <c r="S168" s="139"/>
      <c r="T168" s="149" t="b">
        <f t="shared" si="473"/>
        <v>0</v>
      </c>
      <c r="U168" s="139"/>
      <c r="V168" s="149" t="b">
        <f t="shared" si="474"/>
        <v>0</v>
      </c>
      <c r="W168" s="139"/>
      <c r="X168" s="149" t="b">
        <f t="shared" si="475"/>
        <v>0</v>
      </c>
      <c r="Y168" s="139"/>
      <c r="Z168" s="149" t="b">
        <f t="shared" si="476"/>
        <v>0</v>
      </c>
      <c r="AA168" s="116">
        <f t="shared" si="477"/>
        <v>0</v>
      </c>
      <c r="AB168" s="117" t="str">
        <f t="shared" si="478"/>
        <v>Débil</v>
      </c>
      <c r="AC168" s="165"/>
      <c r="AD168" s="148" t="str">
        <f t="shared" si="479"/>
        <v>Débil</v>
      </c>
      <c r="AE168" s="118" t="str">
        <f t="shared" si="480"/>
        <v>0</v>
      </c>
      <c r="AF168" s="576"/>
      <c r="AG168" s="581" t="e">
        <f t="shared" ref="AG168" si="572">(AE168+AE169)/AF168</f>
        <v>#DIV/0!</v>
      </c>
      <c r="AH168" s="559" t="e">
        <f t="shared" ref="AH168" si="573">IF(AG168&lt;50,"Débil",IF(AG168&lt;=99,"Moderado",IF(AG168=100,"Fuerte",IF(AG168="","ERROR"))))</f>
        <v>#DIV/0!</v>
      </c>
      <c r="AI168" s="561"/>
      <c r="AJ168" s="564" t="e">
        <f t="shared" ref="AJ168" si="574">IF(AH168="Débil",0,IF(AND(AH168="Moderado",AI168="Directamente"),1,IF(AND(AH168="Moderado",AI168="No disminuye"),0,IF(AND(AH168="Fuerte",AI168="Directamente"),2,IF(AND(AH168="Fuerte",AI168="No disminuye"),0)))))</f>
        <v>#DIV/0!</v>
      </c>
      <c r="AK168" s="564" t="e">
        <f>('4-VALORACIÓN DEL RIESGO'!H89-AJ168)</f>
        <v>#DIV/0!</v>
      </c>
      <c r="AL168" s="564" t="e">
        <f t="shared" ref="AL168" si="575">IF(AK168=5,"Casi Seguro",IF(AK168=4,"Probable",IF(AK168=3,"Posible",IF(AK168=2,"Improbable",IF(AK168=1,"Rara Vez",IF(AK168=0,"Rara Vez",IF(AK168&lt;0,"Rara Vez")))))))</f>
        <v>#DIV/0!</v>
      </c>
      <c r="AM168" s="561"/>
      <c r="AN168" s="568" t="e">
        <f t="shared" ref="AN168" si="576">IF(AH168="Débil",0,IF(AND(AH168="Moderado",AM168="Directamente"),1,IF(AND(AH168="Moderado",AM168="Indirectamente"),0,IF(AND(AH168="Moderado",AM168="No disminuye"),0,IF(AND(AH168="Fuerte",AM168="Directamente"),2,IF(AND(AH168="Fuerte",AM168="Indirectamente"),1,IF(AND(AH168="Fuerte",AM168="No disminuye"),0)))))))</f>
        <v>#DIV/0!</v>
      </c>
      <c r="AO168" s="568" t="e">
        <f>('4-VALORACIÓN DEL RIESGO'!AD89-AN168)</f>
        <v>#DIV/0!</v>
      </c>
      <c r="AP168" s="565" t="e">
        <f t="shared" ref="AP168" si="577">IF(AO168=5,"Catastrófico",IF(AO168=4,"Mayor",IF(AO168=3,"Moderado",IF(AO168=2,"Moderado",IF(AO168=1,"Moderado")))))</f>
        <v>#DIV/0!</v>
      </c>
      <c r="AQ168" s="562" t="e">
        <f t="shared" ref="AQ168" si="578">IF(OR(AND(AP168="Moderado",AL168="Rara Vez"),AND(AP168="Moderado",AL168="Improbable")),"Moderado",IF(OR(AND(AP168="Mayor",AL168="Improbable"),AND(AP168="Mayor",AL168="Rara Vez"),AND(AP168="Moderado",AL168="Probable"),AND(AP168="Moderado",AL168="Posible")),"Alto",IF(OR(AND(AP168="Moderado",AL168="Casi Seguro"),AND(AP168="Mayor",AL168="Posible"),AND(AP168="Mayor",AL168="Probable"),AND(AP168="Mayor",AL168="Casi Seguro")),"Extremo",IF(AP168="Catastrófico","Extremo"))))</f>
        <v>#DIV/0!</v>
      </c>
      <c r="AR168" s="562"/>
      <c r="AS168" s="563" t="s">
        <v>411</v>
      </c>
    </row>
    <row r="169" spans="2:45" ht="30.75" thickBot="1" x14ac:dyDescent="0.3">
      <c r="B169" s="450"/>
      <c r="C169" s="451"/>
      <c r="D169" s="583"/>
      <c r="E169" s="583"/>
      <c r="F169" s="157"/>
      <c r="G169" s="157"/>
      <c r="H169" s="157"/>
      <c r="I169" s="157"/>
      <c r="J169" s="157"/>
      <c r="K169" s="157"/>
      <c r="L169" s="157"/>
      <c r="M169" s="164"/>
      <c r="N169" s="149" t="b">
        <f t="shared" si="470"/>
        <v>0</v>
      </c>
      <c r="O169" s="139"/>
      <c r="P169" s="149" t="b">
        <f t="shared" si="471"/>
        <v>0</v>
      </c>
      <c r="Q169" s="139"/>
      <c r="R169" s="149" t="b">
        <f>IF(Q169="Oportuna",15,IF(Q169="Inoportuna",0))</f>
        <v>0</v>
      </c>
      <c r="S169" s="139"/>
      <c r="T169" s="149" t="b">
        <f t="shared" si="473"/>
        <v>0</v>
      </c>
      <c r="U169" s="139"/>
      <c r="V169" s="149" t="b">
        <f t="shared" si="474"/>
        <v>0</v>
      </c>
      <c r="W169" s="139"/>
      <c r="X169" s="149" t="b">
        <f t="shared" si="475"/>
        <v>0</v>
      </c>
      <c r="Y169" s="139"/>
      <c r="Z169" s="149" t="b">
        <f t="shared" si="476"/>
        <v>0</v>
      </c>
      <c r="AA169" s="116">
        <f t="shared" si="477"/>
        <v>0</v>
      </c>
      <c r="AB169" s="117" t="str">
        <f t="shared" si="478"/>
        <v>Débil</v>
      </c>
      <c r="AC169" s="165"/>
      <c r="AD169" s="148" t="str">
        <f t="shared" si="479"/>
        <v>Débil</v>
      </c>
      <c r="AE169" s="118" t="str">
        <f t="shared" si="480"/>
        <v>0</v>
      </c>
      <c r="AF169" s="577"/>
      <c r="AG169" s="582"/>
      <c r="AH169" s="560"/>
      <c r="AI169" s="561"/>
      <c r="AJ169" s="564"/>
      <c r="AK169" s="564"/>
      <c r="AL169" s="564"/>
      <c r="AM169" s="561"/>
      <c r="AN169" s="569"/>
      <c r="AO169" s="569"/>
      <c r="AP169" s="565"/>
      <c r="AQ169" s="562"/>
      <c r="AR169" s="562"/>
      <c r="AS169" s="563"/>
    </row>
    <row r="170" spans="2:45" ht="54.75" customHeight="1" x14ac:dyDescent="0.25">
      <c r="B170" s="450" t="str">
        <f>'3-IDENTIFICACIÓN DEL RIESGO'!B170</f>
        <v>Seguimiento, Evaluación y Mejora</v>
      </c>
      <c r="C170" s="451" t="str">
        <f>'3-IDENTIFICACIÓN DEL RIESGO'!E170</f>
        <v xml:space="preserve">1. Oficina de Control Interno.
2. Oficina de Planeación.
3. Oficina del Inspector de Gestión de Tierras.
4. Secretaría General
</v>
      </c>
      <c r="D170" s="583" t="str">
        <f>'3-IDENTIFICACIÓN DEL RIESGO'!G170</f>
        <v>Modificar, alterar u omitir información relevante en los informes emitidos por la Oficina de Control Interno a fin de beneficiar a terceros</v>
      </c>
      <c r="E170" s="583"/>
      <c r="F170" s="157" t="s">
        <v>926</v>
      </c>
      <c r="G170" s="157" t="s">
        <v>426</v>
      </c>
      <c r="H170" s="157" t="s">
        <v>917</v>
      </c>
      <c r="I170" s="157" t="s">
        <v>918</v>
      </c>
      <c r="J170" s="157" t="s">
        <v>919</v>
      </c>
      <c r="K170" s="157" t="s">
        <v>920</v>
      </c>
      <c r="L170" s="157" t="s">
        <v>921</v>
      </c>
      <c r="M170" s="164" t="s">
        <v>185</v>
      </c>
      <c r="N170" s="149">
        <f t="shared" ref="N170:N179" si="579">IF(M170="Asignado",15,IF(M170="NO asignado",0))</f>
        <v>15</v>
      </c>
      <c r="O170" s="139" t="s">
        <v>850</v>
      </c>
      <c r="P170" s="149">
        <f t="shared" ref="P170:P179" si="580">IF(O170="Adecuado",15,IF(O170="Inadecuado",0))</f>
        <v>15</v>
      </c>
      <c r="Q170" s="139" t="s">
        <v>187</v>
      </c>
      <c r="R170" s="149">
        <f t="shared" ref="R170:R178" si="581">IF(Q170="Oportuna",15,IF(Q170="Inoportuna",0))</f>
        <v>15</v>
      </c>
      <c r="S170" s="139" t="s">
        <v>61</v>
      </c>
      <c r="T170" s="149">
        <f t="shared" ref="T170:T179" si="582">IF(S170="Prevenir",15,IF(S170="Detectar",10,IF(S170="No es un control",0)))</f>
        <v>15</v>
      </c>
      <c r="U170" s="139" t="s">
        <v>188</v>
      </c>
      <c r="V170" s="149">
        <f t="shared" ref="V170:V179" si="583">IF(U170="Confiable",15,IF(U170="No confiable",0))</f>
        <v>15</v>
      </c>
      <c r="W170" s="139" t="s">
        <v>854</v>
      </c>
      <c r="X170" s="149">
        <f t="shared" ref="X170:X179" si="584">IF(W170="Se investigan oportunamente",15,IF(W170="No se investigan oportunamente",0))</f>
        <v>15</v>
      </c>
      <c r="Y170" s="139" t="s">
        <v>855</v>
      </c>
      <c r="Z170" s="149">
        <f t="shared" ref="Z170:Z179" si="585">IF(Y170="Completa",10,IF(Y170="Incompleta",5,IF(Y170="No existe",0)))</f>
        <v>10</v>
      </c>
      <c r="AA170" s="116">
        <f t="shared" ref="AA170:AA179" si="586">N170+P170+R170+T170+V170+X170+Z170</f>
        <v>100</v>
      </c>
      <c r="AB170" s="117" t="str">
        <f t="shared" ref="AB170:AB179" si="587">IF(AA170&lt;86,"Débil",(IF(AA170&lt;96,"Moderado","Fuerte")))</f>
        <v>Fuerte</v>
      </c>
      <c r="AC170" s="165" t="s">
        <v>64</v>
      </c>
      <c r="AD170" s="148" t="str">
        <f t="shared" ref="AD170:AD179" si="588">IF(OR(AND(AB170="Fuerte",AC170="Moderado"),AND(AB170="Moderado",AC170="Fuerte"),AND(AB170="Moderado",AC170="Moderado")),"Moderado",IF(OR(AND(AB170="Fuerte",AC170="Débil"),AND(AB170="Moderado",AC170="Débil"),AND(AB170="Débil")),"Débil",IF(AND(AB170="Fuerte",AC170="Fuerte"),"Fuerte")))</f>
        <v>Fuerte</v>
      </c>
      <c r="AE170" s="118" t="str">
        <f t="shared" ref="AE170:AE179" si="589">IF(AD170="Fuerte","100",IF(AD170="Moderado","50",IF(AD170="Débil","0")))</f>
        <v>100</v>
      </c>
      <c r="AF170" s="576">
        <v>2</v>
      </c>
      <c r="AG170" s="581">
        <f t="shared" ref="AG170" si="590">(AE170+AE171)/AF170</f>
        <v>100</v>
      </c>
      <c r="AH170" s="559" t="str">
        <f t="shared" ref="AH170" si="591">IF(AG170&lt;50,"Débil",IF(AG170&lt;=99,"Moderado",IF(AG170=100,"Fuerte",IF(AG170="","ERROR"))))</f>
        <v>Fuerte</v>
      </c>
      <c r="AI170" s="561" t="s">
        <v>92</v>
      </c>
      <c r="AJ170" s="564">
        <f t="shared" ref="AJ170" si="592">IF(AH170="Débil",0,IF(AND(AH170="Moderado",AI170="Directamente"),1,IF(AND(AH170="Moderado",AI170="No disminuye"),0,IF(AND(AH170="Fuerte",AI170="Directamente"),2,IF(AND(AH170="Fuerte",AI170="No disminuye"),0)))))</f>
        <v>2</v>
      </c>
      <c r="AK170" s="564">
        <f>('4-VALORACIÓN DEL RIESGO'!H90-AJ170)</f>
        <v>-1</v>
      </c>
      <c r="AL170" s="564" t="str">
        <f t="shared" ref="AL170" si="593">IF(AK170=5,"Casi Seguro",IF(AK170=4,"Probable",IF(AK170=3,"Posible",IF(AK170=2,"Improbable",IF(AK170=1,"Rara Vez",IF(AK170=0,"Rara Vez",IF(AK170&lt;0,"Rara Vez")))))))</f>
        <v>Rara Vez</v>
      </c>
      <c r="AM170" s="561" t="s">
        <v>92</v>
      </c>
      <c r="AN170" s="568">
        <f t="shared" ref="AN170" si="594">IF(AH170="Débil",0,IF(AND(AH170="Moderado",AM170="Directamente"),1,IF(AND(AH170="Moderado",AM170="Indirectamente"),0,IF(AND(AH170="Moderado",AM170="No disminuye"),0,IF(AND(AH170="Fuerte",AM170="Directamente"),2,IF(AND(AH170="Fuerte",AM170="Indirectamente"),1,IF(AND(AH170="Fuerte",AM170="No disminuye"),0)))))))</f>
        <v>2</v>
      </c>
      <c r="AO170" s="568">
        <f>('4-VALORACIÓN DEL RIESGO'!AD90-AN170)</f>
        <v>2</v>
      </c>
      <c r="AP170" s="565" t="str">
        <f t="shared" ref="AP170" si="595">IF(AO170=5,"Catastrófico",IF(AO170=4,"Mayor",IF(AO170=3,"Moderado",IF(AO170=2,"Moderado",IF(AO170=1,"Moderado")))))</f>
        <v>Moderado</v>
      </c>
      <c r="AQ170" s="562" t="str">
        <f t="shared" ref="AQ170" si="596">IF(OR(AND(AP170="Moderado",AL170="Rara Vez"),AND(AP170="Moderado",AL170="Improbable")),"Moderado",IF(OR(AND(AP170="Mayor",AL170="Improbable"),AND(AP170="Mayor",AL170="Rara Vez"),AND(AP170="Moderado",AL170="Probable"),AND(AP170="Moderado",AL170="Posible")),"Alto",IF(OR(AND(AP170="Moderado",AL170="Casi Seguro"),AND(AP170="Mayor",AL170="Posible"),AND(AP170="Mayor",AL170="Probable"),AND(AP170="Mayor",AL170="Casi Seguro")),"Extremo",IF(AP170="Catastrófico","Extremo"))))</f>
        <v>Moderado</v>
      </c>
      <c r="AR170" s="562"/>
      <c r="AS170" s="563" t="s">
        <v>411</v>
      </c>
    </row>
    <row r="171" spans="2:45" ht="56.25" customHeight="1" thickBot="1" x14ac:dyDescent="0.3">
      <c r="B171" s="450"/>
      <c r="C171" s="451"/>
      <c r="D171" s="583"/>
      <c r="E171" s="583"/>
      <c r="F171" s="157" t="s">
        <v>926</v>
      </c>
      <c r="G171" s="157" t="s">
        <v>426</v>
      </c>
      <c r="H171" s="157" t="s">
        <v>922</v>
      </c>
      <c r="I171" s="157" t="s">
        <v>923</v>
      </c>
      <c r="J171" s="157" t="s">
        <v>919</v>
      </c>
      <c r="K171" s="157" t="s">
        <v>924</v>
      </c>
      <c r="L171" s="157" t="s">
        <v>925</v>
      </c>
      <c r="M171" s="164" t="s">
        <v>849</v>
      </c>
      <c r="N171" s="149">
        <f t="shared" si="579"/>
        <v>15</v>
      </c>
      <c r="O171" s="139" t="s">
        <v>850</v>
      </c>
      <c r="P171" s="149">
        <f t="shared" si="580"/>
        <v>15</v>
      </c>
      <c r="Q171" s="139" t="s">
        <v>851</v>
      </c>
      <c r="R171" s="149">
        <f t="shared" si="581"/>
        <v>15</v>
      </c>
      <c r="S171" s="139" t="s">
        <v>852</v>
      </c>
      <c r="T171" s="149">
        <f t="shared" si="582"/>
        <v>15</v>
      </c>
      <c r="U171" s="139" t="s">
        <v>853</v>
      </c>
      <c r="V171" s="149">
        <f t="shared" si="583"/>
        <v>15</v>
      </c>
      <c r="W171" s="139" t="s">
        <v>854</v>
      </c>
      <c r="X171" s="149">
        <f t="shared" si="584"/>
        <v>15</v>
      </c>
      <c r="Y171" s="139" t="s">
        <v>855</v>
      </c>
      <c r="Z171" s="149">
        <f t="shared" si="585"/>
        <v>10</v>
      </c>
      <c r="AA171" s="116">
        <f t="shared" si="586"/>
        <v>100</v>
      </c>
      <c r="AB171" s="117" t="str">
        <f t="shared" si="587"/>
        <v>Fuerte</v>
      </c>
      <c r="AC171" s="165" t="s">
        <v>64</v>
      </c>
      <c r="AD171" s="148" t="str">
        <f t="shared" si="588"/>
        <v>Fuerte</v>
      </c>
      <c r="AE171" s="118" t="str">
        <f t="shared" si="589"/>
        <v>100</v>
      </c>
      <c r="AF171" s="577"/>
      <c r="AG171" s="582"/>
      <c r="AH171" s="560"/>
      <c r="AI171" s="561"/>
      <c r="AJ171" s="564"/>
      <c r="AK171" s="564"/>
      <c r="AL171" s="564"/>
      <c r="AM171" s="561"/>
      <c r="AN171" s="569"/>
      <c r="AO171" s="569"/>
      <c r="AP171" s="565"/>
      <c r="AQ171" s="562"/>
      <c r="AR171" s="562"/>
      <c r="AS171" s="563"/>
    </row>
    <row r="172" spans="2:45" ht="30" x14ac:dyDescent="0.25">
      <c r="B172" s="450"/>
      <c r="C172" s="451"/>
      <c r="D172" s="583" t="str">
        <f>'3-IDENTIFICACIÓN DEL RIESGO'!G172</f>
        <v>Riesgo 2</v>
      </c>
      <c r="E172" s="583"/>
      <c r="F172" s="157"/>
      <c r="G172" s="157"/>
      <c r="H172" s="157"/>
      <c r="I172" s="157"/>
      <c r="J172" s="157"/>
      <c r="K172" s="157"/>
      <c r="L172" s="157"/>
      <c r="M172" s="164"/>
      <c r="N172" s="149" t="b">
        <f t="shared" si="579"/>
        <v>0</v>
      </c>
      <c r="O172" s="139"/>
      <c r="P172" s="149" t="b">
        <f t="shared" si="580"/>
        <v>0</v>
      </c>
      <c r="Q172" s="139"/>
      <c r="R172" s="149" t="b">
        <f t="shared" si="581"/>
        <v>0</v>
      </c>
      <c r="S172" s="139"/>
      <c r="T172" s="149" t="b">
        <f t="shared" si="582"/>
        <v>0</v>
      </c>
      <c r="U172" s="139"/>
      <c r="V172" s="149" t="b">
        <f t="shared" si="583"/>
        <v>0</v>
      </c>
      <c r="W172" s="139"/>
      <c r="X172" s="149" t="b">
        <f t="shared" si="584"/>
        <v>0</v>
      </c>
      <c r="Y172" s="139"/>
      <c r="Z172" s="149" t="b">
        <f t="shared" si="585"/>
        <v>0</v>
      </c>
      <c r="AA172" s="116">
        <f t="shared" si="586"/>
        <v>0</v>
      </c>
      <c r="AB172" s="117" t="str">
        <f t="shared" si="587"/>
        <v>Débil</v>
      </c>
      <c r="AC172" s="165"/>
      <c r="AD172" s="148" t="str">
        <f t="shared" si="588"/>
        <v>Débil</v>
      </c>
      <c r="AE172" s="118" t="str">
        <f t="shared" si="589"/>
        <v>0</v>
      </c>
      <c r="AF172" s="576"/>
      <c r="AG172" s="581" t="e">
        <f t="shared" ref="AG172" si="597">(AE172+AE173)/AF172</f>
        <v>#DIV/0!</v>
      </c>
      <c r="AH172" s="559" t="e">
        <f t="shared" ref="AH172" si="598">IF(AG172&lt;50,"Débil",IF(AG172&lt;=99,"Moderado",IF(AG172=100,"Fuerte",IF(AG172="","ERROR"))))</f>
        <v>#DIV/0!</v>
      </c>
      <c r="AI172" s="561"/>
      <c r="AJ172" s="564" t="e">
        <f t="shared" ref="AJ172" si="599">IF(AH172="Débil",0,IF(AND(AH172="Moderado",AI172="Directamente"),1,IF(AND(AH172="Moderado",AI172="No disminuye"),0,IF(AND(AH172="Fuerte",AI172="Directamente"),2,IF(AND(AH172="Fuerte",AI172="No disminuye"),0)))))</f>
        <v>#DIV/0!</v>
      </c>
      <c r="AK172" s="564" t="e">
        <f>('4-VALORACIÓN DEL RIESGO'!H91-AJ172)</f>
        <v>#DIV/0!</v>
      </c>
      <c r="AL172" s="564" t="e">
        <f t="shared" ref="AL172" si="600">IF(AK172=5,"Casi Seguro",IF(AK172=4,"Probable",IF(AK172=3,"Posible",IF(AK172=2,"Improbable",IF(AK172=1,"Rara Vez",IF(AK172=0,"Rara Vez",IF(AK172&lt;0,"Rara Vez")))))))</f>
        <v>#DIV/0!</v>
      </c>
      <c r="AM172" s="561"/>
      <c r="AN172" s="568" t="e">
        <f t="shared" ref="AN172" si="601">IF(AH172="Débil",0,IF(AND(AH172="Moderado",AM172="Directamente"),1,IF(AND(AH172="Moderado",AM172="Indirectamente"),0,IF(AND(AH172="Moderado",AM172="No disminuye"),0,IF(AND(AH172="Fuerte",AM172="Directamente"),2,IF(AND(AH172="Fuerte",AM172="Indirectamente"),1,IF(AND(AH172="Fuerte",AM172="No disminuye"),0)))))))</f>
        <v>#DIV/0!</v>
      </c>
      <c r="AO172" s="568" t="e">
        <f>('4-VALORACIÓN DEL RIESGO'!AD91-AN172)</f>
        <v>#DIV/0!</v>
      </c>
      <c r="AP172" s="565" t="e">
        <f>IF(AO172=5,"Catastrófico",IF(AO172=4,"Mayor",IF(AO172=3,"Moderado",IF(AO172=2,"Moderado",IF(AO172=1,"Moderado")))))</f>
        <v>#DIV/0!</v>
      </c>
      <c r="AQ172" s="562" t="e">
        <f t="shared" ref="AQ172" si="602">IF(OR(AND(AP172="Moderado",AL172="Rara Vez"),AND(AP172="Moderado",AL172="Improbable")),"Moderado",IF(OR(AND(AP172="Mayor",AL172="Improbable"),AND(AP172="Mayor",AL172="Rara Vez"),AND(AP172="Moderado",AL172="Probable"),AND(AP172="Moderado",AL172="Posible")),"Alto",IF(OR(AND(AP172="Moderado",AL172="Casi Seguro"),AND(AP172="Mayor",AL172="Posible"),AND(AP172="Mayor",AL172="Probable"),AND(AP172="Mayor",AL172="Casi Seguro")),"Extremo",IF(AP172="Catastrófico","Extremo"))))</f>
        <v>#DIV/0!</v>
      </c>
      <c r="AR172" s="562"/>
      <c r="AS172" s="563" t="s">
        <v>411</v>
      </c>
    </row>
    <row r="173" spans="2:45" ht="30.75" thickBot="1" x14ac:dyDescent="0.3">
      <c r="B173" s="450"/>
      <c r="C173" s="451"/>
      <c r="D173" s="583"/>
      <c r="E173" s="583"/>
      <c r="F173" s="157"/>
      <c r="G173" s="157"/>
      <c r="H173" s="157"/>
      <c r="I173" s="157"/>
      <c r="J173" s="157"/>
      <c r="K173" s="157"/>
      <c r="L173" s="157"/>
      <c r="M173" s="164"/>
      <c r="N173" s="149" t="b">
        <f t="shared" si="579"/>
        <v>0</v>
      </c>
      <c r="O173" s="139"/>
      <c r="P173" s="149" t="b">
        <f t="shared" si="580"/>
        <v>0</v>
      </c>
      <c r="Q173" s="139"/>
      <c r="R173" s="149" t="b">
        <f t="shared" si="581"/>
        <v>0</v>
      </c>
      <c r="S173" s="139"/>
      <c r="T173" s="149" t="b">
        <f t="shared" si="582"/>
        <v>0</v>
      </c>
      <c r="U173" s="139"/>
      <c r="V173" s="149" t="b">
        <f t="shared" si="583"/>
        <v>0</v>
      </c>
      <c r="W173" s="139"/>
      <c r="X173" s="149" t="b">
        <f t="shared" si="584"/>
        <v>0</v>
      </c>
      <c r="Y173" s="139"/>
      <c r="Z173" s="149" t="b">
        <f t="shared" si="585"/>
        <v>0</v>
      </c>
      <c r="AA173" s="116">
        <f t="shared" si="586"/>
        <v>0</v>
      </c>
      <c r="AB173" s="117" t="str">
        <f t="shared" si="587"/>
        <v>Débil</v>
      </c>
      <c r="AC173" s="165"/>
      <c r="AD173" s="148" t="str">
        <f t="shared" si="588"/>
        <v>Débil</v>
      </c>
      <c r="AE173" s="118" t="str">
        <f t="shared" si="589"/>
        <v>0</v>
      </c>
      <c r="AF173" s="577"/>
      <c r="AG173" s="582"/>
      <c r="AH173" s="560"/>
      <c r="AI173" s="561"/>
      <c r="AJ173" s="564"/>
      <c r="AK173" s="564"/>
      <c r="AL173" s="564"/>
      <c r="AM173" s="561"/>
      <c r="AN173" s="569"/>
      <c r="AO173" s="569"/>
      <c r="AP173" s="565"/>
      <c r="AQ173" s="562"/>
      <c r="AR173" s="562"/>
      <c r="AS173" s="563"/>
    </row>
    <row r="174" spans="2:45" ht="30" x14ac:dyDescent="0.25">
      <c r="B174" s="450"/>
      <c r="C174" s="451"/>
      <c r="D174" s="583" t="str">
        <f>'3-IDENTIFICACIÓN DEL RIESGO'!G174</f>
        <v>Riesgo 3</v>
      </c>
      <c r="E174" s="583"/>
      <c r="F174" s="157"/>
      <c r="G174" s="157"/>
      <c r="H174" s="157"/>
      <c r="I174" s="157"/>
      <c r="J174" s="157"/>
      <c r="K174" s="157"/>
      <c r="L174" s="157"/>
      <c r="M174" s="164"/>
      <c r="N174" s="149" t="b">
        <f t="shared" si="579"/>
        <v>0</v>
      </c>
      <c r="O174" s="139"/>
      <c r="P174" s="149" t="b">
        <f t="shared" si="580"/>
        <v>0</v>
      </c>
      <c r="Q174" s="139"/>
      <c r="R174" s="149" t="b">
        <f t="shared" si="581"/>
        <v>0</v>
      </c>
      <c r="S174" s="139"/>
      <c r="T174" s="149" t="b">
        <f t="shared" si="582"/>
        <v>0</v>
      </c>
      <c r="U174" s="139"/>
      <c r="V174" s="149" t="b">
        <f t="shared" si="583"/>
        <v>0</v>
      </c>
      <c r="W174" s="139"/>
      <c r="X174" s="149" t="b">
        <f t="shared" si="584"/>
        <v>0</v>
      </c>
      <c r="Y174" s="139"/>
      <c r="Z174" s="149" t="b">
        <f t="shared" si="585"/>
        <v>0</v>
      </c>
      <c r="AA174" s="116">
        <f t="shared" si="586"/>
        <v>0</v>
      </c>
      <c r="AB174" s="117" t="str">
        <f t="shared" si="587"/>
        <v>Débil</v>
      </c>
      <c r="AC174" s="165"/>
      <c r="AD174" s="148" t="str">
        <f t="shared" si="588"/>
        <v>Débil</v>
      </c>
      <c r="AE174" s="118" t="str">
        <f t="shared" si="589"/>
        <v>0</v>
      </c>
      <c r="AF174" s="576"/>
      <c r="AG174" s="581" t="e">
        <f t="shared" ref="AG174" si="603">(AE174+AE175)/AF174</f>
        <v>#DIV/0!</v>
      </c>
      <c r="AH174" s="559" t="e">
        <f t="shared" ref="AH174" si="604">IF(AG174&lt;50,"Débil",IF(AG174&lt;=99,"Moderado",IF(AG174=100,"Fuerte",IF(AG174="","ERROR"))))</f>
        <v>#DIV/0!</v>
      </c>
      <c r="AI174" s="561"/>
      <c r="AJ174" s="564" t="e">
        <f t="shared" ref="AJ174" si="605">IF(AH174="Débil",0,IF(AND(AH174="Moderado",AI174="Directamente"),1,IF(AND(AH174="Moderado",AI174="No disminuye"),0,IF(AND(AH174="Fuerte",AI174="Directamente"),2,IF(AND(AH174="Fuerte",AI174="No disminuye"),0)))))</f>
        <v>#DIV/0!</v>
      </c>
      <c r="AK174" s="564" t="e">
        <f>('4-VALORACIÓN DEL RIESGO'!H92-AJ174)</f>
        <v>#DIV/0!</v>
      </c>
      <c r="AL174" s="564" t="e">
        <f t="shared" ref="AL174" si="606">IF(AK174=5,"Casi Seguro",IF(AK174=4,"Probable",IF(AK174=3,"Posible",IF(AK174=2,"Improbable",IF(AK174=1,"Rara Vez",IF(AK174=0,"Rara Vez",IF(AK174&lt;0,"Rara Vez")))))))</f>
        <v>#DIV/0!</v>
      </c>
      <c r="AM174" s="561"/>
      <c r="AN174" s="568" t="e">
        <f t="shared" ref="AN174" si="607">IF(AH174="Débil",0,IF(AND(AH174="Moderado",AM174="Directamente"),1,IF(AND(AH174="Moderado",AM174="Indirectamente"),0,IF(AND(AH174="Moderado",AM174="No disminuye"),0,IF(AND(AH174="Fuerte",AM174="Directamente"),2,IF(AND(AH174="Fuerte",AM174="Indirectamente"),1,IF(AND(AH174="Fuerte",AM174="No disminuye"),0)))))))</f>
        <v>#DIV/0!</v>
      </c>
      <c r="AO174" s="568" t="e">
        <f>('4-VALORACIÓN DEL RIESGO'!AD92-AN174)</f>
        <v>#DIV/0!</v>
      </c>
      <c r="AP174" s="565" t="e">
        <f t="shared" ref="AP174" si="608">IF(AO174=5,"Catastrófico",IF(AO174=4,"Mayor",IF(AO174=3,"Moderado",IF(AO174=2,"Moderado",IF(AO174=1,"Moderado")))))</f>
        <v>#DIV/0!</v>
      </c>
      <c r="AQ174" s="562" t="e">
        <f t="shared" ref="AQ174" si="609">IF(OR(AND(AP174="Moderado",AL174="Rara Vez"),AND(AP174="Moderado",AL174="Improbable")),"Moderado",IF(OR(AND(AP174="Mayor",AL174="Improbable"),AND(AP174="Mayor",AL174="Rara Vez"),AND(AP174="Moderado",AL174="Probable"),AND(AP174="Moderado",AL174="Posible")),"Alto",IF(OR(AND(AP174="Moderado",AL174="Casi Seguro"),AND(AP174="Mayor",AL174="Posible"),AND(AP174="Mayor",AL174="Probable"),AND(AP174="Mayor",AL174="Casi Seguro")),"Extremo",IF(AP174="Catastrófico","Extremo"))))</f>
        <v>#DIV/0!</v>
      </c>
      <c r="AR174" s="562"/>
      <c r="AS174" s="563" t="s">
        <v>411</v>
      </c>
    </row>
    <row r="175" spans="2:45" ht="30.75" thickBot="1" x14ac:dyDescent="0.3">
      <c r="B175" s="450"/>
      <c r="C175" s="451"/>
      <c r="D175" s="583"/>
      <c r="E175" s="583"/>
      <c r="F175" s="157"/>
      <c r="G175" s="157"/>
      <c r="H175" s="157"/>
      <c r="I175" s="157"/>
      <c r="J175" s="157"/>
      <c r="K175" s="157"/>
      <c r="L175" s="157"/>
      <c r="M175" s="164"/>
      <c r="N175" s="149" t="b">
        <f t="shared" si="579"/>
        <v>0</v>
      </c>
      <c r="O175" s="139"/>
      <c r="P175" s="149" t="b">
        <f t="shared" si="580"/>
        <v>0</v>
      </c>
      <c r="Q175" s="139"/>
      <c r="R175" s="149" t="b">
        <f t="shared" si="581"/>
        <v>0</v>
      </c>
      <c r="S175" s="139"/>
      <c r="T175" s="149" t="b">
        <f t="shared" si="582"/>
        <v>0</v>
      </c>
      <c r="U175" s="139"/>
      <c r="V175" s="149" t="b">
        <f t="shared" si="583"/>
        <v>0</v>
      </c>
      <c r="W175" s="139"/>
      <c r="X175" s="149" t="b">
        <f t="shared" si="584"/>
        <v>0</v>
      </c>
      <c r="Y175" s="139"/>
      <c r="Z175" s="149" t="b">
        <f t="shared" si="585"/>
        <v>0</v>
      </c>
      <c r="AA175" s="116">
        <f t="shared" si="586"/>
        <v>0</v>
      </c>
      <c r="AB175" s="117" t="str">
        <f t="shared" si="587"/>
        <v>Débil</v>
      </c>
      <c r="AC175" s="165"/>
      <c r="AD175" s="148" t="str">
        <f t="shared" si="588"/>
        <v>Débil</v>
      </c>
      <c r="AE175" s="118" t="str">
        <f t="shared" si="589"/>
        <v>0</v>
      </c>
      <c r="AF175" s="577"/>
      <c r="AG175" s="582"/>
      <c r="AH175" s="560"/>
      <c r="AI175" s="561"/>
      <c r="AJ175" s="564"/>
      <c r="AK175" s="564"/>
      <c r="AL175" s="564"/>
      <c r="AM175" s="561"/>
      <c r="AN175" s="569"/>
      <c r="AO175" s="569"/>
      <c r="AP175" s="565"/>
      <c r="AQ175" s="562"/>
      <c r="AR175" s="562"/>
      <c r="AS175" s="563"/>
    </row>
    <row r="176" spans="2:45" ht="30" x14ac:dyDescent="0.25">
      <c r="B176" s="450"/>
      <c r="C176" s="451"/>
      <c r="D176" s="583" t="str">
        <f>'3-IDENTIFICACIÓN DEL RIESGO'!G176</f>
        <v>Riesgo 4</v>
      </c>
      <c r="E176" s="583"/>
      <c r="F176" s="157"/>
      <c r="G176" s="157"/>
      <c r="H176" s="157"/>
      <c r="I176" s="157"/>
      <c r="J176" s="157"/>
      <c r="K176" s="157"/>
      <c r="L176" s="157"/>
      <c r="M176" s="164"/>
      <c r="N176" s="149" t="b">
        <f t="shared" si="579"/>
        <v>0</v>
      </c>
      <c r="O176" s="139"/>
      <c r="P176" s="149" t="b">
        <f t="shared" si="580"/>
        <v>0</v>
      </c>
      <c r="Q176" s="139"/>
      <c r="R176" s="149" t="b">
        <f t="shared" si="581"/>
        <v>0</v>
      </c>
      <c r="S176" s="139"/>
      <c r="T176" s="149" t="b">
        <f t="shared" si="582"/>
        <v>0</v>
      </c>
      <c r="U176" s="139"/>
      <c r="V176" s="149" t="b">
        <f t="shared" si="583"/>
        <v>0</v>
      </c>
      <c r="W176" s="139"/>
      <c r="X176" s="149" t="b">
        <f t="shared" si="584"/>
        <v>0</v>
      </c>
      <c r="Y176" s="139"/>
      <c r="Z176" s="149" t="b">
        <f t="shared" si="585"/>
        <v>0</v>
      </c>
      <c r="AA176" s="116">
        <f t="shared" si="586"/>
        <v>0</v>
      </c>
      <c r="AB176" s="117" t="str">
        <f t="shared" si="587"/>
        <v>Débil</v>
      </c>
      <c r="AC176" s="165"/>
      <c r="AD176" s="148" t="str">
        <f t="shared" si="588"/>
        <v>Débil</v>
      </c>
      <c r="AE176" s="118" t="str">
        <f t="shared" si="589"/>
        <v>0</v>
      </c>
      <c r="AF176" s="576"/>
      <c r="AG176" s="581" t="e">
        <f t="shared" ref="AG176" si="610">(AE176+AE177)/AF176</f>
        <v>#DIV/0!</v>
      </c>
      <c r="AH176" s="559" t="e">
        <f t="shared" ref="AH176" si="611">IF(AG176&lt;50,"Débil",IF(AG176&lt;=99,"Moderado",IF(AG176=100,"Fuerte",IF(AG176="","ERROR"))))</f>
        <v>#DIV/0!</v>
      </c>
      <c r="AI176" s="561"/>
      <c r="AJ176" s="564" t="e">
        <f t="shared" ref="AJ176" si="612">IF(AH176="Débil",0,IF(AND(AH176="Moderado",AI176="Directamente"),1,IF(AND(AH176="Moderado",AI176="No disminuye"),0,IF(AND(AH176="Fuerte",AI176="Directamente"),2,IF(AND(AH176="Fuerte",AI176="No disminuye"),0)))))</f>
        <v>#DIV/0!</v>
      </c>
      <c r="AK176" s="564" t="e">
        <f>('4-VALORACIÓN DEL RIESGO'!H93-AJ176)</f>
        <v>#DIV/0!</v>
      </c>
      <c r="AL176" s="564" t="e">
        <f t="shared" ref="AL176" si="613">IF(AK176=5,"Casi Seguro",IF(AK176=4,"Probable",IF(AK176=3,"Posible",IF(AK176=2,"Improbable",IF(AK176=1,"Rara Vez",IF(AK176=0,"Rara Vez",IF(AK176&lt;0,"Rara Vez")))))))</f>
        <v>#DIV/0!</v>
      </c>
      <c r="AM176" s="561"/>
      <c r="AN176" s="568" t="e">
        <f t="shared" ref="AN176" si="614">IF(AH176="Débil",0,IF(AND(AH176="Moderado",AM176="Directamente"),1,IF(AND(AH176="Moderado",AM176="Indirectamente"),0,IF(AND(AH176="Moderado",AM176="No disminuye"),0,IF(AND(AH176="Fuerte",AM176="Directamente"),2,IF(AND(AH176="Fuerte",AM176="Indirectamente"),1,IF(AND(AH176="Fuerte",AM176="No disminuye"),0)))))))</f>
        <v>#DIV/0!</v>
      </c>
      <c r="AO176" s="568" t="e">
        <f>('4-VALORACIÓN DEL RIESGO'!AD93-AN176)</f>
        <v>#DIV/0!</v>
      </c>
      <c r="AP176" s="565" t="e">
        <f t="shared" ref="AP176" si="615">IF(AO176=5,"Catastrófico",IF(AO176=4,"Mayor",IF(AO176=3,"Moderado",IF(AO176=2,"Moderado",IF(AO176=1,"Moderado")))))</f>
        <v>#DIV/0!</v>
      </c>
      <c r="AQ176" s="562" t="e">
        <f t="shared" ref="AQ176" si="616">IF(OR(AND(AP176="Moderado",AL176="Rara Vez"),AND(AP176="Moderado",AL176="Improbable")),"Moderado",IF(OR(AND(AP176="Mayor",AL176="Improbable"),AND(AP176="Mayor",AL176="Rara Vez"),AND(AP176="Moderado",AL176="Probable"),AND(AP176="Moderado",AL176="Posible")),"Alto",IF(OR(AND(AP176="Moderado",AL176="Casi Seguro"),AND(AP176="Mayor",AL176="Posible"),AND(AP176="Mayor",AL176="Probable"),AND(AP176="Mayor",AL176="Casi Seguro")),"Extremo",IF(AP176="Catastrófico","Extremo"))))</f>
        <v>#DIV/0!</v>
      </c>
      <c r="AR176" s="562"/>
      <c r="AS176" s="563" t="s">
        <v>411</v>
      </c>
    </row>
    <row r="177" spans="2:45" ht="30.75" thickBot="1" x14ac:dyDescent="0.3">
      <c r="B177" s="450"/>
      <c r="C177" s="451"/>
      <c r="D177" s="583"/>
      <c r="E177" s="583"/>
      <c r="F177" s="157"/>
      <c r="G177" s="157"/>
      <c r="H177" s="157"/>
      <c r="I177" s="157"/>
      <c r="J177" s="157"/>
      <c r="K177" s="157"/>
      <c r="L177" s="157"/>
      <c r="M177" s="164"/>
      <c r="N177" s="149" t="b">
        <f t="shared" si="579"/>
        <v>0</v>
      </c>
      <c r="O177" s="139"/>
      <c r="P177" s="149" t="b">
        <f t="shared" si="580"/>
        <v>0</v>
      </c>
      <c r="Q177" s="139"/>
      <c r="R177" s="149" t="b">
        <f t="shared" si="581"/>
        <v>0</v>
      </c>
      <c r="S177" s="139"/>
      <c r="T177" s="149" t="b">
        <f t="shared" si="582"/>
        <v>0</v>
      </c>
      <c r="U177" s="139"/>
      <c r="V177" s="149" t="b">
        <f t="shared" si="583"/>
        <v>0</v>
      </c>
      <c r="W177" s="139"/>
      <c r="X177" s="149" t="b">
        <f t="shared" si="584"/>
        <v>0</v>
      </c>
      <c r="Y177" s="139"/>
      <c r="Z177" s="149" t="b">
        <f t="shared" si="585"/>
        <v>0</v>
      </c>
      <c r="AA177" s="116">
        <f t="shared" si="586"/>
        <v>0</v>
      </c>
      <c r="AB177" s="117" t="str">
        <f t="shared" si="587"/>
        <v>Débil</v>
      </c>
      <c r="AC177" s="165"/>
      <c r="AD177" s="148" t="str">
        <f t="shared" si="588"/>
        <v>Débil</v>
      </c>
      <c r="AE177" s="118" t="str">
        <f t="shared" si="589"/>
        <v>0</v>
      </c>
      <c r="AF177" s="577"/>
      <c r="AG177" s="582"/>
      <c r="AH177" s="560"/>
      <c r="AI177" s="561"/>
      <c r="AJ177" s="564"/>
      <c r="AK177" s="564"/>
      <c r="AL177" s="564"/>
      <c r="AM177" s="561"/>
      <c r="AN177" s="569"/>
      <c r="AO177" s="569"/>
      <c r="AP177" s="565"/>
      <c r="AQ177" s="562"/>
      <c r="AR177" s="562"/>
      <c r="AS177" s="563"/>
    </row>
    <row r="178" spans="2:45" ht="30" x14ac:dyDescent="0.25">
      <c r="B178" s="450"/>
      <c r="C178" s="451"/>
      <c r="D178" s="583" t="str">
        <f>'3-IDENTIFICACIÓN DEL RIESGO'!G178</f>
        <v>Riesgo 5</v>
      </c>
      <c r="E178" s="583"/>
      <c r="F178" s="157"/>
      <c r="G178" s="157"/>
      <c r="H178" s="157"/>
      <c r="I178" s="157"/>
      <c r="J178" s="157"/>
      <c r="K178" s="157"/>
      <c r="L178" s="157"/>
      <c r="M178" s="164"/>
      <c r="N178" s="149" t="b">
        <f t="shared" si="579"/>
        <v>0</v>
      </c>
      <c r="O178" s="139"/>
      <c r="P178" s="149" t="b">
        <f t="shared" si="580"/>
        <v>0</v>
      </c>
      <c r="Q178" s="139"/>
      <c r="R178" s="149" t="b">
        <f t="shared" si="581"/>
        <v>0</v>
      </c>
      <c r="S178" s="139"/>
      <c r="T178" s="149" t="b">
        <f t="shared" si="582"/>
        <v>0</v>
      </c>
      <c r="U178" s="139"/>
      <c r="V178" s="149" t="b">
        <f t="shared" si="583"/>
        <v>0</v>
      </c>
      <c r="W178" s="139"/>
      <c r="X178" s="149" t="b">
        <f t="shared" si="584"/>
        <v>0</v>
      </c>
      <c r="Y178" s="139"/>
      <c r="Z178" s="149" t="b">
        <f t="shared" si="585"/>
        <v>0</v>
      </c>
      <c r="AA178" s="116">
        <f t="shared" si="586"/>
        <v>0</v>
      </c>
      <c r="AB178" s="117" t="str">
        <f t="shared" si="587"/>
        <v>Débil</v>
      </c>
      <c r="AC178" s="165"/>
      <c r="AD178" s="148" t="str">
        <f t="shared" si="588"/>
        <v>Débil</v>
      </c>
      <c r="AE178" s="118" t="str">
        <f t="shared" si="589"/>
        <v>0</v>
      </c>
      <c r="AF178" s="576"/>
      <c r="AG178" s="581" t="e">
        <f t="shared" ref="AG178" si="617">(AE178+AE179)/AF178</f>
        <v>#DIV/0!</v>
      </c>
      <c r="AH178" s="559" t="e">
        <f t="shared" ref="AH178" si="618">IF(AG178&lt;50,"Débil",IF(AG178&lt;=99,"Moderado",IF(AG178=100,"Fuerte",IF(AG178="","ERROR"))))</f>
        <v>#DIV/0!</v>
      </c>
      <c r="AI178" s="561"/>
      <c r="AJ178" s="564" t="e">
        <f t="shared" ref="AJ178" si="619">IF(AH178="Débil",0,IF(AND(AH178="Moderado",AI178="Directamente"),1,IF(AND(AH178="Moderado",AI178="No disminuye"),0,IF(AND(AH178="Fuerte",AI178="Directamente"),2,IF(AND(AH178="Fuerte",AI178="No disminuye"),0)))))</f>
        <v>#DIV/0!</v>
      </c>
      <c r="AK178" s="564" t="e">
        <f>('4-VALORACIÓN DEL RIESGO'!H94-AJ178)</f>
        <v>#DIV/0!</v>
      </c>
      <c r="AL178" s="564" t="e">
        <f t="shared" ref="AL178" si="620">IF(AK178=5,"Casi Seguro",IF(AK178=4,"Probable",IF(AK178=3,"Posible",IF(AK178=2,"Improbable",IF(AK178=1,"Rara Vez",IF(AK178=0,"Rara Vez",IF(AK178&lt;0,"Rara Vez")))))))</f>
        <v>#DIV/0!</v>
      </c>
      <c r="AM178" s="561"/>
      <c r="AN178" s="568" t="e">
        <f t="shared" ref="AN178" si="621">IF(AH178="Débil",0,IF(AND(AH178="Moderado",AM178="Directamente"),1,IF(AND(AH178="Moderado",AM178="Indirectamente"),0,IF(AND(AH178="Moderado",AM178="No disminuye"),0,IF(AND(AH178="Fuerte",AM178="Directamente"),2,IF(AND(AH178="Fuerte",AM178="Indirectamente"),1,IF(AND(AH178="Fuerte",AM178="No disminuye"),0)))))))</f>
        <v>#DIV/0!</v>
      </c>
      <c r="AO178" s="568" t="e">
        <f>('4-VALORACIÓN DEL RIESGO'!AD94-AN178)</f>
        <v>#DIV/0!</v>
      </c>
      <c r="AP178" s="565" t="e">
        <f t="shared" ref="AP178" si="622">IF(AO178=5,"Catastrófico",IF(AO178=4,"Mayor",IF(AO178=3,"Moderado",IF(AO178=2,"Moderado",IF(AO178=1,"Moderado")))))</f>
        <v>#DIV/0!</v>
      </c>
      <c r="AQ178" s="562" t="e">
        <f t="shared" ref="AQ178" si="623">IF(OR(AND(AP178="Moderado",AL178="Rara Vez"),AND(AP178="Moderado",AL178="Improbable")),"Moderado",IF(OR(AND(AP178="Mayor",AL178="Improbable"),AND(AP178="Mayor",AL178="Rara Vez"),AND(AP178="Moderado",AL178="Probable"),AND(AP178="Moderado",AL178="Posible")),"Alto",IF(OR(AND(AP178="Moderado",AL178="Casi Seguro"),AND(AP178="Mayor",AL178="Posible"),AND(AP178="Mayor",AL178="Probable"),AND(AP178="Mayor",AL178="Casi Seguro")),"Extremo",IF(AP178="Catastrófico","Extremo"))))</f>
        <v>#DIV/0!</v>
      </c>
      <c r="AR178" s="562"/>
      <c r="AS178" s="563" t="s">
        <v>411</v>
      </c>
    </row>
    <row r="179" spans="2:45" ht="30" x14ac:dyDescent="0.25">
      <c r="B179" s="450"/>
      <c r="C179" s="451"/>
      <c r="D179" s="583"/>
      <c r="E179" s="583"/>
      <c r="F179" s="157"/>
      <c r="G179" s="157"/>
      <c r="H179" s="157"/>
      <c r="I179" s="157"/>
      <c r="J179" s="157"/>
      <c r="K179" s="157"/>
      <c r="L179" s="157"/>
      <c r="M179" s="164"/>
      <c r="N179" s="149" t="b">
        <f t="shared" si="579"/>
        <v>0</v>
      </c>
      <c r="O179" s="139"/>
      <c r="P179" s="149" t="b">
        <f t="shared" si="580"/>
        <v>0</v>
      </c>
      <c r="Q179" s="139"/>
      <c r="R179" s="149" t="b">
        <f>IF(Q179="Oportuna",15,IF(Q179="Inoportuna",0))</f>
        <v>0</v>
      </c>
      <c r="S179" s="139"/>
      <c r="T179" s="149" t="b">
        <f t="shared" si="582"/>
        <v>0</v>
      </c>
      <c r="U179" s="139"/>
      <c r="V179" s="149" t="b">
        <f t="shared" si="583"/>
        <v>0</v>
      </c>
      <c r="W179" s="139"/>
      <c r="X179" s="149" t="b">
        <f t="shared" si="584"/>
        <v>0</v>
      </c>
      <c r="Y179" s="139"/>
      <c r="Z179" s="149" t="b">
        <f t="shared" si="585"/>
        <v>0</v>
      </c>
      <c r="AA179" s="116">
        <f t="shared" si="586"/>
        <v>0</v>
      </c>
      <c r="AB179" s="117" t="str">
        <f t="shared" si="587"/>
        <v>Débil</v>
      </c>
      <c r="AC179" s="165"/>
      <c r="AD179" s="148" t="str">
        <f t="shared" si="588"/>
        <v>Débil</v>
      </c>
      <c r="AE179" s="118" t="str">
        <f t="shared" si="589"/>
        <v>0</v>
      </c>
      <c r="AF179" s="577"/>
      <c r="AG179" s="582"/>
      <c r="AH179" s="560"/>
      <c r="AI179" s="561"/>
      <c r="AJ179" s="564"/>
      <c r="AK179" s="564"/>
      <c r="AL179" s="564"/>
      <c r="AM179" s="561"/>
      <c r="AN179" s="569"/>
      <c r="AO179" s="569"/>
      <c r="AP179" s="565"/>
      <c r="AQ179" s="562"/>
      <c r="AR179" s="562"/>
      <c r="AS179" s="563"/>
    </row>
    <row r="180" spans="2:45" ht="18.75" x14ac:dyDescent="0.3">
      <c r="B180" s="89"/>
      <c r="C180" s="81"/>
      <c r="D180" s="81"/>
      <c r="E180" s="76"/>
      <c r="F180" s="76"/>
      <c r="G180" s="76"/>
      <c r="H180" s="76"/>
      <c r="I180" s="76"/>
      <c r="J180" s="76"/>
      <c r="K180" s="76"/>
      <c r="L180" s="76"/>
      <c r="M180" s="76"/>
      <c r="N180" s="76"/>
      <c r="O180" s="76"/>
      <c r="P180" s="76"/>
      <c r="Q180" s="76"/>
      <c r="R180" s="76"/>
      <c r="S180" s="76"/>
      <c r="T180" s="76"/>
      <c r="U180" s="76"/>
      <c r="V180" s="76"/>
      <c r="W180" s="76"/>
      <c r="X180" s="76"/>
      <c r="Y180" s="76"/>
      <c r="Z180" s="76"/>
      <c r="AA180" s="76"/>
      <c r="AB180" s="76"/>
      <c r="AC180" s="76"/>
      <c r="AD180" s="76"/>
      <c r="AE180" s="76"/>
      <c r="AF180" s="76"/>
      <c r="AG180" s="77"/>
      <c r="AH180" s="77"/>
      <c r="AI180" s="76"/>
      <c r="AJ180" s="76"/>
      <c r="AK180" s="76"/>
      <c r="AL180" s="76"/>
      <c r="AM180" s="76"/>
      <c r="AN180" s="76"/>
      <c r="AO180" s="76"/>
      <c r="AP180" s="76"/>
      <c r="AQ180" s="7"/>
      <c r="AR180" s="7"/>
      <c r="AS180" s="90"/>
    </row>
    <row r="181" spans="2:45" ht="66.75" customHeight="1" x14ac:dyDescent="0.25">
      <c r="B181" s="89"/>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119"/>
      <c r="AH181" s="119"/>
      <c r="AI181" s="7"/>
      <c r="AJ181" s="7"/>
      <c r="AK181" s="7"/>
      <c r="AL181" s="7"/>
      <c r="AM181" s="7"/>
      <c r="AN181" s="7"/>
      <c r="AO181" s="7"/>
      <c r="AP181" s="7"/>
      <c r="AQ181" s="7"/>
      <c r="AR181" s="7"/>
      <c r="AS181" s="90"/>
    </row>
    <row r="182" spans="2:45" ht="42.75" customHeight="1" thickBot="1" x14ac:dyDescent="0.3">
      <c r="B182" s="94"/>
      <c r="C182" s="95"/>
      <c r="D182" s="95"/>
      <c r="E182" s="95"/>
      <c r="F182" s="95"/>
      <c r="G182" s="95"/>
      <c r="H182" s="95"/>
      <c r="I182" s="95"/>
      <c r="J182" s="95"/>
      <c r="K182" s="95"/>
      <c r="L182" s="95"/>
      <c r="M182" s="95"/>
      <c r="N182" s="95"/>
      <c r="O182" s="95"/>
      <c r="P182" s="95"/>
      <c r="Q182" s="95"/>
      <c r="R182" s="95"/>
      <c r="S182" s="95"/>
      <c r="T182" s="95"/>
      <c r="U182" s="95"/>
      <c r="V182" s="95"/>
      <c r="W182" s="95"/>
      <c r="X182" s="95"/>
      <c r="Y182" s="95"/>
      <c r="Z182" s="95"/>
      <c r="AA182" s="95"/>
      <c r="AB182" s="95"/>
      <c r="AC182" s="95"/>
      <c r="AD182" s="95"/>
      <c r="AE182" s="95"/>
      <c r="AF182" s="95"/>
      <c r="AG182" s="120"/>
      <c r="AH182" s="120"/>
      <c r="AI182" s="95"/>
      <c r="AJ182" s="95"/>
      <c r="AK182" s="95"/>
      <c r="AL182" s="95"/>
      <c r="AM182" s="95"/>
      <c r="AN182" s="95"/>
      <c r="AO182" s="95"/>
      <c r="AP182" s="95"/>
      <c r="AQ182" s="95"/>
      <c r="AR182" s="95"/>
      <c r="AS182" s="96"/>
    </row>
    <row r="183" spans="2:45" ht="15.75" thickTop="1" x14ac:dyDescent="0.25"/>
  </sheetData>
  <sheetProtection algorithmName="SHA-512" hashValue="PePBH3aFAuljWptfaLrzz9ol4l3vhqgVKxNTyk/kd71DNLNU27/FfvV4eQyX/9QFvfWaRKbkualcfqK9Cu3etA==" saltValue="28wnRu/x/mYc6XouYnmHEw==" spinCount="100000" sheet="1" objects="1" scenarios="1" formatCells="0" formatColumns="0" formatRows="0"/>
  <dataConsolidate/>
  <mergeCells count="1260">
    <mergeCell ref="D178:E179"/>
    <mergeCell ref="AF178:AF179"/>
    <mergeCell ref="AG178:AG179"/>
    <mergeCell ref="AH178:AH179"/>
    <mergeCell ref="AI178:AI179"/>
    <mergeCell ref="AJ178:AJ179"/>
    <mergeCell ref="AK178:AK179"/>
    <mergeCell ref="AL178:AL179"/>
    <mergeCell ref="AM178:AM179"/>
    <mergeCell ref="AN178:AN179"/>
    <mergeCell ref="AO178:AO179"/>
    <mergeCell ref="AP178:AP179"/>
    <mergeCell ref="AQ178:AR179"/>
    <mergeCell ref="AS178:AS179"/>
    <mergeCell ref="AG174:AG175"/>
    <mergeCell ref="AH174:AH175"/>
    <mergeCell ref="AI174:AI175"/>
    <mergeCell ref="AJ174:AJ175"/>
    <mergeCell ref="AK174:AK175"/>
    <mergeCell ref="AL174:AL175"/>
    <mergeCell ref="AM174:AM175"/>
    <mergeCell ref="AN174:AN175"/>
    <mergeCell ref="AO174:AO175"/>
    <mergeCell ref="AP174:AP175"/>
    <mergeCell ref="AQ174:AR175"/>
    <mergeCell ref="AS174:AS175"/>
    <mergeCell ref="D176:E177"/>
    <mergeCell ref="AF176:AF177"/>
    <mergeCell ref="AG176:AG177"/>
    <mergeCell ref="AH176:AH177"/>
    <mergeCell ref="AI176:AI177"/>
    <mergeCell ref="AJ176:AJ177"/>
    <mergeCell ref="AK176:AK177"/>
    <mergeCell ref="AL176:AL177"/>
    <mergeCell ref="AM176:AM177"/>
    <mergeCell ref="AN176:AN177"/>
    <mergeCell ref="AO176:AO177"/>
    <mergeCell ref="AP176:AP177"/>
    <mergeCell ref="AQ176:AR177"/>
    <mergeCell ref="AS176:AS177"/>
    <mergeCell ref="B170:B179"/>
    <mergeCell ref="C170:C179"/>
    <mergeCell ref="D170:E171"/>
    <mergeCell ref="AF170:AF171"/>
    <mergeCell ref="AG170:AG171"/>
    <mergeCell ref="AH170:AH171"/>
    <mergeCell ref="AI170:AI171"/>
    <mergeCell ref="AJ170:AJ171"/>
    <mergeCell ref="AK170:AK171"/>
    <mergeCell ref="AL170:AL171"/>
    <mergeCell ref="AM170:AM171"/>
    <mergeCell ref="AN170:AN171"/>
    <mergeCell ref="AO170:AO171"/>
    <mergeCell ref="AP170:AP171"/>
    <mergeCell ref="AQ170:AR171"/>
    <mergeCell ref="AS170:AS171"/>
    <mergeCell ref="D172:E173"/>
    <mergeCell ref="AF172:AF173"/>
    <mergeCell ref="AG172:AG173"/>
    <mergeCell ref="AH172:AH173"/>
    <mergeCell ref="AI172:AI173"/>
    <mergeCell ref="AJ172:AJ173"/>
    <mergeCell ref="AK172:AK173"/>
    <mergeCell ref="AL172:AL173"/>
    <mergeCell ref="AM172:AM173"/>
    <mergeCell ref="AN172:AN173"/>
    <mergeCell ref="AO172:AO173"/>
    <mergeCell ref="AP172:AP173"/>
    <mergeCell ref="AQ172:AR173"/>
    <mergeCell ref="AS172:AS173"/>
    <mergeCell ref="D174:E175"/>
    <mergeCell ref="AF174:AF175"/>
    <mergeCell ref="AN166:AN167"/>
    <mergeCell ref="AO166:AO167"/>
    <mergeCell ref="AN168:AN169"/>
    <mergeCell ref="AN132:AN133"/>
    <mergeCell ref="AN134:AN135"/>
    <mergeCell ref="AO134:AO135"/>
    <mergeCell ref="AN136:AN137"/>
    <mergeCell ref="AO136:AO137"/>
    <mergeCell ref="AN138:AN139"/>
    <mergeCell ref="AO138:AO139"/>
    <mergeCell ref="AN140:AN141"/>
    <mergeCell ref="AO140:AO141"/>
    <mergeCell ref="AN162:AN163"/>
    <mergeCell ref="AN164:AN165"/>
    <mergeCell ref="AO164:AO165"/>
    <mergeCell ref="AJ166:AJ167"/>
    <mergeCell ref="AK166:AK167"/>
    <mergeCell ref="AL166:AL167"/>
    <mergeCell ref="AM166:AM167"/>
    <mergeCell ref="AP166:AP167"/>
    <mergeCell ref="AQ166:AR167"/>
    <mergeCell ref="AS166:AS167"/>
    <mergeCell ref="AJ168:AJ169"/>
    <mergeCell ref="AK168:AK169"/>
    <mergeCell ref="AN112:AN113"/>
    <mergeCell ref="AO112:AO113"/>
    <mergeCell ref="AN114:AN115"/>
    <mergeCell ref="AO114:AO115"/>
    <mergeCell ref="AN116:AN117"/>
    <mergeCell ref="AN156:AN157"/>
    <mergeCell ref="AO156:AO157"/>
    <mergeCell ref="AN72:AN73"/>
    <mergeCell ref="AO72:AO73"/>
    <mergeCell ref="AN74:AN75"/>
    <mergeCell ref="AO74:AO75"/>
    <mergeCell ref="AN38:AN39"/>
    <mergeCell ref="AO38:AO39"/>
    <mergeCell ref="AN40:AN41"/>
    <mergeCell ref="AO40:AO41"/>
    <mergeCell ref="AN42:AN43"/>
    <mergeCell ref="AO42:AO43"/>
    <mergeCell ref="AN44:AN45"/>
    <mergeCell ref="AO44:AO45"/>
    <mergeCell ref="AN46:AN47"/>
    <mergeCell ref="AO46:AO47"/>
    <mergeCell ref="AL168:AL169"/>
    <mergeCell ref="AM168:AM169"/>
    <mergeCell ref="AP168:AP169"/>
    <mergeCell ref="AO168:AO169"/>
    <mergeCell ref="AQ168:AR169"/>
    <mergeCell ref="AS168:AS169"/>
    <mergeCell ref="AQ158:AR159"/>
    <mergeCell ref="AQ160:AR161"/>
    <mergeCell ref="AS158:AS159"/>
    <mergeCell ref="AS160:AS161"/>
    <mergeCell ref="AJ162:AJ163"/>
    <mergeCell ref="AJ164:AJ165"/>
    <mergeCell ref="AK162:AK163"/>
    <mergeCell ref="AK164:AK165"/>
    <mergeCell ref="AL162:AL163"/>
    <mergeCell ref="AL164:AL165"/>
    <mergeCell ref="AM162:AM163"/>
    <mergeCell ref="AM164:AM165"/>
    <mergeCell ref="AP162:AP163"/>
    <mergeCell ref="AP164:AP165"/>
    <mergeCell ref="AO162:AO163"/>
    <mergeCell ref="AQ162:AR163"/>
    <mergeCell ref="AQ164:AR165"/>
    <mergeCell ref="AS162:AS163"/>
    <mergeCell ref="AS164:AS165"/>
    <mergeCell ref="AN158:AN159"/>
    <mergeCell ref="AO158:AO159"/>
    <mergeCell ref="AN160:AN161"/>
    <mergeCell ref="AO160:AO161"/>
    <mergeCell ref="AJ158:AJ159"/>
    <mergeCell ref="AK158:AK159"/>
    <mergeCell ref="AJ160:AJ161"/>
    <mergeCell ref="AK160:AK161"/>
    <mergeCell ref="AL158:AL159"/>
    <mergeCell ref="AL160:AL161"/>
    <mergeCell ref="AM158:AM159"/>
    <mergeCell ref="AM160:AM161"/>
    <mergeCell ref="AP158:AP159"/>
    <mergeCell ref="AP160:AP161"/>
    <mergeCell ref="AJ154:AJ155"/>
    <mergeCell ref="AK154:AK155"/>
    <mergeCell ref="AL154:AL155"/>
    <mergeCell ref="AM154:AM155"/>
    <mergeCell ref="AP154:AP155"/>
    <mergeCell ref="AQ154:AR155"/>
    <mergeCell ref="AS154:AS155"/>
    <mergeCell ref="AJ156:AJ157"/>
    <mergeCell ref="AK156:AK157"/>
    <mergeCell ref="AL156:AL157"/>
    <mergeCell ref="AM156:AM157"/>
    <mergeCell ref="AP156:AP157"/>
    <mergeCell ref="AQ156:AR157"/>
    <mergeCell ref="AS156:AS157"/>
    <mergeCell ref="AN154:AN155"/>
    <mergeCell ref="AO154:AO155"/>
    <mergeCell ref="AJ150:AJ151"/>
    <mergeCell ref="AK150:AK151"/>
    <mergeCell ref="AL150:AL151"/>
    <mergeCell ref="AM150:AM151"/>
    <mergeCell ref="AP150:AP151"/>
    <mergeCell ref="AQ150:AR151"/>
    <mergeCell ref="AS150:AS151"/>
    <mergeCell ref="AJ152:AJ153"/>
    <mergeCell ref="AK152:AK153"/>
    <mergeCell ref="AL152:AL153"/>
    <mergeCell ref="AM152:AM153"/>
    <mergeCell ref="AP152:AP153"/>
    <mergeCell ref="AQ152:AR153"/>
    <mergeCell ref="AS152:AS153"/>
    <mergeCell ref="AN150:AN151"/>
    <mergeCell ref="AO150:AO151"/>
    <mergeCell ref="AN152:AN153"/>
    <mergeCell ref="AO152:AO153"/>
    <mergeCell ref="AJ146:AJ147"/>
    <mergeCell ref="AK146:AK147"/>
    <mergeCell ref="AL146:AL147"/>
    <mergeCell ref="AM146:AM147"/>
    <mergeCell ref="AP146:AP147"/>
    <mergeCell ref="AQ146:AR147"/>
    <mergeCell ref="AS146:AS147"/>
    <mergeCell ref="AJ148:AJ149"/>
    <mergeCell ref="AK148:AK149"/>
    <mergeCell ref="AL148:AL149"/>
    <mergeCell ref="AM148:AM149"/>
    <mergeCell ref="AP148:AP149"/>
    <mergeCell ref="AQ148:AR149"/>
    <mergeCell ref="AS148:AS149"/>
    <mergeCell ref="AN146:AN147"/>
    <mergeCell ref="AO146:AO147"/>
    <mergeCell ref="AN148:AN149"/>
    <mergeCell ref="AO148:AO149"/>
    <mergeCell ref="AJ142:AJ143"/>
    <mergeCell ref="AK142:AK143"/>
    <mergeCell ref="AL142:AL143"/>
    <mergeCell ref="AM142:AM143"/>
    <mergeCell ref="AP142:AP143"/>
    <mergeCell ref="AQ142:AR143"/>
    <mergeCell ref="AS142:AS143"/>
    <mergeCell ref="AJ144:AJ145"/>
    <mergeCell ref="AK144:AK145"/>
    <mergeCell ref="AL144:AL145"/>
    <mergeCell ref="AM144:AM145"/>
    <mergeCell ref="AP144:AP145"/>
    <mergeCell ref="AQ144:AR145"/>
    <mergeCell ref="AS144:AS145"/>
    <mergeCell ref="AN142:AN143"/>
    <mergeCell ref="AO142:AO143"/>
    <mergeCell ref="AN144:AN145"/>
    <mergeCell ref="AO144:AO145"/>
    <mergeCell ref="AJ138:AJ139"/>
    <mergeCell ref="AK138:AK139"/>
    <mergeCell ref="AL138:AL139"/>
    <mergeCell ref="AM138:AM139"/>
    <mergeCell ref="AP138:AP139"/>
    <mergeCell ref="AQ138:AR139"/>
    <mergeCell ref="AS138:AS139"/>
    <mergeCell ref="AJ140:AJ141"/>
    <mergeCell ref="AK140:AK141"/>
    <mergeCell ref="AL140:AL141"/>
    <mergeCell ref="AM140:AM141"/>
    <mergeCell ref="AP140:AP141"/>
    <mergeCell ref="AQ140:AR141"/>
    <mergeCell ref="AS140:AS141"/>
    <mergeCell ref="AJ132:AJ133"/>
    <mergeCell ref="AK132:AK133"/>
    <mergeCell ref="AL132:AL133"/>
    <mergeCell ref="AM132:AM133"/>
    <mergeCell ref="AP132:AP133"/>
    <mergeCell ref="AO132:AO133"/>
    <mergeCell ref="AQ132:AR133"/>
    <mergeCell ref="AS132:AS133"/>
    <mergeCell ref="AJ134:AJ135"/>
    <mergeCell ref="AK134:AK135"/>
    <mergeCell ref="AL134:AL135"/>
    <mergeCell ref="AM134:AM135"/>
    <mergeCell ref="AP134:AP135"/>
    <mergeCell ref="AQ134:AR135"/>
    <mergeCell ref="AS134:AS135"/>
    <mergeCell ref="AJ136:AJ137"/>
    <mergeCell ref="AK136:AK137"/>
    <mergeCell ref="AL136:AL137"/>
    <mergeCell ref="AM136:AM137"/>
    <mergeCell ref="AP136:AP137"/>
    <mergeCell ref="AQ136:AR137"/>
    <mergeCell ref="AS136:AS137"/>
    <mergeCell ref="AJ128:AJ129"/>
    <mergeCell ref="AK128:AK129"/>
    <mergeCell ref="AL128:AL129"/>
    <mergeCell ref="AM128:AM129"/>
    <mergeCell ref="AP128:AP129"/>
    <mergeCell ref="AQ128:AR129"/>
    <mergeCell ref="AS128:AS129"/>
    <mergeCell ref="AJ130:AJ131"/>
    <mergeCell ref="AK130:AK131"/>
    <mergeCell ref="AL130:AL131"/>
    <mergeCell ref="AM130:AM131"/>
    <mergeCell ref="AP130:AP131"/>
    <mergeCell ref="AQ130:AR131"/>
    <mergeCell ref="AS130:AS131"/>
    <mergeCell ref="AN128:AN129"/>
    <mergeCell ref="AO128:AO129"/>
    <mergeCell ref="AN130:AN131"/>
    <mergeCell ref="AO130:AO131"/>
    <mergeCell ref="AJ124:AJ125"/>
    <mergeCell ref="AK124:AK125"/>
    <mergeCell ref="AL124:AL125"/>
    <mergeCell ref="AM124:AM125"/>
    <mergeCell ref="AP124:AP125"/>
    <mergeCell ref="AQ124:AR125"/>
    <mergeCell ref="AS124:AS125"/>
    <mergeCell ref="AJ126:AJ127"/>
    <mergeCell ref="AK126:AK127"/>
    <mergeCell ref="AL126:AL127"/>
    <mergeCell ref="AM126:AM127"/>
    <mergeCell ref="AP126:AP127"/>
    <mergeCell ref="AQ126:AR127"/>
    <mergeCell ref="AS126:AS127"/>
    <mergeCell ref="AN124:AN125"/>
    <mergeCell ref="AO124:AO125"/>
    <mergeCell ref="AN126:AN127"/>
    <mergeCell ref="AO126:AO127"/>
    <mergeCell ref="AJ120:AJ121"/>
    <mergeCell ref="AK120:AK121"/>
    <mergeCell ref="AL120:AL121"/>
    <mergeCell ref="AM120:AM121"/>
    <mergeCell ref="AP120:AP121"/>
    <mergeCell ref="AQ120:AR121"/>
    <mergeCell ref="AS120:AS121"/>
    <mergeCell ref="AJ122:AJ123"/>
    <mergeCell ref="AK122:AK123"/>
    <mergeCell ref="AL122:AL123"/>
    <mergeCell ref="AM122:AM123"/>
    <mergeCell ref="AP122:AP123"/>
    <mergeCell ref="AQ122:AR123"/>
    <mergeCell ref="AS122:AS123"/>
    <mergeCell ref="AN120:AN121"/>
    <mergeCell ref="AO120:AO121"/>
    <mergeCell ref="AN122:AN123"/>
    <mergeCell ref="AO122:AO123"/>
    <mergeCell ref="AJ116:AJ117"/>
    <mergeCell ref="AK116:AK117"/>
    <mergeCell ref="AL116:AL117"/>
    <mergeCell ref="AM116:AM117"/>
    <mergeCell ref="AP116:AP117"/>
    <mergeCell ref="AO116:AO117"/>
    <mergeCell ref="AQ116:AR117"/>
    <mergeCell ref="AS116:AS117"/>
    <mergeCell ref="AJ118:AJ119"/>
    <mergeCell ref="AK118:AK119"/>
    <mergeCell ref="AL118:AL119"/>
    <mergeCell ref="AM118:AM119"/>
    <mergeCell ref="AP118:AP119"/>
    <mergeCell ref="AO118:AO119"/>
    <mergeCell ref="AQ118:AR119"/>
    <mergeCell ref="AS118:AS119"/>
    <mergeCell ref="AN118:AN119"/>
    <mergeCell ref="AJ112:AJ113"/>
    <mergeCell ref="AK112:AK113"/>
    <mergeCell ref="AL112:AL113"/>
    <mergeCell ref="AM112:AM113"/>
    <mergeCell ref="AP112:AP113"/>
    <mergeCell ref="AQ112:AR113"/>
    <mergeCell ref="AS112:AS113"/>
    <mergeCell ref="AJ114:AJ115"/>
    <mergeCell ref="AK114:AK115"/>
    <mergeCell ref="AL114:AL115"/>
    <mergeCell ref="AM114:AM115"/>
    <mergeCell ref="AP114:AP115"/>
    <mergeCell ref="AQ114:AR115"/>
    <mergeCell ref="AS114:AS115"/>
    <mergeCell ref="AJ106:AJ107"/>
    <mergeCell ref="AK106:AK107"/>
    <mergeCell ref="AL106:AL107"/>
    <mergeCell ref="AM106:AM107"/>
    <mergeCell ref="AP106:AP107"/>
    <mergeCell ref="AQ106:AR107"/>
    <mergeCell ref="AS106:AS107"/>
    <mergeCell ref="AJ108:AJ109"/>
    <mergeCell ref="AK108:AK109"/>
    <mergeCell ref="AL108:AL109"/>
    <mergeCell ref="AM108:AM109"/>
    <mergeCell ref="AP108:AP109"/>
    <mergeCell ref="AQ108:AR109"/>
    <mergeCell ref="AS108:AS109"/>
    <mergeCell ref="AJ110:AJ111"/>
    <mergeCell ref="AK110:AK111"/>
    <mergeCell ref="AL110:AL111"/>
    <mergeCell ref="AM110:AM111"/>
    <mergeCell ref="AP110:AP111"/>
    <mergeCell ref="AQ110:AR111"/>
    <mergeCell ref="AS110:AS111"/>
    <mergeCell ref="AN106:AN107"/>
    <mergeCell ref="AO106:AO107"/>
    <mergeCell ref="AJ102:AJ103"/>
    <mergeCell ref="AK102:AK103"/>
    <mergeCell ref="AL102:AL103"/>
    <mergeCell ref="AM102:AM103"/>
    <mergeCell ref="AP102:AP103"/>
    <mergeCell ref="AQ102:AR103"/>
    <mergeCell ref="AS102:AS103"/>
    <mergeCell ref="AJ104:AJ105"/>
    <mergeCell ref="AK104:AK105"/>
    <mergeCell ref="AL104:AL105"/>
    <mergeCell ref="AM104:AM105"/>
    <mergeCell ref="AP104:AP105"/>
    <mergeCell ref="AQ104:AR105"/>
    <mergeCell ref="AS104:AS105"/>
    <mergeCell ref="AN102:AN103"/>
    <mergeCell ref="AO102:AO103"/>
    <mergeCell ref="AN104:AN105"/>
    <mergeCell ref="AO104:AO105"/>
    <mergeCell ref="AN108:AN109"/>
    <mergeCell ref="AO108:AO109"/>
    <mergeCell ref="AN110:AN111"/>
    <mergeCell ref="AO110:AO111"/>
    <mergeCell ref="AJ98:AJ99"/>
    <mergeCell ref="AK98:AK99"/>
    <mergeCell ref="AJ100:AJ101"/>
    <mergeCell ref="AK100:AK101"/>
    <mergeCell ref="AL100:AL101"/>
    <mergeCell ref="AM100:AM101"/>
    <mergeCell ref="AP100:AP101"/>
    <mergeCell ref="AQ100:AR101"/>
    <mergeCell ref="AS100:AS101"/>
    <mergeCell ref="AN98:AN99"/>
    <mergeCell ref="AO98:AO99"/>
    <mergeCell ref="AN100:AN101"/>
    <mergeCell ref="AO100:AO101"/>
    <mergeCell ref="AJ94:AJ95"/>
    <mergeCell ref="AK94:AK95"/>
    <mergeCell ref="AL94:AL95"/>
    <mergeCell ref="AM94:AM95"/>
    <mergeCell ref="AP94:AP95"/>
    <mergeCell ref="AQ94:AR95"/>
    <mergeCell ref="AS94:AS95"/>
    <mergeCell ref="AJ96:AJ97"/>
    <mergeCell ref="AK96:AK97"/>
    <mergeCell ref="AL96:AL97"/>
    <mergeCell ref="AM96:AM97"/>
    <mergeCell ref="AP96:AP97"/>
    <mergeCell ref="AQ96:AR97"/>
    <mergeCell ref="AS96:AS97"/>
    <mergeCell ref="AN94:AN95"/>
    <mergeCell ref="AO94:AO95"/>
    <mergeCell ref="AN96:AN97"/>
    <mergeCell ref="AO96:AO97"/>
    <mergeCell ref="AP98:AP99"/>
    <mergeCell ref="AJ90:AJ91"/>
    <mergeCell ref="AK90:AK91"/>
    <mergeCell ref="AL90:AL91"/>
    <mergeCell ref="AM90:AM91"/>
    <mergeCell ref="AP90:AP91"/>
    <mergeCell ref="AQ90:AR91"/>
    <mergeCell ref="AS90:AS91"/>
    <mergeCell ref="AJ92:AJ93"/>
    <mergeCell ref="AK92:AK93"/>
    <mergeCell ref="AL92:AL93"/>
    <mergeCell ref="AM92:AM93"/>
    <mergeCell ref="AP92:AP93"/>
    <mergeCell ref="AQ92:AR93"/>
    <mergeCell ref="AS92:AS93"/>
    <mergeCell ref="AN90:AN91"/>
    <mergeCell ref="AO90:AO91"/>
    <mergeCell ref="AN92:AN93"/>
    <mergeCell ref="AO92:AO93"/>
    <mergeCell ref="AJ86:AJ87"/>
    <mergeCell ref="AK86:AK87"/>
    <mergeCell ref="AL86:AL87"/>
    <mergeCell ref="AM86:AM87"/>
    <mergeCell ref="AP86:AP87"/>
    <mergeCell ref="AQ86:AR87"/>
    <mergeCell ref="AS86:AS87"/>
    <mergeCell ref="AJ88:AJ89"/>
    <mergeCell ref="AK88:AK89"/>
    <mergeCell ref="AL88:AL89"/>
    <mergeCell ref="AM88:AM89"/>
    <mergeCell ref="AP88:AP89"/>
    <mergeCell ref="AQ88:AR89"/>
    <mergeCell ref="AS88:AS89"/>
    <mergeCell ref="AN86:AN87"/>
    <mergeCell ref="AO86:AO87"/>
    <mergeCell ref="AN88:AN89"/>
    <mergeCell ref="AO88:AO89"/>
    <mergeCell ref="AJ82:AJ83"/>
    <mergeCell ref="AK82:AK83"/>
    <mergeCell ref="AL82:AL83"/>
    <mergeCell ref="AM82:AM83"/>
    <mergeCell ref="AP82:AP83"/>
    <mergeCell ref="AQ82:AR83"/>
    <mergeCell ref="AS82:AS83"/>
    <mergeCell ref="AJ84:AJ85"/>
    <mergeCell ref="AK84:AK85"/>
    <mergeCell ref="AM84:AM85"/>
    <mergeCell ref="AP84:AP85"/>
    <mergeCell ref="AQ84:AR85"/>
    <mergeCell ref="AS84:AS85"/>
    <mergeCell ref="AN82:AN83"/>
    <mergeCell ref="AO82:AO83"/>
    <mergeCell ref="AN84:AN85"/>
    <mergeCell ref="AO84:AO85"/>
    <mergeCell ref="AJ78:AJ79"/>
    <mergeCell ref="AK78:AK79"/>
    <mergeCell ref="AL78:AL79"/>
    <mergeCell ref="AM78:AM79"/>
    <mergeCell ref="AP78:AP79"/>
    <mergeCell ref="AQ78:AR79"/>
    <mergeCell ref="AS78:AS79"/>
    <mergeCell ref="AJ80:AJ81"/>
    <mergeCell ref="AK80:AK81"/>
    <mergeCell ref="AL80:AL81"/>
    <mergeCell ref="AM80:AM81"/>
    <mergeCell ref="AP80:AP81"/>
    <mergeCell ref="AO80:AO81"/>
    <mergeCell ref="AQ80:AR81"/>
    <mergeCell ref="AS80:AS81"/>
    <mergeCell ref="AN78:AN79"/>
    <mergeCell ref="AO78:AO79"/>
    <mergeCell ref="AN80:AN81"/>
    <mergeCell ref="AJ74:AJ75"/>
    <mergeCell ref="AK74:AK75"/>
    <mergeCell ref="AL74:AL75"/>
    <mergeCell ref="AM74:AM75"/>
    <mergeCell ref="AP74:AP75"/>
    <mergeCell ref="AQ74:AR75"/>
    <mergeCell ref="AS74:AS75"/>
    <mergeCell ref="AJ76:AJ77"/>
    <mergeCell ref="AK76:AK77"/>
    <mergeCell ref="AL76:AL77"/>
    <mergeCell ref="AM76:AM77"/>
    <mergeCell ref="AP76:AP77"/>
    <mergeCell ref="AQ76:AR77"/>
    <mergeCell ref="AS76:AS77"/>
    <mergeCell ref="AN76:AN77"/>
    <mergeCell ref="AO76:AO77"/>
    <mergeCell ref="AJ70:AJ71"/>
    <mergeCell ref="AK70:AK71"/>
    <mergeCell ref="AL70:AL71"/>
    <mergeCell ref="AM70:AM71"/>
    <mergeCell ref="AP70:AP71"/>
    <mergeCell ref="AQ70:AR71"/>
    <mergeCell ref="AS70:AS71"/>
    <mergeCell ref="AJ72:AJ73"/>
    <mergeCell ref="AK72:AK73"/>
    <mergeCell ref="AL72:AL73"/>
    <mergeCell ref="AM72:AM73"/>
    <mergeCell ref="AP72:AP73"/>
    <mergeCell ref="AQ72:AR73"/>
    <mergeCell ref="AS72:AS73"/>
    <mergeCell ref="AN70:AN71"/>
    <mergeCell ref="AO70:AO71"/>
    <mergeCell ref="AJ64:AJ65"/>
    <mergeCell ref="AK64:AK65"/>
    <mergeCell ref="AL64:AL65"/>
    <mergeCell ref="AM64:AM65"/>
    <mergeCell ref="AP64:AP65"/>
    <mergeCell ref="AQ64:AR65"/>
    <mergeCell ref="AS64:AS65"/>
    <mergeCell ref="AJ66:AJ67"/>
    <mergeCell ref="AK66:AK67"/>
    <mergeCell ref="AL66:AL67"/>
    <mergeCell ref="AM66:AM67"/>
    <mergeCell ref="AP66:AP67"/>
    <mergeCell ref="AQ66:AR67"/>
    <mergeCell ref="AS66:AS67"/>
    <mergeCell ref="AJ68:AJ69"/>
    <mergeCell ref="AK68:AK69"/>
    <mergeCell ref="AL68:AL69"/>
    <mergeCell ref="AM68:AM69"/>
    <mergeCell ref="AP68:AP69"/>
    <mergeCell ref="AQ68:AR69"/>
    <mergeCell ref="AS68:AS69"/>
    <mergeCell ref="AN64:AN65"/>
    <mergeCell ref="AO64:AO65"/>
    <mergeCell ref="AN66:AN67"/>
    <mergeCell ref="AO66:AO67"/>
    <mergeCell ref="AN68:AN69"/>
    <mergeCell ref="AO68:AO69"/>
    <mergeCell ref="AK60:AK61"/>
    <mergeCell ref="AL60:AL61"/>
    <mergeCell ref="AM60:AM61"/>
    <mergeCell ref="AP60:AP61"/>
    <mergeCell ref="AQ60:AR61"/>
    <mergeCell ref="AS60:AS61"/>
    <mergeCell ref="AJ62:AJ63"/>
    <mergeCell ref="AK62:AK63"/>
    <mergeCell ref="AL62:AL63"/>
    <mergeCell ref="AM62:AM63"/>
    <mergeCell ref="AP62:AP63"/>
    <mergeCell ref="AQ62:AR63"/>
    <mergeCell ref="AS62:AS63"/>
    <mergeCell ref="AN60:AN61"/>
    <mergeCell ref="AO60:AO61"/>
    <mergeCell ref="AN62:AN63"/>
    <mergeCell ref="AO62:AO63"/>
    <mergeCell ref="AL56:AL57"/>
    <mergeCell ref="AM56:AM57"/>
    <mergeCell ref="AP56:AP57"/>
    <mergeCell ref="AO56:AO57"/>
    <mergeCell ref="AQ56:AR57"/>
    <mergeCell ref="AS56:AS57"/>
    <mergeCell ref="AJ58:AJ59"/>
    <mergeCell ref="AK58:AK59"/>
    <mergeCell ref="AL58:AL59"/>
    <mergeCell ref="AM58:AM59"/>
    <mergeCell ref="AP58:AP59"/>
    <mergeCell ref="AQ58:AR59"/>
    <mergeCell ref="AS58:AS59"/>
    <mergeCell ref="AN56:AN57"/>
    <mergeCell ref="AN58:AN59"/>
    <mergeCell ref="AO58:AO59"/>
    <mergeCell ref="AL52:AL53"/>
    <mergeCell ref="AM52:AM53"/>
    <mergeCell ref="AP52:AP53"/>
    <mergeCell ref="AQ52:AR53"/>
    <mergeCell ref="AS52:AS53"/>
    <mergeCell ref="AJ54:AJ55"/>
    <mergeCell ref="AK54:AK55"/>
    <mergeCell ref="AL54:AL55"/>
    <mergeCell ref="AM54:AM55"/>
    <mergeCell ref="AP54:AP55"/>
    <mergeCell ref="AQ54:AR55"/>
    <mergeCell ref="AS54:AS55"/>
    <mergeCell ref="AN52:AN53"/>
    <mergeCell ref="AO52:AO53"/>
    <mergeCell ref="AN54:AN55"/>
    <mergeCell ref="AO54:AO55"/>
    <mergeCell ref="AL46:AL47"/>
    <mergeCell ref="AM46:AM47"/>
    <mergeCell ref="AP46:AP47"/>
    <mergeCell ref="AQ46:AR47"/>
    <mergeCell ref="AS46:AS47"/>
    <mergeCell ref="AJ48:AJ49"/>
    <mergeCell ref="AK48:AK49"/>
    <mergeCell ref="AJ50:AJ51"/>
    <mergeCell ref="AK50:AK51"/>
    <mergeCell ref="AL48:AL49"/>
    <mergeCell ref="AM48:AM49"/>
    <mergeCell ref="AP48:AP49"/>
    <mergeCell ref="AQ48:AR49"/>
    <mergeCell ref="AS48:AS49"/>
    <mergeCell ref="AL50:AL51"/>
    <mergeCell ref="AM50:AM51"/>
    <mergeCell ref="AP50:AP51"/>
    <mergeCell ref="AQ50:AR51"/>
    <mergeCell ref="AS50:AS51"/>
    <mergeCell ref="AN48:AN49"/>
    <mergeCell ref="AO48:AO49"/>
    <mergeCell ref="AN50:AN51"/>
    <mergeCell ref="AO50:AO51"/>
    <mergeCell ref="AL40:AL41"/>
    <mergeCell ref="AM40:AM41"/>
    <mergeCell ref="AP40:AP41"/>
    <mergeCell ref="AQ40:AR41"/>
    <mergeCell ref="AS40:AS41"/>
    <mergeCell ref="AJ42:AJ43"/>
    <mergeCell ref="AK42:AK43"/>
    <mergeCell ref="AJ44:AJ45"/>
    <mergeCell ref="AK44:AK45"/>
    <mergeCell ref="AL44:AL45"/>
    <mergeCell ref="AM44:AM45"/>
    <mergeCell ref="AP44:AP45"/>
    <mergeCell ref="AQ44:AR45"/>
    <mergeCell ref="AS44:AS45"/>
    <mergeCell ref="AL34:AL35"/>
    <mergeCell ref="AM34:AM35"/>
    <mergeCell ref="AP34:AP35"/>
    <mergeCell ref="AQ34:AR35"/>
    <mergeCell ref="AS34:AS35"/>
    <mergeCell ref="AJ36:AJ37"/>
    <mergeCell ref="AK36:AK37"/>
    <mergeCell ref="AL36:AL37"/>
    <mergeCell ref="AM36:AM37"/>
    <mergeCell ref="AP36:AP37"/>
    <mergeCell ref="AQ36:AR37"/>
    <mergeCell ref="AS36:AS37"/>
    <mergeCell ref="AJ38:AJ39"/>
    <mergeCell ref="AK38:AK39"/>
    <mergeCell ref="AL38:AL39"/>
    <mergeCell ref="AM38:AM39"/>
    <mergeCell ref="AP38:AP39"/>
    <mergeCell ref="AQ38:AR39"/>
    <mergeCell ref="AS38:AS39"/>
    <mergeCell ref="AN34:AN35"/>
    <mergeCell ref="AO34:AO35"/>
    <mergeCell ref="AN36:AN37"/>
    <mergeCell ref="AO36:AO37"/>
    <mergeCell ref="AL32:AL33"/>
    <mergeCell ref="AM32:AM33"/>
    <mergeCell ref="AP32:AP33"/>
    <mergeCell ref="AQ32:AR33"/>
    <mergeCell ref="AS22:AS23"/>
    <mergeCell ref="AS24:AS25"/>
    <mergeCell ref="AS26:AS27"/>
    <mergeCell ref="AS28:AS29"/>
    <mergeCell ref="AS32:AS33"/>
    <mergeCell ref="AO22:AO23"/>
    <mergeCell ref="AN22:AN23"/>
    <mergeCell ref="AN24:AN25"/>
    <mergeCell ref="AN26:AN27"/>
    <mergeCell ref="AO26:AO27"/>
    <mergeCell ref="AN28:AN29"/>
    <mergeCell ref="AO28:AO29"/>
    <mergeCell ref="AN30:AN31"/>
    <mergeCell ref="AO30:AO31"/>
    <mergeCell ref="AN32:AN33"/>
    <mergeCell ref="AO32:AO33"/>
    <mergeCell ref="AL22:AL23"/>
    <mergeCell ref="AL24:AL25"/>
    <mergeCell ref="AL26:AL27"/>
    <mergeCell ref="AJ28:AJ29"/>
    <mergeCell ref="AK28:AK29"/>
    <mergeCell ref="AL28:AL29"/>
    <mergeCell ref="AM22:AM23"/>
    <mergeCell ref="AP22:AP23"/>
    <mergeCell ref="AQ22:AR23"/>
    <mergeCell ref="AM24:AM25"/>
    <mergeCell ref="AP24:AP25"/>
    <mergeCell ref="AO24:AO25"/>
    <mergeCell ref="AQ24:AR25"/>
    <mergeCell ref="AM26:AM27"/>
    <mergeCell ref="AP26:AP27"/>
    <mergeCell ref="AQ26:AR27"/>
    <mergeCell ref="AM28:AM29"/>
    <mergeCell ref="AP28:AP29"/>
    <mergeCell ref="AQ28:AR29"/>
    <mergeCell ref="AI164:AI165"/>
    <mergeCell ref="AI128:AI129"/>
    <mergeCell ref="AI130:AI131"/>
    <mergeCell ref="AI132:AI133"/>
    <mergeCell ref="AI134:AI135"/>
    <mergeCell ref="AI136:AI137"/>
    <mergeCell ref="AI138:AI139"/>
    <mergeCell ref="AI140:AI141"/>
    <mergeCell ref="AI142:AI143"/>
    <mergeCell ref="AI144:AI145"/>
    <mergeCell ref="AI110:AI111"/>
    <mergeCell ref="AI112:AI113"/>
    <mergeCell ref="AI114:AI115"/>
    <mergeCell ref="AI116:AI117"/>
    <mergeCell ref="AI118:AI119"/>
    <mergeCell ref="AI120:AI121"/>
    <mergeCell ref="AI166:AI167"/>
    <mergeCell ref="AI168:AI169"/>
    <mergeCell ref="AJ22:AJ23"/>
    <mergeCell ref="AK22:AK23"/>
    <mergeCell ref="AJ24:AJ25"/>
    <mergeCell ref="AK24:AK25"/>
    <mergeCell ref="AJ26:AJ27"/>
    <mergeCell ref="AK26:AK27"/>
    <mergeCell ref="AJ30:AJ31"/>
    <mergeCell ref="AK30:AK31"/>
    <mergeCell ref="AJ32:AJ33"/>
    <mergeCell ref="AK32:AK33"/>
    <mergeCell ref="AJ34:AJ35"/>
    <mergeCell ref="AK34:AK35"/>
    <mergeCell ref="AJ40:AJ41"/>
    <mergeCell ref="AK40:AK41"/>
    <mergeCell ref="AJ46:AJ47"/>
    <mergeCell ref="AK46:AK47"/>
    <mergeCell ref="AJ52:AJ53"/>
    <mergeCell ref="AK52:AK53"/>
    <mergeCell ref="AJ56:AJ57"/>
    <mergeCell ref="AK56:AK57"/>
    <mergeCell ref="AJ60:AJ61"/>
    <mergeCell ref="AI146:AI147"/>
    <mergeCell ref="AI148:AI149"/>
    <mergeCell ref="AI150:AI151"/>
    <mergeCell ref="AI152:AI153"/>
    <mergeCell ref="AI154:AI155"/>
    <mergeCell ref="AI156:AI157"/>
    <mergeCell ref="AI158:AI159"/>
    <mergeCell ref="AI160:AI161"/>
    <mergeCell ref="AI162:AI163"/>
    <mergeCell ref="AI122:AI123"/>
    <mergeCell ref="AI124:AI125"/>
    <mergeCell ref="AI126:AI127"/>
    <mergeCell ref="AI90:AI91"/>
    <mergeCell ref="AI92:AI93"/>
    <mergeCell ref="AI94:AI95"/>
    <mergeCell ref="AI96:AI97"/>
    <mergeCell ref="AI100:AI101"/>
    <mergeCell ref="AI102:AI103"/>
    <mergeCell ref="AI104:AI105"/>
    <mergeCell ref="AI106:AI107"/>
    <mergeCell ref="AI108:AI109"/>
    <mergeCell ref="AI70:AI71"/>
    <mergeCell ref="AI72:AI73"/>
    <mergeCell ref="AI74:AI75"/>
    <mergeCell ref="AI76:AI77"/>
    <mergeCell ref="AI78:AI79"/>
    <mergeCell ref="AI80:AI81"/>
    <mergeCell ref="AI82:AI83"/>
    <mergeCell ref="AI86:AI87"/>
    <mergeCell ref="AI88:AI89"/>
    <mergeCell ref="AG168:AG169"/>
    <mergeCell ref="AH168:AH169"/>
    <mergeCell ref="AI22:AI23"/>
    <mergeCell ref="AI24:AI25"/>
    <mergeCell ref="AI26:AI27"/>
    <mergeCell ref="AI28:AI29"/>
    <mergeCell ref="AI32:AI33"/>
    <mergeCell ref="AI34:AI35"/>
    <mergeCell ref="AI36:AI37"/>
    <mergeCell ref="AI38:AI39"/>
    <mergeCell ref="AI40:AI41"/>
    <mergeCell ref="AI44:AI45"/>
    <mergeCell ref="AI46:AI47"/>
    <mergeCell ref="AI48:AI49"/>
    <mergeCell ref="AI50:AI51"/>
    <mergeCell ref="AI52:AI53"/>
    <mergeCell ref="AI54:AI55"/>
    <mergeCell ref="AI56:AI57"/>
    <mergeCell ref="AI58:AI59"/>
    <mergeCell ref="AI60:AI61"/>
    <mergeCell ref="AI62:AI63"/>
    <mergeCell ref="AI64:AI65"/>
    <mergeCell ref="AI66:AI67"/>
    <mergeCell ref="AI68:AI69"/>
    <mergeCell ref="AG158:AG159"/>
    <mergeCell ref="AH158:AH159"/>
    <mergeCell ref="AG160:AG161"/>
    <mergeCell ref="AH160:AH161"/>
    <mergeCell ref="AG162:AG163"/>
    <mergeCell ref="AH162:AH163"/>
    <mergeCell ref="AG164:AG165"/>
    <mergeCell ref="AH164:AH165"/>
    <mergeCell ref="AG166:AG167"/>
    <mergeCell ref="AH166:AH167"/>
    <mergeCell ref="AG148:AG149"/>
    <mergeCell ref="AH148:AH149"/>
    <mergeCell ref="AG150:AG151"/>
    <mergeCell ref="AH150:AH151"/>
    <mergeCell ref="AG152:AG153"/>
    <mergeCell ref="AH152:AH153"/>
    <mergeCell ref="AG154:AG155"/>
    <mergeCell ref="AH154:AH155"/>
    <mergeCell ref="AG156:AG157"/>
    <mergeCell ref="AH156:AH157"/>
    <mergeCell ref="AG138:AG139"/>
    <mergeCell ref="AH138:AH139"/>
    <mergeCell ref="AG140:AG141"/>
    <mergeCell ref="AH140:AH141"/>
    <mergeCell ref="AG142:AG143"/>
    <mergeCell ref="AH142:AH143"/>
    <mergeCell ref="AG144:AG145"/>
    <mergeCell ref="AH144:AH145"/>
    <mergeCell ref="AG146:AG147"/>
    <mergeCell ref="AH146:AH147"/>
    <mergeCell ref="AG128:AG129"/>
    <mergeCell ref="AH128:AH129"/>
    <mergeCell ref="AG130:AG131"/>
    <mergeCell ref="AH130:AH131"/>
    <mergeCell ref="AG132:AG133"/>
    <mergeCell ref="AH132:AH133"/>
    <mergeCell ref="AG134:AG135"/>
    <mergeCell ref="AH134:AH135"/>
    <mergeCell ref="AG136:AG137"/>
    <mergeCell ref="AH136:AH137"/>
    <mergeCell ref="AG118:AG119"/>
    <mergeCell ref="AH118:AH119"/>
    <mergeCell ref="AG120:AG121"/>
    <mergeCell ref="AH120:AH121"/>
    <mergeCell ref="AG122:AG123"/>
    <mergeCell ref="AH122:AH123"/>
    <mergeCell ref="AG124:AG125"/>
    <mergeCell ref="AH124:AH125"/>
    <mergeCell ref="AG126:AG127"/>
    <mergeCell ref="AH126:AH127"/>
    <mergeCell ref="AG108:AG109"/>
    <mergeCell ref="AH108:AH109"/>
    <mergeCell ref="AG110:AG111"/>
    <mergeCell ref="AH110:AH111"/>
    <mergeCell ref="AG112:AG113"/>
    <mergeCell ref="AH112:AH113"/>
    <mergeCell ref="AG114:AG115"/>
    <mergeCell ref="AH114:AH115"/>
    <mergeCell ref="AG116:AG117"/>
    <mergeCell ref="AH116:AH117"/>
    <mergeCell ref="AG96:AG97"/>
    <mergeCell ref="AH96:AH97"/>
    <mergeCell ref="AG100:AG101"/>
    <mergeCell ref="AH100:AH101"/>
    <mergeCell ref="AG102:AG103"/>
    <mergeCell ref="AH102:AH103"/>
    <mergeCell ref="AG104:AG105"/>
    <mergeCell ref="AH104:AH105"/>
    <mergeCell ref="AG106:AG107"/>
    <mergeCell ref="AH106:AH107"/>
    <mergeCell ref="AH86:AH87"/>
    <mergeCell ref="AG88:AG89"/>
    <mergeCell ref="AH88:AH89"/>
    <mergeCell ref="AG90:AG91"/>
    <mergeCell ref="AH90:AH91"/>
    <mergeCell ref="AG92:AG93"/>
    <mergeCell ref="AH92:AH93"/>
    <mergeCell ref="AG94:AG95"/>
    <mergeCell ref="AH94:AH95"/>
    <mergeCell ref="AG74:AG75"/>
    <mergeCell ref="AH74:AH75"/>
    <mergeCell ref="AG76:AG77"/>
    <mergeCell ref="AH76:AH77"/>
    <mergeCell ref="AG78:AG79"/>
    <mergeCell ref="AH78:AH79"/>
    <mergeCell ref="AG80:AG81"/>
    <mergeCell ref="AH80:AH81"/>
    <mergeCell ref="AG82:AG83"/>
    <mergeCell ref="AH82:AH83"/>
    <mergeCell ref="AG46:AG47"/>
    <mergeCell ref="AH46:AH47"/>
    <mergeCell ref="AG48:AG49"/>
    <mergeCell ref="AF152:AF153"/>
    <mergeCell ref="AF154:AF155"/>
    <mergeCell ref="AF156:AF157"/>
    <mergeCell ref="AF158:AF159"/>
    <mergeCell ref="AF160:AF161"/>
    <mergeCell ref="AF162:AF163"/>
    <mergeCell ref="AF164:AF165"/>
    <mergeCell ref="AF166:AF167"/>
    <mergeCell ref="AG64:AG65"/>
    <mergeCell ref="AH64:AH65"/>
    <mergeCell ref="AG66:AG67"/>
    <mergeCell ref="AH66:AH67"/>
    <mergeCell ref="AG68:AG69"/>
    <mergeCell ref="AH68:AH69"/>
    <mergeCell ref="AG70:AG71"/>
    <mergeCell ref="AH70:AH71"/>
    <mergeCell ref="AG72:AG73"/>
    <mergeCell ref="AH72:AH73"/>
    <mergeCell ref="AG54:AG55"/>
    <mergeCell ref="AH54:AH55"/>
    <mergeCell ref="AG56:AG57"/>
    <mergeCell ref="AH56:AH57"/>
    <mergeCell ref="AG58:AG59"/>
    <mergeCell ref="AH58:AH59"/>
    <mergeCell ref="AG60:AG61"/>
    <mergeCell ref="AH60:AH61"/>
    <mergeCell ref="AG62:AG63"/>
    <mergeCell ref="AH62:AH63"/>
    <mergeCell ref="AG86:AG87"/>
    <mergeCell ref="AF148:AF149"/>
    <mergeCell ref="AF150:AF151"/>
    <mergeCell ref="AF116:AF117"/>
    <mergeCell ref="AF118:AF119"/>
    <mergeCell ref="AF120:AF121"/>
    <mergeCell ref="AF122:AF123"/>
    <mergeCell ref="AF124:AF125"/>
    <mergeCell ref="AF126:AF127"/>
    <mergeCell ref="AF128:AF129"/>
    <mergeCell ref="AF130:AF131"/>
    <mergeCell ref="AF132:AF133"/>
    <mergeCell ref="AF168:AF169"/>
    <mergeCell ref="AG22:AG23"/>
    <mergeCell ref="AG24:AG25"/>
    <mergeCell ref="AH22:AH23"/>
    <mergeCell ref="AH24:AH25"/>
    <mergeCell ref="AG26:AG27"/>
    <mergeCell ref="AH26:AH27"/>
    <mergeCell ref="AG28:AG29"/>
    <mergeCell ref="AH28:AH29"/>
    <mergeCell ref="AG32:AG33"/>
    <mergeCell ref="AH32:AH33"/>
    <mergeCell ref="AG34:AG35"/>
    <mergeCell ref="AH34:AH35"/>
    <mergeCell ref="AG36:AG37"/>
    <mergeCell ref="AH36:AH37"/>
    <mergeCell ref="AG38:AG39"/>
    <mergeCell ref="AH38:AH39"/>
    <mergeCell ref="AG40:AG41"/>
    <mergeCell ref="AH40:AH41"/>
    <mergeCell ref="AG44:AG45"/>
    <mergeCell ref="AH44:AH45"/>
    <mergeCell ref="AF114:AF115"/>
    <mergeCell ref="AF80:AF81"/>
    <mergeCell ref="AF82:AF83"/>
    <mergeCell ref="AF84:AF85"/>
    <mergeCell ref="AF86:AF87"/>
    <mergeCell ref="AF88:AF89"/>
    <mergeCell ref="AF90:AF91"/>
    <mergeCell ref="AF92:AF93"/>
    <mergeCell ref="AF94:AF95"/>
    <mergeCell ref="AF96:AF97"/>
    <mergeCell ref="AF134:AF135"/>
    <mergeCell ref="AF136:AF137"/>
    <mergeCell ref="AF138:AF139"/>
    <mergeCell ref="AF140:AF141"/>
    <mergeCell ref="AF142:AF143"/>
    <mergeCell ref="AF144:AF145"/>
    <mergeCell ref="AF146:AF147"/>
    <mergeCell ref="AF44:AF45"/>
    <mergeCell ref="AF46:AF47"/>
    <mergeCell ref="AF48:AF49"/>
    <mergeCell ref="AF50:AF51"/>
    <mergeCell ref="AF52:AF53"/>
    <mergeCell ref="AF54:AF55"/>
    <mergeCell ref="AF56:AF57"/>
    <mergeCell ref="AF58:AF59"/>
    <mergeCell ref="AF60:AF61"/>
    <mergeCell ref="AF98:AF99"/>
    <mergeCell ref="AF100:AF101"/>
    <mergeCell ref="AF102:AF103"/>
    <mergeCell ref="AF104:AF105"/>
    <mergeCell ref="AF106:AF107"/>
    <mergeCell ref="AF108:AF109"/>
    <mergeCell ref="AF110:AF111"/>
    <mergeCell ref="AF112:AF113"/>
    <mergeCell ref="D148:E149"/>
    <mergeCell ref="D150:E151"/>
    <mergeCell ref="D152:E153"/>
    <mergeCell ref="D154:E155"/>
    <mergeCell ref="D156:E157"/>
    <mergeCell ref="D158:E159"/>
    <mergeCell ref="B160:B169"/>
    <mergeCell ref="C160:C169"/>
    <mergeCell ref="D160:E161"/>
    <mergeCell ref="D162:E163"/>
    <mergeCell ref="D164:E165"/>
    <mergeCell ref="D166:E167"/>
    <mergeCell ref="D168:E169"/>
    <mergeCell ref="D130:E131"/>
    <mergeCell ref="D132:E133"/>
    <mergeCell ref="D134:E135"/>
    <mergeCell ref="D136:E137"/>
    <mergeCell ref="D138:E139"/>
    <mergeCell ref="D140:E141"/>
    <mergeCell ref="D142:E143"/>
    <mergeCell ref="D144:E145"/>
    <mergeCell ref="D146:E147"/>
    <mergeCell ref="B150:B159"/>
    <mergeCell ref="C150:C159"/>
    <mergeCell ref="B140:B149"/>
    <mergeCell ref="C140:C149"/>
    <mergeCell ref="B130:B139"/>
    <mergeCell ref="C130:C139"/>
    <mergeCell ref="B110:B119"/>
    <mergeCell ref="C110:C119"/>
    <mergeCell ref="D110:E111"/>
    <mergeCell ref="D112:E113"/>
    <mergeCell ref="D114:E115"/>
    <mergeCell ref="D116:E117"/>
    <mergeCell ref="D118:E119"/>
    <mergeCell ref="D120:E121"/>
    <mergeCell ref="D122:E123"/>
    <mergeCell ref="D80:E81"/>
    <mergeCell ref="D82:E83"/>
    <mergeCell ref="D86:E87"/>
    <mergeCell ref="D88:E89"/>
    <mergeCell ref="D90:E91"/>
    <mergeCell ref="D92:E93"/>
    <mergeCell ref="D94:E95"/>
    <mergeCell ref="D96:E97"/>
    <mergeCell ref="B100:B109"/>
    <mergeCell ref="C100:C109"/>
    <mergeCell ref="D100:E101"/>
    <mergeCell ref="D102:E103"/>
    <mergeCell ref="D104:E105"/>
    <mergeCell ref="D106:E107"/>
    <mergeCell ref="D108:E109"/>
    <mergeCell ref="B90:B99"/>
    <mergeCell ref="C90:C99"/>
    <mergeCell ref="D98:E99"/>
    <mergeCell ref="B120:B129"/>
    <mergeCell ref="C120:C129"/>
    <mergeCell ref="D124:E125"/>
    <mergeCell ref="D126:E127"/>
    <mergeCell ref="D128:E129"/>
    <mergeCell ref="D62:E63"/>
    <mergeCell ref="D64:E65"/>
    <mergeCell ref="D66:E67"/>
    <mergeCell ref="D68:E69"/>
    <mergeCell ref="D70:E71"/>
    <mergeCell ref="D72:E73"/>
    <mergeCell ref="D74:E75"/>
    <mergeCell ref="D76:E77"/>
    <mergeCell ref="D78:E79"/>
    <mergeCell ref="D48:E49"/>
    <mergeCell ref="D50:E51"/>
    <mergeCell ref="D44:E45"/>
    <mergeCell ref="D46:E47"/>
    <mergeCell ref="D52:E53"/>
    <mergeCell ref="D54:E55"/>
    <mergeCell ref="D56:E57"/>
    <mergeCell ref="D58:E59"/>
    <mergeCell ref="D60:E61"/>
    <mergeCell ref="B32:B41"/>
    <mergeCell ref="C32:C41"/>
    <mergeCell ref="D32:E33"/>
    <mergeCell ref="D34:E35"/>
    <mergeCell ref="D36:E37"/>
    <mergeCell ref="D38:E39"/>
    <mergeCell ref="D40:E41"/>
    <mergeCell ref="D22:E23"/>
    <mergeCell ref="D24:E25"/>
    <mergeCell ref="D26:E27"/>
    <mergeCell ref="D28:E29"/>
    <mergeCell ref="D30:E31"/>
    <mergeCell ref="B72:B89"/>
    <mergeCell ref="AH30:AH31"/>
    <mergeCell ref="AP30:AP31"/>
    <mergeCell ref="AI42:AI43"/>
    <mergeCell ref="Y10:Z10"/>
    <mergeCell ref="AA10:AA11"/>
    <mergeCell ref="AB10:AB11"/>
    <mergeCell ref="AG30:AG31"/>
    <mergeCell ref="AG42:AG43"/>
    <mergeCell ref="C22:C31"/>
    <mergeCell ref="B62:B71"/>
    <mergeCell ref="C62:C71"/>
    <mergeCell ref="D84:E85"/>
    <mergeCell ref="B52:B61"/>
    <mergeCell ref="C52:C61"/>
    <mergeCell ref="C72:C89"/>
    <mergeCell ref="AF22:AF23"/>
    <mergeCell ref="AF24:AF25"/>
    <mergeCell ref="AF26:AF27"/>
    <mergeCell ref="AF28:AF29"/>
    <mergeCell ref="AG12:AG13"/>
    <mergeCell ref="AH12:AH13"/>
    <mergeCell ref="AI12:AI13"/>
    <mergeCell ref="AL12:AL13"/>
    <mergeCell ref="AM12:AM13"/>
    <mergeCell ref="AP12:AP13"/>
    <mergeCell ref="AM18:AM19"/>
    <mergeCell ref="AP18:AP19"/>
    <mergeCell ref="AK14:AK15"/>
    <mergeCell ref="AJ16:AJ17"/>
    <mergeCell ref="AK16:AK17"/>
    <mergeCell ref="AJ18:AJ19"/>
    <mergeCell ref="AK18:AK19"/>
    <mergeCell ref="M10:N10"/>
    <mergeCell ref="O10:P10"/>
    <mergeCell ref="W10:X10"/>
    <mergeCell ref="Q10:R10"/>
    <mergeCell ref="S10:T10"/>
    <mergeCell ref="U10:V10"/>
    <mergeCell ref="AF30:AF31"/>
    <mergeCell ref="AF32:AF33"/>
    <mergeCell ref="AF34:AF35"/>
    <mergeCell ref="AF36:AF37"/>
    <mergeCell ref="AF38:AF39"/>
    <mergeCell ref="AF40:AF41"/>
    <mergeCell ref="AF42:AF43"/>
    <mergeCell ref="AL30:AL31"/>
    <mergeCell ref="AM30:AM31"/>
    <mergeCell ref="AG98:AG99"/>
    <mergeCell ref="AH98:AH99"/>
    <mergeCell ref="AI84:AI85"/>
    <mergeCell ref="AL84:AL85"/>
    <mergeCell ref="AG84:AG85"/>
    <mergeCell ref="AH84:AH85"/>
    <mergeCell ref="AH48:AH49"/>
    <mergeCell ref="AG50:AG51"/>
    <mergeCell ref="AH50:AH51"/>
    <mergeCell ref="AG52:AG53"/>
    <mergeCell ref="AH52:AH53"/>
    <mergeCell ref="AI98:AI99"/>
    <mergeCell ref="AL98:AL99"/>
    <mergeCell ref="AM98:AM99"/>
    <mergeCell ref="AF62:AF63"/>
    <mergeCell ref="AF64:AF65"/>
    <mergeCell ref="AF66:AF67"/>
    <mergeCell ref="AF68:AF69"/>
    <mergeCell ref="AF70:AF71"/>
    <mergeCell ref="AF72:AF73"/>
    <mergeCell ref="AF74:AF75"/>
    <mergeCell ref="AF76:AF77"/>
    <mergeCell ref="AF78:AF79"/>
    <mergeCell ref="G10:G11"/>
    <mergeCell ref="AD9:AE10"/>
    <mergeCell ref="AG9:AH10"/>
    <mergeCell ref="AS4:AS5"/>
    <mergeCell ref="D5:E5"/>
    <mergeCell ref="F5:AP5"/>
    <mergeCell ref="B6:AS6"/>
    <mergeCell ref="B7:AS7"/>
    <mergeCell ref="B2:C5"/>
    <mergeCell ref="D2:E2"/>
    <mergeCell ref="F2:AP2"/>
    <mergeCell ref="AQ2:AR2"/>
    <mergeCell ref="D3:E3"/>
    <mergeCell ref="F3:AP3"/>
    <mergeCell ref="AQ3:AR3"/>
    <mergeCell ref="D4:E4"/>
    <mergeCell ref="F4:AP4"/>
    <mergeCell ref="AQ4:AR5"/>
    <mergeCell ref="J10:J11"/>
    <mergeCell ref="K10:K11"/>
    <mergeCell ref="M9:AB9"/>
    <mergeCell ref="AL9:AL11"/>
    <mergeCell ref="AM9:AM11"/>
    <mergeCell ref="AC10:AC11"/>
    <mergeCell ref="B8:AC8"/>
    <mergeCell ref="AD8:AS8"/>
    <mergeCell ref="D42:E43"/>
    <mergeCell ref="B9:B11"/>
    <mergeCell ref="C9:C11"/>
    <mergeCell ref="D9:E11"/>
    <mergeCell ref="F10:F11"/>
    <mergeCell ref="AL42:AL43"/>
    <mergeCell ref="AM42:AM43"/>
    <mergeCell ref="AQ42:AR43"/>
    <mergeCell ref="AP42:AP43"/>
    <mergeCell ref="H10:H11"/>
    <mergeCell ref="I10:I11"/>
    <mergeCell ref="AI9:AI11"/>
    <mergeCell ref="AP9:AP11"/>
    <mergeCell ref="AQ9:AR11"/>
    <mergeCell ref="AH42:AH43"/>
    <mergeCell ref="B42:B51"/>
    <mergeCell ref="C42:C51"/>
    <mergeCell ref="F9:L9"/>
    <mergeCell ref="AQ30:AR31"/>
    <mergeCell ref="L10:L11"/>
    <mergeCell ref="B12:B21"/>
    <mergeCell ref="C12:C21"/>
    <mergeCell ref="D12:E13"/>
    <mergeCell ref="D14:E15"/>
    <mergeCell ref="D16:E17"/>
    <mergeCell ref="D18:E19"/>
    <mergeCell ref="D20:E21"/>
    <mergeCell ref="AG16:AG17"/>
    <mergeCell ref="AH16:AH17"/>
    <mergeCell ref="AG18:AG19"/>
    <mergeCell ref="AH18:AH19"/>
    <mergeCell ref="AG20:AG21"/>
    <mergeCell ref="AQ98:AR99"/>
    <mergeCell ref="AS98:AS99"/>
    <mergeCell ref="B22:B31"/>
    <mergeCell ref="AS42:AS43"/>
    <mergeCell ref="AS30:AS31"/>
    <mergeCell ref="AI30:AI31"/>
    <mergeCell ref="AS16:AS17"/>
    <mergeCell ref="AI18:AI19"/>
    <mergeCell ref="AL18:AL19"/>
    <mergeCell ref="AF9:AF11"/>
    <mergeCell ref="AF12:AF13"/>
    <mergeCell ref="AF14:AF15"/>
    <mergeCell ref="AF16:AF17"/>
    <mergeCell ref="AF18:AF19"/>
    <mergeCell ref="AF20:AF21"/>
    <mergeCell ref="AS9:AS11"/>
    <mergeCell ref="AJ20:AJ21"/>
    <mergeCell ref="AK20:AK21"/>
    <mergeCell ref="AN9:AN11"/>
    <mergeCell ref="AO9:AO11"/>
    <mergeCell ref="AN12:AN13"/>
    <mergeCell ref="AO12:AO13"/>
    <mergeCell ref="AN14:AN15"/>
    <mergeCell ref="AO14:AO15"/>
    <mergeCell ref="AN16:AN17"/>
    <mergeCell ref="AO16:AO17"/>
    <mergeCell ref="AN18:AN19"/>
    <mergeCell ref="AO18:AO19"/>
    <mergeCell ref="AN20:AN21"/>
    <mergeCell ref="AO20:AO21"/>
    <mergeCell ref="AG14:AG15"/>
    <mergeCell ref="AH14:AH15"/>
    <mergeCell ref="AH20:AH21"/>
    <mergeCell ref="AI14:AI15"/>
    <mergeCell ref="AI16:AI17"/>
    <mergeCell ref="AQ18:AR19"/>
    <mergeCell ref="AS18:AS19"/>
    <mergeCell ref="AI20:AI21"/>
    <mergeCell ref="AL20:AL21"/>
    <mergeCell ref="AM20:AM21"/>
    <mergeCell ref="AP20:AP21"/>
    <mergeCell ref="AQ20:AR21"/>
    <mergeCell ref="AS20:AS21"/>
    <mergeCell ref="AJ9:AJ11"/>
    <mergeCell ref="AK9:AK11"/>
    <mergeCell ref="AJ12:AJ13"/>
    <mergeCell ref="AK12:AK13"/>
    <mergeCell ref="AJ14:AJ15"/>
    <mergeCell ref="AQ12:AR13"/>
    <mergeCell ref="AS12:AS13"/>
    <mergeCell ref="AL14:AL15"/>
    <mergeCell ref="AM14:AM15"/>
    <mergeCell ref="AP14:AP15"/>
    <mergeCell ref="AQ14:AR15"/>
    <mergeCell ref="AS14:AS15"/>
    <mergeCell ref="AL16:AL17"/>
    <mergeCell ref="AM16:AM17"/>
    <mergeCell ref="AP16:AP17"/>
    <mergeCell ref="AQ16:AR17"/>
  </mergeCells>
  <conditionalFormatting sqref="AQ12:AR12 AQ14:AR14 AQ16:AR16 AQ18:AR18 AQ20:AR20 AQ22:AR22 AQ24:AR24 AQ26:AR26 AQ28:AR28 AQ30:AR30 AQ32:AR32 AQ34:AR34 AQ36:AR36 AQ38:AR38 AQ40:AR40 AQ42:AR42 AQ44:AR44 AQ46:AR46 AQ48:AR48 AQ50:AR50 AQ52:AR52 AQ54:AR54 AQ56:AR56 AQ58:AR58 AQ60:AR60 AQ62:AR62 AQ64:AR64 AQ66:AR66 AQ68:AR68 AQ70:AR70 AQ72:AR72 AQ74:AR74 AQ76:AR76 AQ78:AR78 AQ80:AR80 AQ82:AR82 AQ84:AR84 AQ86:AR86 AQ88:AR88 AQ90:AR90 AQ92:AR92 AQ94:AR94 AQ96:AR96 AQ98:AR98 AQ100:AR100 AQ102:AR102 AQ104:AR104 AQ106:AR106 AQ108:AR108 AQ110:AR110 AQ112:AR112 AQ114:AR114 AQ116:AR116 AQ118:AR118 AQ120:AR120 AQ122:AR122 AQ124:AR124 AQ126:AR126 AQ128:AR128 AQ130:AR130 AQ132:AR132 AQ134:AR134 AQ136:AR136 AQ138:AR138 AQ140:AR140 AQ142:AR142 AQ144:AR144 AQ146:AR146 AQ148:AR148 AQ150:AR150 AQ152:AR152 AQ154:AR154 AQ156:AR156 AQ158:AR158 AQ160:AR160 AQ162:AR162 AQ164:AR164 AQ166:AR166 AQ168:AR168">
    <cfRule type="containsText" dxfId="17" priority="7" operator="containsText" text="Alto">
      <formula>NOT(ISERROR(SEARCH("Alto",AQ12)))</formula>
    </cfRule>
    <cfRule type="containsText" dxfId="16" priority="8" stopIfTrue="1" operator="containsText" text="Moderado">
      <formula>NOT(ISERROR(SEARCH("Moderado",AQ12)))</formula>
    </cfRule>
    <cfRule type="containsText" dxfId="15" priority="9" operator="containsText" text="Extremo">
      <formula>NOT(ISERROR(SEARCH("Extremo",AQ12)))</formula>
    </cfRule>
  </conditionalFormatting>
  <conditionalFormatting sqref="AQ170:AR170 AQ172:AR172 AQ174:AR174 AQ176:AR176 AQ178:AR178">
    <cfRule type="containsText" dxfId="14" priority="1" operator="containsText" text="Alto">
      <formula>NOT(ISERROR(SEARCH("Alto",AQ170)))</formula>
    </cfRule>
    <cfRule type="containsText" dxfId="13" priority="2" stopIfTrue="1" operator="containsText" text="Moderado">
      <formula>NOT(ISERROR(SEARCH("Moderado",AQ170)))</formula>
    </cfRule>
    <cfRule type="containsText" dxfId="12" priority="3" operator="containsText" text="Extremo">
      <formula>NOT(ISERROR(SEARCH("Extremo",AQ170)))</formula>
    </cfRule>
  </conditionalFormatting>
  <dataValidations count="1">
    <dataValidation showInputMessage="1" showErrorMessage="1" sqref="AJ18:AK18 AJ12:AK12 AJ14:AK14 AJ22:AK22 AJ24:AK24 AJ26:AK26 AJ28:AK28 AJ30:AK30 AJ32:AK32 AJ34:AK34 AJ36:AK36 AJ38:AK38 AJ40:AK40 AJ42:AK42 AJ44:AK44 AJ46:AK46 AJ48:AK48 AJ50:AK50 AJ52:AK52 AJ54:AK54 AJ56:AK56 AJ58:AK58 AJ60:AK60 AJ62:AK62 AJ64:AK64 AJ66:AK66 AJ68:AK68 AJ70:AK70 AJ72:AK72 AJ74:AK74 AJ76:AK76 AJ78:AK78 AJ80:AK80 AJ82:AK82 AJ84:AK84 AJ86:AK86 AJ88:AK88 AJ90:AK90 AJ92:AK92 AJ94:AK94 AJ96:AK96 AJ98:AK98 AJ100:AK100 AJ102:AK102 AJ104:AK104 AJ106:AK106 AJ108:AK108 AJ110:AK110 AJ112:AK112 AJ114:AK114 AJ116:AK116 AJ118:AK118 AJ120:AK120 AJ122:AK122 AJ124:AK124 AJ126:AK126 AJ128:AK128 AJ130:AK130 AJ132:AK132 AJ134:AK134 AJ136:AK136 AJ138:AK138 AJ140:AK140 AJ142:AK142 AJ144:AK144 AJ146:AK146 AJ148:AK148 AJ150:AK150 AJ152:AK152 AJ154:AK154 AJ156:AK156 AJ158:AK158 AJ160:AK160 AJ162:AK162 AJ164:AK164 AJ166:AK166 AJ168:AK168 AJ16:AK16 AJ20:AK20 AJ170:AK170 AJ172:AK172 AJ174:AK174 AJ176:AK176 AJ178:AK178" xr:uid="{00000000-0002-0000-0500-000000000000}"/>
  </dataValidations>
  <pageMargins left="0.7" right="0.7" top="0.75" bottom="0.75" header="0.3" footer="0.3"/>
  <pageSetup paperSize="14" orientation="portrait" r:id="rId1"/>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500-000001000000}">
          <x14:formula1>
            <xm:f>'0 - CALOR'!$K$72:$K$73</xm:f>
          </x14:formula1>
          <xm:sqref>M12:M179</xm:sqref>
        </x14:dataValidation>
        <x14:dataValidation type="list" allowBlank="1" showInputMessage="1" showErrorMessage="1" xr:uid="{00000000-0002-0000-0500-000002000000}">
          <x14:formula1>
            <xm:f>'0 - CALOR'!$K$74:$K$75</xm:f>
          </x14:formula1>
          <xm:sqref>O12:O179</xm:sqref>
        </x14:dataValidation>
        <x14:dataValidation type="list" allowBlank="1" showInputMessage="1" showErrorMessage="1" xr:uid="{00000000-0002-0000-0500-000003000000}">
          <x14:formula1>
            <xm:f>'0 - CALOR'!$K$76:$K$77</xm:f>
          </x14:formula1>
          <xm:sqref>Q12:Q179</xm:sqref>
        </x14:dataValidation>
        <x14:dataValidation type="list" allowBlank="1" showInputMessage="1" showErrorMessage="1" xr:uid="{00000000-0002-0000-0500-000004000000}">
          <x14:formula1>
            <xm:f>'0 - CALOR'!$K$78:$K$80</xm:f>
          </x14:formula1>
          <xm:sqref>S12:S179</xm:sqref>
        </x14:dataValidation>
        <x14:dataValidation type="list" allowBlank="1" showInputMessage="1" showErrorMessage="1" xr:uid="{00000000-0002-0000-0500-000005000000}">
          <x14:formula1>
            <xm:f>'0 - CALOR'!$K$81:$K$82</xm:f>
          </x14:formula1>
          <xm:sqref>U12:U179</xm:sqref>
        </x14:dataValidation>
        <x14:dataValidation type="list" allowBlank="1" showInputMessage="1" showErrorMessage="1" xr:uid="{00000000-0002-0000-0500-000006000000}">
          <x14:formula1>
            <xm:f>'0 - CALOR'!$K$83:$K$84</xm:f>
          </x14:formula1>
          <xm:sqref>W12:W179</xm:sqref>
        </x14:dataValidation>
        <x14:dataValidation type="list" allowBlank="1" showInputMessage="1" showErrorMessage="1" xr:uid="{00000000-0002-0000-0500-000007000000}">
          <x14:formula1>
            <xm:f>'0 - CALOR'!$K$85:$K$87</xm:f>
          </x14:formula1>
          <xm:sqref>Y12:Y179</xm:sqref>
        </x14:dataValidation>
        <x14:dataValidation type="list" allowBlank="1" showInputMessage="1" showErrorMessage="1" xr:uid="{00000000-0002-0000-0500-000008000000}">
          <x14:formula1>
            <xm:f>'0 - CALOR'!$C$72:$C$74</xm:f>
          </x14:formula1>
          <xm:sqref>AC12:AC179</xm:sqref>
        </x14:dataValidation>
        <x14:dataValidation type="list" allowBlank="1" showInputMessage="1" showErrorMessage="1" xr:uid="{00000000-0002-0000-0500-000009000000}">
          <x14:formula1>
            <xm:f>'0 - CALOR'!$N$110:$N$111</xm:f>
          </x14:formula1>
          <xm:sqref>AI12 AI14 AI16 AI18 AI20 AI22 AI24 AI26 AI28 AI30 AI32 AI34 AI36 AI38 AI40 AI42 AI44 AI46 AI48 AI50 AI52 AI54 AI56 AI58 AI60 AI62 AI64 AI66 AI68 AI70 AI72 AI74 AI76 AI78 AI80 AI82 AI84 AI86 AI88 AI90 AI92 AI94 AI96 AI98 AI100 AI102 AI104 AI106 AI108 AI110 AI112 AI114 AI116 AI118 AI120 AI122 AI124 AI126 AI128 AI130 AI132 AI134 AI136 AI138 AI140 AI142 AI144 AI146 AI148 AI150 AI152 AI154 AI156 AI158 AI160 AI162 AI164 AI166 AI168 AI170 AI172 AI174 AI176 AI178</xm:sqref>
        </x14:dataValidation>
        <x14:dataValidation type="list" allowBlank="1" showInputMessage="1" showErrorMessage="1" xr:uid="{00000000-0002-0000-0500-00000A000000}">
          <x14:formula1>
            <xm:f>'0 - CALOR'!$N$113:$N$115</xm:f>
          </x14:formula1>
          <xm:sqref>AM14 AM16 AM18 AM20 AM22 AM24 AM26 AM28 AM30 AM32 AM34 AM36 AM38 AM40 AM42 AM44 AM46 AM48 AM50 AM52 AM54 AM56 AM58 AM60 AM62 AM64 AM66 AM68 AM70 AM72 AM74 AM76 AM78 AM80 AM82 AM84 AM86 AM88 AM90 AM92 AM94 AM96 AM98 AM100 AM102 AM104 AM106 AM108 AM110 AM112 AM114 AM116 AM118 AM120 AM122 AM124 AM126 AM128 AM130 AM132 AM134 AM136 AM138 AM140 AM142 AM144 AM146 AM148 AM150 AM152 AM154 AM156 AM158 AM160 AM162 AM164 AM166 AM168 AM12 AM170 AM172 AM174 AM176 AM178</xm:sqref>
        </x14:dataValidation>
        <x14:dataValidation type="list" allowBlank="1" showInputMessage="1" showErrorMessage="1" xr:uid="{00000000-0002-0000-0500-00000B000000}">
          <x14:formula1>
            <xm:f>'0 - CALOR'!$I$101:$I$103</xm:f>
          </x14:formula1>
          <xm:sqref>AF12:AF179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R89"/>
  <sheetViews>
    <sheetView tabSelected="1" topLeftCell="B2" zoomScale="90" zoomScaleNormal="90" zoomScalePageLayoutView="70" workbookViewId="0">
      <pane xSplit="3" ySplit="7" topLeftCell="AD9" activePane="bottomRight" state="frozen"/>
      <selection activeCell="B2" sqref="B2"/>
      <selection pane="topRight" activeCell="E2" sqref="E2"/>
      <selection pane="bottomLeft" activeCell="B9" sqref="B9"/>
      <selection pane="bottomRight" activeCell="AR8" sqref="AR8"/>
    </sheetView>
  </sheetViews>
  <sheetFormatPr baseColWidth="10" defaultColWidth="9.140625" defaultRowHeight="12.75" x14ac:dyDescent="0.25"/>
  <cols>
    <col min="1" max="1" width="1.85546875" style="121" customWidth="1"/>
    <col min="2" max="2" width="21.28515625" style="121" customWidth="1"/>
    <col min="3" max="3" width="22.5703125" style="154" customWidth="1"/>
    <col min="4" max="4" width="42.5703125" style="121" customWidth="1"/>
    <col min="5" max="5" width="19" style="121" customWidth="1"/>
    <col min="6" max="6" width="44.28515625" style="121" customWidth="1"/>
    <col min="7" max="7" width="34.42578125" style="121" customWidth="1"/>
    <col min="8" max="8" width="8" style="121" customWidth="1"/>
    <col min="9" max="9" width="5.140625" style="121" customWidth="1"/>
    <col min="10" max="11" width="6.140625" style="121" customWidth="1"/>
    <col min="12" max="12" width="24.7109375" style="151" customWidth="1"/>
    <col min="13" max="13" width="51.140625" style="121" customWidth="1"/>
    <col min="14" max="14" width="37.140625" style="121" customWidth="1"/>
    <col min="15" max="15" width="35.28515625" style="121" customWidth="1"/>
    <col min="16" max="16" width="26" style="121" customWidth="1"/>
    <col min="17" max="17" width="41.140625" style="121" customWidth="1"/>
    <col min="18" max="18" width="73.42578125" style="121" customWidth="1"/>
    <col min="19" max="19" width="8.85546875" style="121" customWidth="1"/>
    <col min="20" max="20" width="9.140625" style="121" customWidth="1"/>
    <col min="21" max="22" width="8.42578125" style="121" customWidth="1"/>
    <col min="23" max="23" width="7.140625" style="121" customWidth="1"/>
    <col min="24" max="24" width="7.5703125" style="121" customWidth="1"/>
    <col min="25" max="25" width="8.140625" style="121" customWidth="1"/>
    <col min="26" max="26" width="9.42578125" style="121" customWidth="1"/>
    <col min="27" max="27" width="17.28515625" style="151" customWidth="1"/>
    <col min="28" max="28" width="40.7109375" style="121" customWidth="1"/>
    <col min="29" max="29" width="24.7109375" style="121" customWidth="1"/>
    <col min="30" max="30" width="36" style="121" customWidth="1"/>
    <col min="31" max="31" width="5.5703125" style="121" customWidth="1"/>
    <col min="32" max="32" width="5.28515625" style="121" customWidth="1"/>
    <col min="33" max="34" width="5.85546875" style="121" customWidth="1"/>
    <col min="35" max="35" width="5.140625" style="121" customWidth="1"/>
    <col min="36" max="36" width="5" style="121" customWidth="1"/>
    <col min="37" max="37" width="5.7109375" style="121" customWidth="1"/>
    <col min="38" max="38" width="6" style="121" customWidth="1"/>
    <col min="39" max="39" width="5.28515625" style="121" customWidth="1"/>
    <col min="40" max="40" width="5.7109375" style="121" customWidth="1"/>
    <col min="41" max="41" width="5.28515625" style="121" customWidth="1"/>
    <col min="42" max="42" width="5.7109375" style="121" customWidth="1"/>
    <col min="43" max="43" width="6.28515625" style="121" customWidth="1"/>
    <col min="44" max="44" width="75.5703125" style="121" customWidth="1"/>
    <col min="45" max="16384" width="9.140625" style="121"/>
  </cols>
  <sheetData>
    <row r="1" spans="2:44" ht="14.25" hidden="1" customHeight="1" x14ac:dyDescent="0.25"/>
    <row r="2" spans="2:44" ht="39" hidden="1" customHeight="1" x14ac:dyDescent="0.25">
      <c r="B2" s="500"/>
      <c r="C2" s="534"/>
      <c r="D2" s="501"/>
      <c r="E2" s="323" t="s">
        <v>71</v>
      </c>
      <c r="F2" s="323"/>
      <c r="G2" s="368" t="s">
        <v>78</v>
      </c>
      <c r="H2" s="369"/>
      <c r="I2" s="369"/>
      <c r="J2" s="369"/>
      <c r="K2" s="369"/>
      <c r="L2" s="369"/>
      <c r="M2" s="369"/>
      <c r="N2" s="369"/>
      <c r="O2" s="369"/>
      <c r="P2" s="369"/>
      <c r="Q2" s="369"/>
      <c r="R2" s="369"/>
      <c r="S2" s="369"/>
      <c r="T2" s="369"/>
      <c r="U2" s="369"/>
      <c r="V2" s="369"/>
      <c r="W2" s="369"/>
      <c r="X2" s="369"/>
      <c r="Y2" s="369"/>
      <c r="Z2" s="369"/>
      <c r="AA2" s="369"/>
      <c r="AB2" s="369"/>
      <c r="AC2" s="370"/>
      <c r="AD2" s="435" t="s">
        <v>72</v>
      </c>
      <c r="AE2" s="719"/>
      <c r="AF2" s="719"/>
      <c r="AG2" s="719"/>
      <c r="AH2" s="708"/>
      <c r="AI2" s="708"/>
      <c r="AJ2" s="708"/>
      <c r="AK2" s="708"/>
      <c r="AL2" s="708"/>
      <c r="AM2" s="708"/>
      <c r="AN2" s="708"/>
      <c r="AO2" s="708"/>
      <c r="AP2" s="708"/>
      <c r="AQ2" s="709"/>
      <c r="AR2" s="181"/>
    </row>
    <row r="3" spans="2:44" ht="34.5" hidden="1" customHeight="1" x14ac:dyDescent="0.25">
      <c r="B3" s="502"/>
      <c r="C3" s="535"/>
      <c r="D3" s="503"/>
      <c r="E3" s="324" t="s">
        <v>73</v>
      </c>
      <c r="F3" s="324"/>
      <c r="G3" s="371" t="s">
        <v>74</v>
      </c>
      <c r="H3" s="372"/>
      <c r="I3" s="372"/>
      <c r="J3" s="372"/>
      <c r="K3" s="372"/>
      <c r="L3" s="372"/>
      <c r="M3" s="372"/>
      <c r="N3" s="372"/>
      <c r="O3" s="372"/>
      <c r="P3" s="372"/>
      <c r="Q3" s="372"/>
      <c r="R3" s="372"/>
      <c r="S3" s="372"/>
      <c r="T3" s="372"/>
      <c r="U3" s="372"/>
      <c r="V3" s="372"/>
      <c r="W3" s="372"/>
      <c r="X3" s="372"/>
      <c r="Y3" s="372"/>
      <c r="Z3" s="372"/>
      <c r="AA3" s="372"/>
      <c r="AB3" s="372"/>
      <c r="AC3" s="373"/>
      <c r="AD3" s="437" t="s">
        <v>75</v>
      </c>
      <c r="AE3" s="720"/>
      <c r="AF3" s="720"/>
      <c r="AG3" s="720"/>
      <c r="AH3" s="710"/>
      <c r="AI3" s="710"/>
      <c r="AJ3" s="710"/>
      <c r="AK3" s="710"/>
      <c r="AL3" s="710"/>
      <c r="AM3" s="710"/>
      <c r="AN3" s="710"/>
      <c r="AO3" s="710"/>
      <c r="AP3" s="710"/>
      <c r="AQ3" s="711"/>
      <c r="AR3" s="181"/>
    </row>
    <row r="4" spans="2:44" ht="34.5" hidden="1" customHeight="1" x14ac:dyDescent="0.25">
      <c r="B4" s="502"/>
      <c r="C4" s="535"/>
      <c r="D4" s="503"/>
      <c r="E4" s="324" t="s">
        <v>76</v>
      </c>
      <c r="F4" s="324"/>
      <c r="G4" s="371" t="s">
        <v>79</v>
      </c>
      <c r="H4" s="372"/>
      <c r="I4" s="372"/>
      <c r="J4" s="372"/>
      <c r="K4" s="372"/>
      <c r="L4" s="372"/>
      <c r="M4" s="372"/>
      <c r="N4" s="372"/>
      <c r="O4" s="372"/>
      <c r="P4" s="372"/>
      <c r="Q4" s="372"/>
      <c r="R4" s="372"/>
      <c r="S4" s="372"/>
      <c r="T4" s="372"/>
      <c r="U4" s="372"/>
      <c r="V4" s="372"/>
      <c r="W4" s="372"/>
      <c r="X4" s="372"/>
      <c r="Y4" s="372"/>
      <c r="Z4" s="372"/>
      <c r="AA4" s="372"/>
      <c r="AB4" s="372"/>
      <c r="AC4" s="373"/>
      <c r="AD4" s="340" t="s">
        <v>77</v>
      </c>
      <c r="AE4" s="439"/>
      <c r="AF4" s="439"/>
      <c r="AG4" s="439"/>
      <c r="AH4" s="712"/>
      <c r="AI4" s="712"/>
      <c r="AJ4" s="712"/>
      <c r="AK4" s="712"/>
      <c r="AL4" s="712"/>
      <c r="AM4" s="712"/>
      <c r="AN4" s="712"/>
      <c r="AO4" s="712"/>
      <c r="AP4" s="712"/>
      <c r="AQ4" s="713"/>
      <c r="AR4" s="181"/>
    </row>
    <row r="5" spans="2:44" ht="39.75" hidden="1" customHeight="1" x14ac:dyDescent="0.25">
      <c r="B5" s="502"/>
      <c r="C5" s="535"/>
      <c r="D5" s="503"/>
      <c r="E5" s="325" t="s">
        <v>80</v>
      </c>
      <c r="F5" s="325"/>
      <c r="G5" s="442" t="s">
        <v>81</v>
      </c>
      <c r="H5" s="443"/>
      <c r="I5" s="443"/>
      <c r="J5" s="443"/>
      <c r="K5" s="443"/>
      <c r="L5" s="443"/>
      <c r="M5" s="443"/>
      <c r="N5" s="443"/>
      <c r="O5" s="443"/>
      <c r="P5" s="443"/>
      <c r="Q5" s="443"/>
      <c r="R5" s="443"/>
      <c r="S5" s="443"/>
      <c r="T5" s="443"/>
      <c r="U5" s="443"/>
      <c r="V5" s="443"/>
      <c r="W5" s="443"/>
      <c r="X5" s="443"/>
      <c r="Y5" s="443"/>
      <c r="Z5" s="443"/>
      <c r="AA5" s="443"/>
      <c r="AB5" s="443"/>
      <c r="AC5" s="444"/>
      <c r="AD5" s="342"/>
      <c r="AE5" s="721"/>
      <c r="AF5" s="721"/>
      <c r="AG5" s="721"/>
      <c r="AH5" s="714"/>
      <c r="AI5" s="714"/>
      <c r="AJ5" s="714"/>
      <c r="AK5" s="714"/>
      <c r="AL5" s="714"/>
      <c r="AM5" s="714"/>
      <c r="AN5" s="714"/>
      <c r="AO5" s="714"/>
      <c r="AP5" s="714"/>
      <c r="AQ5" s="715"/>
      <c r="AR5" s="181"/>
    </row>
    <row r="6" spans="2:44" ht="123" hidden="1" customHeight="1" x14ac:dyDescent="0.25">
      <c r="B6" s="716" t="s">
        <v>1175</v>
      </c>
      <c r="C6" s="717"/>
      <c r="D6" s="717"/>
      <c r="E6" s="717"/>
      <c r="F6" s="717"/>
      <c r="G6" s="717"/>
      <c r="H6" s="717"/>
      <c r="I6" s="717"/>
      <c r="J6" s="717"/>
      <c r="K6" s="717"/>
      <c r="L6" s="717"/>
      <c r="M6" s="717"/>
      <c r="N6" s="717"/>
      <c r="O6" s="717"/>
      <c r="P6" s="717"/>
      <c r="Q6" s="717"/>
      <c r="R6" s="717"/>
      <c r="S6" s="717"/>
      <c r="T6" s="717"/>
      <c r="U6" s="717"/>
      <c r="V6" s="717"/>
      <c r="W6" s="717"/>
      <c r="X6" s="717"/>
      <c r="Y6" s="717"/>
      <c r="Z6" s="717"/>
      <c r="AA6" s="717"/>
      <c r="AB6" s="717"/>
      <c r="AC6" s="717"/>
      <c r="AD6" s="717"/>
      <c r="AE6" s="717"/>
      <c r="AF6" s="717"/>
      <c r="AG6" s="717"/>
      <c r="AH6" s="717"/>
      <c r="AI6" s="717"/>
      <c r="AJ6" s="717"/>
      <c r="AK6" s="717"/>
      <c r="AL6" s="717"/>
      <c r="AM6" s="717"/>
      <c r="AN6" s="717"/>
      <c r="AO6" s="717"/>
      <c r="AP6" s="717"/>
      <c r="AQ6" s="718"/>
      <c r="AR6" s="182"/>
    </row>
    <row r="7" spans="2:44" ht="54" customHeight="1" x14ac:dyDescent="0.25">
      <c r="B7" s="705" t="s">
        <v>32</v>
      </c>
      <c r="C7" s="701"/>
      <c r="D7" s="701"/>
      <c r="E7" s="701"/>
      <c r="F7" s="701"/>
      <c r="G7" s="702"/>
      <c r="H7" s="696" t="s">
        <v>30</v>
      </c>
      <c r="I7" s="697"/>
      <c r="J7" s="697"/>
      <c r="K7" s="698"/>
      <c r="L7" s="705" t="s">
        <v>34</v>
      </c>
      <c r="M7" s="701"/>
      <c r="N7" s="701"/>
      <c r="O7" s="701"/>
      <c r="P7" s="701"/>
      <c r="Q7" s="702"/>
      <c r="R7" s="180"/>
      <c r="S7" s="705" t="s">
        <v>38</v>
      </c>
      <c r="T7" s="701"/>
      <c r="U7" s="701"/>
      <c r="V7" s="702"/>
      <c r="W7" s="705" t="s">
        <v>57</v>
      </c>
      <c r="X7" s="701"/>
      <c r="Y7" s="701"/>
      <c r="Z7" s="702"/>
      <c r="AA7" s="705" t="s">
        <v>1</v>
      </c>
      <c r="AB7" s="701"/>
      <c r="AC7" s="701"/>
      <c r="AD7" s="702"/>
      <c r="AE7" s="701" t="s">
        <v>44</v>
      </c>
      <c r="AF7" s="701"/>
      <c r="AG7" s="701"/>
      <c r="AH7" s="701"/>
      <c r="AI7" s="701"/>
      <c r="AJ7" s="701"/>
      <c r="AK7" s="701"/>
      <c r="AL7" s="701"/>
      <c r="AM7" s="701"/>
      <c r="AN7" s="701"/>
      <c r="AO7" s="701"/>
      <c r="AP7" s="701"/>
      <c r="AQ7" s="702"/>
      <c r="AR7" s="183"/>
    </row>
    <row r="8" spans="2:44" ht="62.25" customHeight="1" x14ac:dyDescent="0.25">
      <c r="B8" s="762" t="s">
        <v>3</v>
      </c>
      <c r="C8" s="763" t="s">
        <v>2</v>
      </c>
      <c r="D8" s="763" t="s">
        <v>12</v>
      </c>
      <c r="E8" s="763" t="s">
        <v>13</v>
      </c>
      <c r="F8" s="763" t="s">
        <v>4</v>
      </c>
      <c r="G8" s="764" t="s">
        <v>5</v>
      </c>
      <c r="H8" s="765" t="s">
        <v>60</v>
      </c>
      <c r="I8" s="766" t="s">
        <v>6</v>
      </c>
      <c r="J8" s="766" t="s">
        <v>31</v>
      </c>
      <c r="K8" s="767" t="s">
        <v>0</v>
      </c>
      <c r="L8" s="768" t="s">
        <v>68</v>
      </c>
      <c r="M8" s="215" t="s">
        <v>35</v>
      </c>
      <c r="N8" s="215" t="s">
        <v>69</v>
      </c>
      <c r="O8" s="215" t="s">
        <v>36</v>
      </c>
      <c r="P8" s="215" t="s">
        <v>37</v>
      </c>
      <c r="Q8" s="215" t="s">
        <v>70</v>
      </c>
      <c r="R8" s="769" t="s">
        <v>1176</v>
      </c>
      <c r="S8" s="768" t="s">
        <v>39</v>
      </c>
      <c r="T8" s="215" t="s">
        <v>40</v>
      </c>
      <c r="U8" s="215" t="s">
        <v>59</v>
      </c>
      <c r="V8" s="770" t="s">
        <v>66</v>
      </c>
      <c r="W8" s="771" t="s">
        <v>60</v>
      </c>
      <c r="X8" s="772" t="s">
        <v>6</v>
      </c>
      <c r="Y8" s="772" t="s">
        <v>41</v>
      </c>
      <c r="Z8" s="773" t="s">
        <v>0</v>
      </c>
      <c r="AA8" s="774" t="s">
        <v>62</v>
      </c>
      <c r="AB8" s="763" t="s">
        <v>42</v>
      </c>
      <c r="AC8" s="763" t="s">
        <v>63</v>
      </c>
      <c r="AD8" s="763" t="s">
        <v>43</v>
      </c>
      <c r="AE8" s="775" t="s">
        <v>7</v>
      </c>
      <c r="AF8" s="776" t="s">
        <v>45</v>
      </c>
      <c r="AG8" s="776" t="s">
        <v>46</v>
      </c>
      <c r="AH8" s="776" t="s">
        <v>47</v>
      </c>
      <c r="AI8" s="776" t="s">
        <v>48</v>
      </c>
      <c r="AJ8" s="766" t="s">
        <v>49</v>
      </c>
      <c r="AK8" s="766" t="s">
        <v>50</v>
      </c>
      <c r="AL8" s="766" t="s">
        <v>51</v>
      </c>
      <c r="AM8" s="766" t="s">
        <v>52</v>
      </c>
      <c r="AN8" s="766" t="s">
        <v>53</v>
      </c>
      <c r="AO8" s="766" t="s">
        <v>55</v>
      </c>
      <c r="AP8" s="766" t="s">
        <v>56</v>
      </c>
      <c r="AQ8" s="777" t="s">
        <v>54</v>
      </c>
      <c r="AR8" s="769" t="s">
        <v>1176</v>
      </c>
    </row>
    <row r="9" spans="2:44" s="192" customFormat="1" ht="39.950000000000003" customHeight="1" x14ac:dyDescent="0.25">
      <c r="B9" s="706" t="str">
        <f>'3-IDENTIFICACIÓN DEL RIESGO'!B12</f>
        <v>Direccionamiento Estratégico</v>
      </c>
      <c r="C9" s="679" t="s">
        <v>931</v>
      </c>
      <c r="D9" s="725" t="str">
        <f>'3-IDENTIFICACIÓN DEL RIESGO'!G12</f>
        <v>Posibilidad de beneficiar a grupos de interés contrarios a los objetivos de la Reforma Rural Integral y del Ordenamiento Social de la Propiedad Rural con la definición de lineamientos estratégicos</v>
      </c>
      <c r="E9" s="682" t="s">
        <v>371</v>
      </c>
      <c r="F9" s="681" t="str">
        <f>'3-IDENTIFICACIÓN DEL RIESGO'!H12</f>
        <v>Injerencia mediática de grupos de interés</v>
      </c>
      <c r="G9" s="681" t="str">
        <f>'3-IDENTIFICACIÓN DEL RIESGO'!L12</f>
        <v xml:space="preserve">Desatención de prioridades PND, Conpes, ODS y posconflicto </v>
      </c>
      <c r="H9" s="687" t="str">
        <f>'4-VALORACIÓN DEL RIESGO'!G11</f>
        <v>Posible</v>
      </c>
      <c r="I9" s="687" t="str">
        <f>'4-VALORACIÓN DEL RIESGO'!AC11</f>
        <v>Catastrófico</v>
      </c>
      <c r="J9" s="687" t="str">
        <f>'4-VALORACIÓN DEL RIESGO'!AE11</f>
        <v>Extremo</v>
      </c>
      <c r="K9" s="687" t="str">
        <f>'4-VALORACIÓN DEL RIESGO'!AF11</f>
        <v>Reducir</v>
      </c>
      <c r="L9" s="679" t="s">
        <v>932</v>
      </c>
      <c r="M9" s="681" t="str">
        <f>'5-CONTROLES'!L12</f>
        <v>El Consejo Directivo de la ANT aprueba el Plan de Acción Anual Institucional y el Plan Estratégico Cuatrienal de acuerdo a los objetivos de reforma rural integral y de Ordenamiento social de la propiedad rural.</v>
      </c>
      <c r="N9" s="681" t="str">
        <f>'5-CONTROLES'!K12</f>
        <v>Acta de sesión de Consejo Directivo ANT donde se aprueba el Plan de Acción Anual y Plan Estratégico cuatrienal</v>
      </c>
      <c r="O9" s="681" t="str">
        <f>'5-CONTROLES'!F12</f>
        <v>Consejo Directivo de la ANT</v>
      </c>
      <c r="P9" s="681" t="str">
        <f>'5-CONTROLES'!G12</f>
        <v>Anual</v>
      </c>
      <c r="Q9" s="681" t="s">
        <v>933</v>
      </c>
      <c r="R9" s="742" t="s">
        <v>1258</v>
      </c>
      <c r="S9" s="583" t="str">
        <f>'5-CONTROLES'!AB12</f>
        <v>Fuerte</v>
      </c>
      <c r="T9" s="583" t="str">
        <f>'5-CONTROLES'!AC12</f>
        <v>Fuerte</v>
      </c>
      <c r="U9" s="583" t="str">
        <f>'5-CONTROLES'!AD12</f>
        <v>Fuerte</v>
      </c>
      <c r="V9" s="583" t="str">
        <f>'5-CONTROLES'!AH12</f>
        <v>Fuerte</v>
      </c>
      <c r="W9" s="687" t="str">
        <f>'5-CONTROLES'!AL12</f>
        <v>Rara Vez</v>
      </c>
      <c r="X9" s="687" t="str">
        <f>'5-CONTROLES'!AP12</f>
        <v>Catastrófico</v>
      </c>
      <c r="Y9" s="687" t="str">
        <f>'5-CONTROLES'!AQ12</f>
        <v>Extremo</v>
      </c>
      <c r="Z9" s="687" t="str">
        <f>'5-CONTROLES'!AS12</f>
        <v>Acción preventiva</v>
      </c>
      <c r="AA9" s="191" t="s">
        <v>934</v>
      </c>
      <c r="AB9" s="193" t="s">
        <v>1072</v>
      </c>
      <c r="AC9" s="193" t="s">
        <v>431</v>
      </c>
      <c r="AD9" s="194" t="s">
        <v>1073</v>
      </c>
      <c r="AE9" s="211">
        <f>+SUM(AF9:AQ9)</f>
        <v>1</v>
      </c>
      <c r="AF9" s="150"/>
      <c r="AG9" s="150"/>
      <c r="AH9" s="187">
        <v>1</v>
      </c>
      <c r="AI9" s="150"/>
      <c r="AJ9" s="150"/>
      <c r="AK9" s="150"/>
      <c r="AL9" s="150"/>
      <c r="AM9" s="150"/>
      <c r="AN9" s="150"/>
      <c r="AO9" s="150"/>
      <c r="AP9" s="150"/>
      <c r="AQ9" s="150"/>
      <c r="AR9" s="185" t="s">
        <v>1214</v>
      </c>
    </row>
    <row r="10" spans="2:44" s="192" customFormat="1" ht="39.950000000000003" customHeight="1" x14ac:dyDescent="0.25">
      <c r="B10" s="706"/>
      <c r="C10" s="679"/>
      <c r="D10" s="725"/>
      <c r="E10" s="682"/>
      <c r="F10" s="681"/>
      <c r="G10" s="681"/>
      <c r="H10" s="687"/>
      <c r="I10" s="687"/>
      <c r="J10" s="687"/>
      <c r="K10" s="687"/>
      <c r="L10" s="679"/>
      <c r="M10" s="681"/>
      <c r="N10" s="681"/>
      <c r="O10" s="681"/>
      <c r="P10" s="681"/>
      <c r="Q10" s="681"/>
      <c r="R10" s="742"/>
      <c r="S10" s="583"/>
      <c r="T10" s="583"/>
      <c r="U10" s="583"/>
      <c r="V10" s="583"/>
      <c r="W10" s="687"/>
      <c r="X10" s="687"/>
      <c r="Y10" s="687"/>
      <c r="Z10" s="687"/>
      <c r="AA10" s="191" t="s">
        <v>935</v>
      </c>
      <c r="AB10" s="193" t="s">
        <v>436</v>
      </c>
      <c r="AC10" s="193" t="s">
        <v>431</v>
      </c>
      <c r="AD10" s="194" t="s">
        <v>437</v>
      </c>
      <c r="AE10" s="211">
        <f>+SUM(AF10:AQ10)</f>
        <v>1</v>
      </c>
      <c r="AF10" s="150"/>
      <c r="AG10" s="150"/>
      <c r="AH10" s="187">
        <v>1</v>
      </c>
      <c r="AI10" s="150"/>
      <c r="AJ10" s="150"/>
      <c r="AK10" s="150"/>
      <c r="AL10" s="150"/>
      <c r="AM10" s="150"/>
      <c r="AN10" s="150"/>
      <c r="AO10" s="150"/>
      <c r="AP10" s="150"/>
      <c r="AQ10" s="150"/>
      <c r="AR10" s="185" t="s">
        <v>1183</v>
      </c>
    </row>
    <row r="11" spans="2:44" s="192" customFormat="1" ht="39.950000000000003" customHeight="1" x14ac:dyDescent="0.25">
      <c r="B11" s="707" t="str">
        <f>'3-IDENTIFICACIÓN DEL RIESGO'!B32</f>
        <v>Inteligencia de la información.</v>
      </c>
      <c r="C11" s="206" t="s">
        <v>937</v>
      </c>
      <c r="D11" s="209" t="str">
        <f>'3-IDENTIFICACIÓN DEL RIESGO'!G32</f>
        <v>Posibilidad de implementar la información generada por la entidad sin que este aprobada dentro del Sistema Integrado de Gestión en beneficio de grupos de interés, partidos políticos o particulares</v>
      </c>
      <c r="E11" s="204" t="s">
        <v>371</v>
      </c>
      <c r="F11" s="186" t="str">
        <f>'3-IDENTIFICACIÓN DEL RIESGO'!H32</f>
        <v>Injerencia en el desarrollo de las funciones</v>
      </c>
      <c r="G11" s="186" t="str">
        <f>'3-IDENTIFICACIÓN DEL RIESGO'!L32</f>
        <v>Favorecimiento indebido a grupos de interés</v>
      </c>
      <c r="H11" s="217" t="str">
        <f>'4-VALORACIÓN DEL RIESGO'!G21</f>
        <v>Posible</v>
      </c>
      <c r="I11" s="217" t="str">
        <f>'4-VALORACIÓN DEL RIESGO'!AC21</f>
        <v>Catastrófico</v>
      </c>
      <c r="J11" s="217" t="str">
        <f>'4-VALORACIÓN DEL RIESGO'!AE21</f>
        <v>Extremo</v>
      </c>
      <c r="K11" s="217" t="str">
        <f>'4-VALORACIÓN DEL RIESGO'!AF21</f>
        <v>Reducir</v>
      </c>
      <c r="L11" s="206" t="s">
        <v>938</v>
      </c>
      <c r="M11" s="186" t="str">
        <f>'5-CONTROLES'!L32</f>
        <v>El responsable asignado por la Oficina de Planeación evalúa el documento con base a la SOLICITUD DE ELABORACIÓN, MODIFICACIÓN Y ELIMINACIÓN INTI-F-007 y la pertinencia de este</v>
      </c>
      <c r="N11" s="186" t="str">
        <f>'5-CONTROLES'!K32</f>
        <v>Reporte de documentos publicados en el SIG</v>
      </c>
      <c r="O11" s="186" t="str">
        <f>'5-CONTROLES'!F32</f>
        <v>Oficina de Planeación</v>
      </c>
      <c r="P11" s="186" t="str">
        <f>'5-CONTROLES'!G32</f>
        <v>Mensual</v>
      </c>
      <c r="Q11" s="186" t="s">
        <v>936</v>
      </c>
      <c r="R11" s="184" t="s">
        <v>1259</v>
      </c>
      <c r="S11" s="188" t="str">
        <f>'5-CONTROLES'!AB32</f>
        <v>Moderado</v>
      </c>
      <c r="T11" s="188" t="str">
        <f>'5-CONTROLES'!AC32</f>
        <v>Fuerte</v>
      </c>
      <c r="U11" s="188" t="str">
        <f>'5-CONTROLES'!AD32</f>
        <v>Moderado</v>
      </c>
      <c r="V11" s="188" t="str">
        <f>'5-CONTROLES'!AH32</f>
        <v>Moderado</v>
      </c>
      <c r="W11" s="217" t="str">
        <f>'5-CONTROLES'!AL32</f>
        <v>Improbable</v>
      </c>
      <c r="X11" s="217" t="str">
        <f>'5-CONTROLES'!AP32</f>
        <v>Catastrófico</v>
      </c>
      <c r="Y11" s="217" t="str">
        <f>'5-CONTROLES'!AQ32</f>
        <v>Extremo</v>
      </c>
      <c r="Z11" s="217" t="str">
        <f>'5-CONTROLES'!AS32</f>
        <v>Acción preventiva</v>
      </c>
      <c r="AA11" s="206" t="s">
        <v>939</v>
      </c>
      <c r="AB11" s="186" t="s">
        <v>1074</v>
      </c>
      <c r="AC11" s="186" t="s">
        <v>431</v>
      </c>
      <c r="AD11" s="209" t="s">
        <v>438</v>
      </c>
      <c r="AE11" s="213">
        <f>+SUM(AF11:AQ11)</f>
        <v>12</v>
      </c>
      <c r="AF11" s="210">
        <v>1</v>
      </c>
      <c r="AG11" s="210">
        <v>1</v>
      </c>
      <c r="AH11" s="210">
        <v>1</v>
      </c>
      <c r="AI11" s="210">
        <v>1</v>
      </c>
      <c r="AJ11" s="204">
        <v>1</v>
      </c>
      <c r="AK11" s="204">
        <v>1</v>
      </c>
      <c r="AL11" s="204">
        <v>1</v>
      </c>
      <c r="AM11" s="204">
        <v>1</v>
      </c>
      <c r="AN11" s="204">
        <v>1</v>
      </c>
      <c r="AO11" s="204">
        <v>1</v>
      </c>
      <c r="AP11" s="204">
        <v>1</v>
      </c>
      <c r="AQ11" s="204">
        <v>1</v>
      </c>
      <c r="AR11" s="185" t="s">
        <v>1215</v>
      </c>
    </row>
    <row r="12" spans="2:44" s="192" customFormat="1" ht="39.950000000000003" customHeight="1" x14ac:dyDescent="0.25">
      <c r="B12" s="706"/>
      <c r="C12" s="679" t="s">
        <v>940</v>
      </c>
      <c r="D12" s="725" t="str">
        <f>'3-IDENTIFICACIÓN DEL RIESGO'!G34</f>
        <v>Estructurar proyectos de TI para beneficio específico de un tercero o propio.</v>
      </c>
      <c r="E12" s="682" t="s">
        <v>371</v>
      </c>
      <c r="F12" s="193" t="str">
        <f>'3-IDENTIFICACIÓN DEL RIESGO'!H34</f>
        <v>Tráfico de influencias.</v>
      </c>
      <c r="G12" s="193" t="str">
        <f>'3-IDENTIFICACIÓN DEL RIESGO'!L34</f>
        <v>Demoras en la disponibilidad del bien o servicio tecnológico a contratar</v>
      </c>
      <c r="H12" s="687" t="str">
        <f>'4-VALORACIÓN DEL RIESGO'!G22</f>
        <v>Rara Vez</v>
      </c>
      <c r="I12" s="687" t="str">
        <f>'4-VALORACIÓN DEL RIESGO'!AC22</f>
        <v>Catastrófico</v>
      </c>
      <c r="J12" s="687" t="str">
        <f>'4-VALORACIÓN DEL RIESGO'!AE22</f>
        <v>Extremo</v>
      </c>
      <c r="K12" s="687" t="str">
        <f>'4-VALORACIÓN DEL RIESGO'!AF22</f>
        <v>Reducir</v>
      </c>
      <c r="L12" s="679" t="s">
        <v>941</v>
      </c>
      <c r="M12" s="681" t="str">
        <f>'5-CONTROLES'!L34</f>
        <v>Revisar y aprobar la ficha técnica y/o estudio técnico de las adquisiciones de los proyectos de TI</v>
      </c>
      <c r="N12" s="681" t="str">
        <f>'5-CONTROLES'!K34</f>
        <v>Ficha técnica y/o estudio técnico aprobado</v>
      </c>
      <c r="O12" s="681" t="str">
        <f>'5-CONTROLES'!F34</f>
        <v>Subdirección de Sistemas de Información de Tierras</v>
      </c>
      <c r="P12" s="681" t="str">
        <f>'5-CONTROLES'!G34</f>
        <v>Cuatrimestral</v>
      </c>
      <c r="Q12" s="681" t="s">
        <v>489</v>
      </c>
      <c r="R12" s="655" t="s">
        <v>1191</v>
      </c>
      <c r="S12" s="583" t="str">
        <f>'5-CONTROLES'!AB34</f>
        <v>Fuerte</v>
      </c>
      <c r="T12" s="583" t="str">
        <f>'5-CONTROLES'!AC34</f>
        <v>Fuerte</v>
      </c>
      <c r="U12" s="583" t="str">
        <f>'5-CONTROLES'!AD34</f>
        <v>Fuerte</v>
      </c>
      <c r="V12" s="583" t="str">
        <f>'5-CONTROLES'!AH34</f>
        <v>Fuerte</v>
      </c>
      <c r="W12" s="687" t="str">
        <f>'5-CONTROLES'!AL34</f>
        <v>Rara Vez</v>
      </c>
      <c r="X12" s="687" t="str">
        <f>'5-CONTROLES'!AP34</f>
        <v>Moderado</v>
      </c>
      <c r="Y12" s="687" t="str">
        <f>'5-CONTROLES'!AQ34</f>
        <v>Moderado</v>
      </c>
      <c r="Z12" s="687" t="str">
        <f>'5-CONTROLES'!AS34</f>
        <v>Acción preventiva</v>
      </c>
      <c r="AA12" s="679" t="s">
        <v>942</v>
      </c>
      <c r="AB12" s="681" t="s">
        <v>490</v>
      </c>
      <c r="AC12" s="681" t="s">
        <v>491</v>
      </c>
      <c r="AD12" s="725" t="s">
        <v>492</v>
      </c>
      <c r="AE12" s="726">
        <v>3</v>
      </c>
      <c r="AF12" s="682"/>
      <c r="AG12" s="682"/>
      <c r="AH12" s="682"/>
      <c r="AI12" s="727">
        <v>1</v>
      </c>
      <c r="AJ12" s="682"/>
      <c r="AK12" s="682"/>
      <c r="AL12" s="682">
        <v>1</v>
      </c>
      <c r="AM12" s="682"/>
      <c r="AN12" s="682"/>
      <c r="AO12" s="682">
        <v>1</v>
      </c>
      <c r="AP12" s="682"/>
      <c r="AQ12" s="682"/>
      <c r="AR12" s="651" t="s">
        <v>1188</v>
      </c>
    </row>
    <row r="13" spans="2:44" ht="39.950000000000003" customHeight="1" x14ac:dyDescent="0.25">
      <c r="B13" s="704"/>
      <c r="C13" s="680"/>
      <c r="D13" s="551"/>
      <c r="E13" s="658"/>
      <c r="F13" s="218" t="str">
        <f>'3-IDENTIFICACIÓN DEL RIESGO'!H35</f>
        <v>Manejo indebido de la información</v>
      </c>
      <c r="G13" s="218" t="str">
        <f>'3-IDENTIFICACIÓN DEL RIESGO'!L35</f>
        <v>Incremento en los costos y/o baja calidad del bien o servicio tecnológico</v>
      </c>
      <c r="H13" s="678"/>
      <c r="I13" s="678"/>
      <c r="J13" s="678"/>
      <c r="K13" s="678"/>
      <c r="L13" s="680"/>
      <c r="M13" s="658"/>
      <c r="N13" s="554"/>
      <c r="O13" s="554"/>
      <c r="P13" s="658"/>
      <c r="Q13" s="724"/>
      <c r="R13" s="656"/>
      <c r="S13" s="658"/>
      <c r="T13" s="658"/>
      <c r="U13" s="658"/>
      <c r="V13" s="658"/>
      <c r="W13" s="678"/>
      <c r="X13" s="678"/>
      <c r="Y13" s="678"/>
      <c r="Z13" s="678"/>
      <c r="AA13" s="695"/>
      <c r="AB13" s="739"/>
      <c r="AC13" s="739"/>
      <c r="AD13" s="752"/>
      <c r="AE13" s="781"/>
      <c r="AF13" s="782"/>
      <c r="AG13" s="782"/>
      <c r="AH13" s="782"/>
      <c r="AI13" s="782"/>
      <c r="AJ13" s="782"/>
      <c r="AK13" s="782"/>
      <c r="AL13" s="782"/>
      <c r="AM13" s="782"/>
      <c r="AN13" s="782"/>
      <c r="AO13" s="782"/>
      <c r="AP13" s="782"/>
      <c r="AQ13" s="782"/>
      <c r="AR13" s="652"/>
    </row>
    <row r="14" spans="2:44" ht="39.950000000000003" customHeight="1" x14ac:dyDescent="0.25">
      <c r="B14" s="703" t="str">
        <f>'3-IDENTIFICACIÓN DEL RIESGO'!B42</f>
        <v>Gestión del Modelo de Atención.</v>
      </c>
      <c r="C14" s="688" t="s">
        <v>943</v>
      </c>
      <c r="D14" s="549" t="str">
        <f>'3-IDENTIFICACIÓN DEL RIESGO'!G42</f>
        <v xml:space="preserve">Omitir o dilatar intencionalmente la gestión de PQRSD para beneficio propio o de terceros </v>
      </c>
      <c r="E14" s="657" t="s">
        <v>371</v>
      </c>
      <c r="F14" s="193" t="str">
        <f>'3-IDENTIFICACIÓN DEL RIESGO'!H42</f>
        <v>Intereses económicos</v>
      </c>
      <c r="G14" s="193" t="str">
        <f>'3-IDENTIFICACIÓN DEL RIESGO'!L42</f>
        <v>Pérdida de la credibilidad institucional e investigaciones y sanciones</v>
      </c>
      <c r="H14" s="683" t="str">
        <f>'4-VALORACIÓN DEL RIESGO'!G26</f>
        <v>Posible</v>
      </c>
      <c r="I14" s="683" t="str">
        <f>'4-VALORACIÓN DEL RIESGO'!AC26</f>
        <v>Catastrófico</v>
      </c>
      <c r="J14" s="683" t="str">
        <f>'4-VALORACIÓN DEL RIESGO'!AE26</f>
        <v>Extremo</v>
      </c>
      <c r="K14" s="683" t="str">
        <f>'4-VALORACIÓN DEL RIESGO'!AF26</f>
        <v>Reducir</v>
      </c>
      <c r="L14" s="688" t="s">
        <v>944</v>
      </c>
      <c r="M14" s="728" t="str">
        <f>'5-CONTROLES'!L42</f>
        <v>Seguimiento a la gestión y respuesta de la PQRSD</v>
      </c>
      <c r="N14" s="552" t="str">
        <f>'5-CONTROLES'!K42</f>
        <v xml:space="preserve">1. Informe de gestión de las PQRSD
2. Envío de información sobre el avance de la gestión realizada por las dependencias mediante correos electrónicos. </v>
      </c>
      <c r="O14" s="552" t="str">
        <f>'5-CONTROLES'!F42</f>
        <v>Secretaría General - Servicio al Ciudadano</v>
      </c>
      <c r="P14" s="653" t="str">
        <f>'5-CONTROLES'!G42</f>
        <v>Trimestral</v>
      </c>
      <c r="Q14" s="730" t="s">
        <v>610</v>
      </c>
      <c r="R14" s="670" t="s">
        <v>1237</v>
      </c>
      <c r="S14" s="657" t="str">
        <f>'5-CONTROLES'!AB42</f>
        <v>Débil</v>
      </c>
      <c r="T14" s="657" t="str">
        <f>'5-CONTROLES'!AC42</f>
        <v>Fuerte</v>
      </c>
      <c r="U14" s="657" t="str">
        <f>'5-CONTROLES'!AD42</f>
        <v>Débil</v>
      </c>
      <c r="V14" s="657" t="str">
        <f>'5-CONTROLES'!AH42</f>
        <v>Débil</v>
      </c>
      <c r="W14" s="683" t="str">
        <f>'5-CONTROLES'!AL42</f>
        <v>Posible</v>
      </c>
      <c r="X14" s="683" t="str">
        <f>'5-CONTROLES'!AP42</f>
        <v>Catastrófico</v>
      </c>
      <c r="Y14" s="683" t="str">
        <f>'5-CONTROLES'!AQ42</f>
        <v>Extremo</v>
      </c>
      <c r="Z14" s="683" t="str">
        <f>'5-CONTROLES'!AS42</f>
        <v>Acción preventiva</v>
      </c>
      <c r="AA14" s="689" t="s">
        <v>945</v>
      </c>
      <c r="AB14" s="759" t="s">
        <v>612</v>
      </c>
      <c r="AC14" s="759" t="s">
        <v>613</v>
      </c>
      <c r="AD14" s="760" t="s">
        <v>614</v>
      </c>
      <c r="AE14" s="783">
        <v>3</v>
      </c>
      <c r="AF14" s="784"/>
      <c r="AG14" s="785">
        <v>1</v>
      </c>
      <c r="AH14" s="786"/>
      <c r="AI14" s="786"/>
      <c r="AJ14" s="786"/>
      <c r="AK14" s="786">
        <v>1</v>
      </c>
      <c r="AL14" s="786"/>
      <c r="AM14" s="786"/>
      <c r="AN14" s="786"/>
      <c r="AO14" s="786">
        <v>1</v>
      </c>
      <c r="AP14" s="784"/>
      <c r="AQ14" s="786"/>
      <c r="AR14" s="673" t="s">
        <v>1246</v>
      </c>
    </row>
    <row r="15" spans="2:44" ht="39.950000000000003" customHeight="1" x14ac:dyDescent="0.25">
      <c r="B15" s="704"/>
      <c r="C15" s="680"/>
      <c r="D15" s="551"/>
      <c r="E15" s="658"/>
      <c r="F15" s="193" t="str">
        <f>'3-IDENTIFICACIÓN DEL RIESGO'!H43</f>
        <v>Ofrecimiento de sobornos</v>
      </c>
      <c r="G15" s="193" t="str">
        <f>'3-IDENTIFICACIÓN DEL RIESGO'!L43</f>
        <v>Inoportunidad en el servicio al ciudadano</v>
      </c>
      <c r="H15" s="678"/>
      <c r="I15" s="678"/>
      <c r="J15" s="678"/>
      <c r="K15" s="678"/>
      <c r="L15" s="680"/>
      <c r="M15" s="729"/>
      <c r="N15" s="554"/>
      <c r="O15" s="554"/>
      <c r="P15" s="654"/>
      <c r="Q15" s="724"/>
      <c r="R15" s="671"/>
      <c r="S15" s="658"/>
      <c r="T15" s="658"/>
      <c r="U15" s="658"/>
      <c r="V15" s="658"/>
      <c r="W15" s="678"/>
      <c r="X15" s="678"/>
      <c r="Y15" s="678"/>
      <c r="Z15" s="678"/>
      <c r="AA15" s="695"/>
      <c r="AB15" s="739"/>
      <c r="AC15" s="739"/>
      <c r="AD15" s="752"/>
      <c r="AE15" s="781"/>
      <c r="AF15" s="787"/>
      <c r="AG15" s="782"/>
      <c r="AH15" s="782"/>
      <c r="AI15" s="782"/>
      <c r="AJ15" s="782"/>
      <c r="AK15" s="782"/>
      <c r="AL15" s="782"/>
      <c r="AM15" s="782"/>
      <c r="AN15" s="782"/>
      <c r="AO15" s="782"/>
      <c r="AP15" s="787"/>
      <c r="AQ15" s="782"/>
      <c r="AR15" s="672"/>
    </row>
    <row r="16" spans="2:44" ht="39.950000000000003" customHeight="1" x14ac:dyDescent="0.25">
      <c r="B16" s="704"/>
      <c r="C16" s="688" t="s">
        <v>950</v>
      </c>
      <c r="D16" s="549" t="str">
        <f>'3-IDENTIFICACIÓN DEL RIESGO'!G44</f>
        <v>Solicitar y/o recibir dinero o cualquier otro beneficio personal a cambio de la promesa de éxito en la realización o priorización de un trámite</v>
      </c>
      <c r="E16" s="657" t="s">
        <v>371</v>
      </c>
      <c r="F16" s="193" t="str">
        <f>'3-IDENTIFICACIÓN DEL RIESGO'!H44</f>
        <v>Amenazas</v>
      </c>
      <c r="G16" s="193" t="str">
        <f>'3-IDENTIFICACIÓN DEL RIESGO'!L44</f>
        <v>Pérdida de la credibilidad institucional e investigaciones y sanciones</v>
      </c>
      <c r="H16" s="683" t="str">
        <f>'4-VALORACIÓN DEL RIESGO'!G27</f>
        <v>Posible</v>
      </c>
      <c r="I16" s="683" t="str">
        <f>'4-VALORACIÓN DEL RIESGO'!AC27</f>
        <v>Catastrófico</v>
      </c>
      <c r="J16" s="683" t="str">
        <f>'4-VALORACIÓN DEL RIESGO'!AE27</f>
        <v>Extremo</v>
      </c>
      <c r="K16" s="683" t="str">
        <f>'4-VALORACIÓN DEL RIESGO'!AF27</f>
        <v>Reducir</v>
      </c>
      <c r="L16" s="122" t="s">
        <v>946</v>
      </c>
      <c r="M16" s="233" t="str">
        <f>'5-CONTROLES'!L44</f>
        <v xml:space="preserve">Campaña de sensibilización frente a los trámites dirigida a la ciudadanía </v>
      </c>
      <c r="N16" s="179" t="str">
        <f>'5-CONTROLES'!K44</f>
        <v>Banners publicados y/o mensajes enviados y/o piezas informativas publicadas</v>
      </c>
      <c r="O16" s="179" t="str">
        <f>'5-CONTROLES'!F44</f>
        <v>Secretaría General - Servicio al Ciudadano</v>
      </c>
      <c r="P16" s="194" t="str">
        <f>'5-CONTROLES'!G44</f>
        <v>Semestral</v>
      </c>
      <c r="Q16" s="229" t="s">
        <v>611</v>
      </c>
      <c r="R16" s="231" t="s">
        <v>1238</v>
      </c>
      <c r="S16" s="147" t="str">
        <f>'5-CONTROLES'!AB44</f>
        <v>Débil</v>
      </c>
      <c r="T16" s="147" t="str">
        <f>'5-CONTROLES'!AC44</f>
        <v>Fuerte</v>
      </c>
      <c r="U16" s="147" t="str">
        <f>'5-CONTROLES'!AD44</f>
        <v>Débil</v>
      </c>
      <c r="V16" s="657" t="str">
        <f>'5-CONTROLES'!AH44</f>
        <v>Moderado</v>
      </c>
      <c r="W16" s="683" t="str">
        <f>'5-CONTROLES'!AL44</f>
        <v>Improbable</v>
      </c>
      <c r="X16" s="683" t="str">
        <f>'5-CONTROLES'!AP44</f>
        <v>Mayor</v>
      </c>
      <c r="Y16" s="683" t="str">
        <f>'5-CONTROLES'!AQ44</f>
        <v>Alto</v>
      </c>
      <c r="Z16" s="683" t="str">
        <f>'5-CONTROLES'!AS44</f>
        <v>Acción preventiva</v>
      </c>
      <c r="AA16" s="689" t="s">
        <v>948</v>
      </c>
      <c r="AB16" s="759" t="s">
        <v>615</v>
      </c>
      <c r="AC16" s="759" t="s">
        <v>616</v>
      </c>
      <c r="AD16" s="760" t="s">
        <v>614</v>
      </c>
      <c r="AE16" s="783">
        <v>2</v>
      </c>
      <c r="AF16" s="784"/>
      <c r="AG16" s="784"/>
      <c r="AH16" s="784"/>
      <c r="AI16" s="784"/>
      <c r="AJ16" s="784"/>
      <c r="AK16" s="786">
        <v>1</v>
      </c>
      <c r="AL16" s="784"/>
      <c r="AM16" s="784"/>
      <c r="AN16" s="784"/>
      <c r="AO16" s="784"/>
      <c r="AP16" s="784"/>
      <c r="AQ16" s="786">
        <v>1</v>
      </c>
      <c r="AR16" s="673" t="s">
        <v>1247</v>
      </c>
    </row>
    <row r="17" spans="2:44" ht="39.950000000000003" customHeight="1" x14ac:dyDescent="0.25">
      <c r="B17" s="704"/>
      <c r="C17" s="692"/>
      <c r="D17" s="550"/>
      <c r="E17" s="685"/>
      <c r="F17" s="186" t="str">
        <f>'3-IDENTIFICACIÓN DEL RIESGO'!H45</f>
        <v>Sobornos</v>
      </c>
      <c r="G17" s="186" t="str">
        <f>'3-IDENTIFICACIÓN DEL RIESGO'!L45</f>
        <v>Oportunidad para estafas a ciudadanos</v>
      </c>
      <c r="H17" s="684"/>
      <c r="I17" s="684"/>
      <c r="J17" s="684"/>
      <c r="K17" s="684"/>
      <c r="L17" s="205" t="s">
        <v>947</v>
      </c>
      <c r="M17" s="234" t="str">
        <f>'5-CONTROLES'!L45</f>
        <v>Protocolo de atención en el canal telefónico que incluya libreto frente a los trámites</v>
      </c>
      <c r="N17" s="178" t="str">
        <f>'5-CONTROLES'!K45</f>
        <v>Grabación de la llamada en CallCenter</v>
      </c>
      <c r="O17" s="178" t="str">
        <f>'5-CONTROLES'!F45</f>
        <v>Secretaría General - Servicio al Ciudadano</v>
      </c>
      <c r="P17" s="194" t="str">
        <f>'5-CONTROLES'!G45</f>
        <v>Trimestral</v>
      </c>
      <c r="Q17" s="228" t="s">
        <v>611</v>
      </c>
      <c r="R17" s="231" t="s">
        <v>1239</v>
      </c>
      <c r="S17" s="188" t="str">
        <f>'5-CONTROLES'!AB45</f>
        <v>Fuerte</v>
      </c>
      <c r="T17" s="188" t="str">
        <f>'5-CONTROLES'!AC45</f>
        <v>Fuerte</v>
      </c>
      <c r="U17" s="188" t="str">
        <f>'5-CONTROLES'!AD45</f>
        <v>Fuerte</v>
      </c>
      <c r="V17" s="685"/>
      <c r="W17" s="684"/>
      <c r="X17" s="684"/>
      <c r="Y17" s="684"/>
      <c r="Z17" s="684"/>
      <c r="AA17" s="694"/>
      <c r="AB17" s="788"/>
      <c r="AC17" s="788"/>
      <c r="AD17" s="789"/>
      <c r="AE17" s="790"/>
      <c r="AF17" s="791"/>
      <c r="AG17" s="791"/>
      <c r="AH17" s="791"/>
      <c r="AI17" s="791"/>
      <c r="AJ17" s="791"/>
      <c r="AK17" s="792"/>
      <c r="AL17" s="791"/>
      <c r="AM17" s="791"/>
      <c r="AN17" s="791"/>
      <c r="AO17" s="791"/>
      <c r="AP17" s="791"/>
      <c r="AQ17" s="792"/>
      <c r="AR17" s="673"/>
    </row>
    <row r="18" spans="2:44" s="192" customFormat="1" ht="39.950000000000003" customHeight="1" x14ac:dyDescent="0.25">
      <c r="B18" s="699" t="str">
        <f>'3-IDENTIFICACIÓN DEL RIESGO'!B52</f>
        <v>Planificación del Ordenamiento Social de la Propiedad</v>
      </c>
      <c r="C18" s="679" t="s">
        <v>949</v>
      </c>
      <c r="D18" s="725" t="str">
        <f>'3-IDENTIFICACIÓN DEL RIESGO'!G52</f>
        <v>Alterar u omitir la información física o jurídica levantada durante las fases de formulación  e implementación de Planes de Ordenamiento Social de la Propiedad, limitando las actuaciones como gestores catastrales para favorecer a terceros.</v>
      </c>
      <c r="E18" s="682" t="s">
        <v>371</v>
      </c>
      <c r="F18" s="193" t="str">
        <f>'3-IDENTIFICACIÓN DEL RIESGO'!H52</f>
        <v>Presencia de intereses particulares, financieros y/o políticos</v>
      </c>
      <c r="G18" s="193" t="str">
        <f>'3-IDENTIFICACIÓN DEL RIESGO'!L52</f>
        <v>Investigaciones y sanciones.</v>
      </c>
      <c r="H18" s="687" t="str">
        <f>'4-VALORACIÓN DEL RIESGO'!G31</f>
        <v>Posible</v>
      </c>
      <c r="I18" s="687" t="str">
        <f>'4-VALORACIÓN DEL RIESGO'!AC31</f>
        <v>Catastrófico</v>
      </c>
      <c r="J18" s="687" t="str">
        <f>'4-VALORACIÓN DEL RIESGO'!AE31</f>
        <v>Extremo</v>
      </c>
      <c r="K18" s="687" t="str">
        <f>'4-VALORACIÓN DEL RIESGO'!AF31</f>
        <v>Reducir</v>
      </c>
      <c r="L18" s="191" t="s">
        <v>951</v>
      </c>
      <c r="M18" s="193" t="str">
        <f>'5-CONTROLES'!L52</f>
        <v xml:space="preserve">Realizar espacios de articulación con la comunidades en la formulación e implementación de los POSPR en el marco de la  cultura de la veeduría  y  rendición de cuenta </v>
      </c>
      <c r="N18" s="193" t="str">
        <f>'5-CONTROLES'!K52</f>
        <v>1. Registros de asistencia la actividad realizada.
2. Presentaciones, cartillas o piezas comunicativas elaboradas.</v>
      </c>
      <c r="O18" s="193" t="str">
        <f>'5-CONTROLES'!F52</f>
        <v>Subdirector de Planeación Operativa</v>
      </c>
      <c r="P18" s="193" t="str">
        <f>'5-CONTROLES'!G52</f>
        <v>Cada vez que se formule o implemente un Plan de Ordenamiento Social de la Propiedad en un municipio programado.</v>
      </c>
      <c r="Q18" s="193" t="s">
        <v>493</v>
      </c>
      <c r="R18" s="185" t="s">
        <v>1265</v>
      </c>
      <c r="S18" s="147" t="str">
        <f>'5-CONTROLES'!AB52</f>
        <v>Fuerte</v>
      </c>
      <c r="T18" s="147" t="str">
        <f>'5-CONTROLES'!AC52</f>
        <v>Fuerte</v>
      </c>
      <c r="U18" s="147" t="str">
        <f>'5-CONTROLES'!AD52</f>
        <v>Fuerte</v>
      </c>
      <c r="V18" s="583" t="str">
        <f>'5-CONTROLES'!AH52</f>
        <v>Moderado</v>
      </c>
      <c r="W18" s="687" t="str">
        <f>'5-CONTROLES'!AL52</f>
        <v>Improbable</v>
      </c>
      <c r="X18" s="687" t="str">
        <f>'5-CONTROLES'!AP52</f>
        <v>Mayor</v>
      </c>
      <c r="Y18" s="687" t="str">
        <f>'5-CONTROLES'!AQ52</f>
        <v>Alto</v>
      </c>
      <c r="Z18" s="687" t="str">
        <f>'5-CONTROLES'!AS52</f>
        <v>Acción preventiva</v>
      </c>
      <c r="AA18" s="191" t="s">
        <v>953</v>
      </c>
      <c r="AB18" s="193" t="s">
        <v>497</v>
      </c>
      <c r="AC18" s="193" t="s">
        <v>498</v>
      </c>
      <c r="AD18" s="194" t="s">
        <v>499</v>
      </c>
      <c r="AE18" s="211">
        <v>5</v>
      </c>
      <c r="AF18" s="150"/>
      <c r="AG18" s="150"/>
      <c r="AH18" s="150"/>
      <c r="AI18" s="150"/>
      <c r="AJ18" s="150"/>
      <c r="AK18" s="187">
        <v>1</v>
      </c>
      <c r="AL18" s="150"/>
      <c r="AM18" s="187">
        <v>2</v>
      </c>
      <c r="AN18" s="150"/>
      <c r="AO18" s="187">
        <v>1</v>
      </c>
      <c r="AP18" s="150"/>
      <c r="AQ18" s="187">
        <v>1</v>
      </c>
      <c r="AR18" s="216" t="s">
        <v>1217</v>
      </c>
    </row>
    <row r="19" spans="2:44" s="192" customFormat="1" ht="39.950000000000003" customHeight="1" x14ac:dyDescent="0.25">
      <c r="B19" s="699"/>
      <c r="C19" s="679"/>
      <c r="D19" s="725"/>
      <c r="E19" s="682"/>
      <c r="F19" s="193" t="str">
        <f>'3-IDENTIFICACIÓN DEL RIESGO'!H53</f>
        <v>Debilidad en la auditoria de la información del componente físico-jurídico  capturada en campo.</v>
      </c>
      <c r="G19" s="193" t="str">
        <f>'3-IDENTIFICACIÓN DEL RIESGO'!L53</f>
        <v>Perdida de credibilidad institucional</v>
      </c>
      <c r="H19" s="687"/>
      <c r="I19" s="687"/>
      <c r="J19" s="687"/>
      <c r="K19" s="687"/>
      <c r="L19" s="191" t="s">
        <v>952</v>
      </c>
      <c r="M19" s="193" t="str">
        <f>'5-CONTROLES'!L53</f>
        <v>Validar la información catastral por parte de la ANT en calidad de gestor catastral bajo los lineamientos vigentes de la autoridad catastral.</v>
      </c>
      <c r="N19" s="193" t="str">
        <f>'5-CONTROLES'!K53</f>
        <v>Documento o soporte de verificación de calidad de la información catastral</v>
      </c>
      <c r="O19" s="193" t="str">
        <f>'5-CONTROLES'!F53</f>
        <v>Subdirector de Planeación Operativa</v>
      </c>
      <c r="P19" s="193" t="str">
        <f>'5-CONTROLES'!G53</f>
        <v>Cuatrimestral</v>
      </c>
      <c r="Q19" s="193" t="s">
        <v>494</v>
      </c>
      <c r="R19" s="185" t="s">
        <v>1266</v>
      </c>
      <c r="S19" s="147" t="str">
        <f>'5-CONTROLES'!AB53</f>
        <v>Moderado</v>
      </c>
      <c r="T19" s="147" t="str">
        <f>'5-CONTROLES'!AC53</f>
        <v>Fuerte</v>
      </c>
      <c r="U19" s="147" t="str">
        <f>'5-CONTROLES'!AD53</f>
        <v>Moderado</v>
      </c>
      <c r="V19" s="583"/>
      <c r="W19" s="687"/>
      <c r="X19" s="687"/>
      <c r="Y19" s="687"/>
      <c r="Z19" s="687"/>
      <c r="AA19" s="191" t="s">
        <v>954</v>
      </c>
      <c r="AB19" s="193" t="s">
        <v>500</v>
      </c>
      <c r="AC19" s="193" t="s">
        <v>498</v>
      </c>
      <c r="AD19" s="194" t="s">
        <v>501</v>
      </c>
      <c r="AE19" s="211">
        <v>3</v>
      </c>
      <c r="AF19" s="150"/>
      <c r="AG19" s="150"/>
      <c r="AH19" s="150"/>
      <c r="AI19" s="150"/>
      <c r="AJ19" s="150"/>
      <c r="AK19" s="150"/>
      <c r="AL19" s="187">
        <v>1</v>
      </c>
      <c r="AM19" s="150"/>
      <c r="AN19" s="150"/>
      <c r="AO19" s="187">
        <v>1</v>
      </c>
      <c r="AP19" s="150"/>
      <c r="AQ19" s="187">
        <v>1</v>
      </c>
      <c r="AR19" s="185" t="s">
        <v>1218</v>
      </c>
    </row>
    <row r="20" spans="2:44" s="192" customFormat="1" ht="39.950000000000003" customHeight="1" x14ac:dyDescent="0.25">
      <c r="B20" s="699"/>
      <c r="C20" s="679" t="s">
        <v>955</v>
      </c>
      <c r="D20" s="725" t="str">
        <f>'3-IDENTIFICACIÓN DEL RIESGO'!G54</f>
        <v>Solicitar o recibir dadivas por inscripción en el Registro de Sujetos de Ordenamiento</v>
      </c>
      <c r="E20" s="682" t="s">
        <v>371</v>
      </c>
      <c r="F20" s="681" t="str">
        <f>'3-IDENTIFICACIÓN DEL RIESGO'!H54</f>
        <v>Falta de ética profesional del funcionario o personal vinculado a la entidad.</v>
      </c>
      <c r="G20" s="193" t="str">
        <f>'3-IDENTIFICACIÓN DEL RIESGO'!L54</f>
        <v>Deterioro de la imagen institucional.</v>
      </c>
      <c r="H20" s="687" t="str">
        <f>'4-VALORACIÓN DEL RIESGO'!G32</f>
        <v>Posible</v>
      </c>
      <c r="I20" s="687" t="str">
        <f>'4-VALORACIÓN DEL RIESGO'!AC32</f>
        <v>Catastrófico</v>
      </c>
      <c r="J20" s="687" t="str">
        <f>'4-VALORACIÓN DEL RIESGO'!AE32</f>
        <v>Extremo</v>
      </c>
      <c r="K20" s="687" t="str">
        <f>'4-VALORACIÓN DEL RIESGO'!AF32</f>
        <v>Reducir</v>
      </c>
      <c r="L20" s="679" t="s">
        <v>956</v>
      </c>
      <c r="M20" s="681" t="str">
        <f>'5-CONTROLES'!L54</f>
        <v>Acceso controlado a la información a través de permisos para la solicitud FISO.</v>
      </c>
      <c r="N20" s="681" t="str">
        <f>'5-CONTROLES'!K54</f>
        <v>Acuerdos de confidencialidad por vigencia del contrato por cada usuario con rol valorador</v>
      </c>
      <c r="O20" s="681" t="str">
        <f>'5-CONTROLES'!F54</f>
        <v>Subdirección de Sistemas de Información de Tierras</v>
      </c>
      <c r="P20" s="681" t="str">
        <f>'5-CONTROLES'!G54</f>
        <v>Cuatrimestral</v>
      </c>
      <c r="Q20" s="681" t="s">
        <v>495</v>
      </c>
      <c r="R20" s="655" t="s">
        <v>1189</v>
      </c>
      <c r="S20" s="583" t="str">
        <f>'5-CONTROLES'!AB54</f>
        <v>Fuerte</v>
      </c>
      <c r="T20" s="583" t="str">
        <f>'5-CONTROLES'!AC54</f>
        <v>Fuerte</v>
      </c>
      <c r="U20" s="583" t="str">
        <f>'5-CONTROLES'!AD54</f>
        <v>Fuerte</v>
      </c>
      <c r="V20" s="583" t="str">
        <f>'5-CONTROLES'!AH54</f>
        <v>Fuerte</v>
      </c>
      <c r="W20" s="687" t="str">
        <f>'5-CONTROLES'!AL54</f>
        <v>Rara Vez</v>
      </c>
      <c r="X20" s="687" t="str">
        <f>'5-CONTROLES'!AP54</f>
        <v>Mayor</v>
      </c>
      <c r="Y20" s="687" t="str">
        <f>'5-CONTROLES'!AQ54</f>
        <v>Alto</v>
      </c>
      <c r="Z20" s="687" t="str">
        <f>'5-CONTROLES'!AS54</f>
        <v>Acción preventiva</v>
      </c>
      <c r="AA20" s="679" t="s">
        <v>957</v>
      </c>
      <c r="AB20" s="681" t="s">
        <v>502</v>
      </c>
      <c r="AC20" s="681" t="s">
        <v>491</v>
      </c>
      <c r="AD20" s="725" t="s">
        <v>503</v>
      </c>
      <c r="AE20" s="726">
        <v>3</v>
      </c>
      <c r="AF20" s="682"/>
      <c r="AG20" s="682"/>
      <c r="AH20" s="682"/>
      <c r="AI20" s="727">
        <v>1</v>
      </c>
      <c r="AJ20" s="682"/>
      <c r="AK20" s="682"/>
      <c r="AL20" s="682"/>
      <c r="AM20" s="682">
        <v>1</v>
      </c>
      <c r="AN20" s="682"/>
      <c r="AO20" s="682"/>
      <c r="AP20" s="682"/>
      <c r="AQ20" s="682">
        <v>1</v>
      </c>
      <c r="AR20" s="659" t="s">
        <v>1216</v>
      </c>
    </row>
    <row r="21" spans="2:44" ht="39.950000000000003" customHeight="1" x14ac:dyDescent="0.25">
      <c r="B21" s="700"/>
      <c r="C21" s="692"/>
      <c r="D21" s="550"/>
      <c r="E21" s="685"/>
      <c r="F21" s="690"/>
      <c r="G21" s="221" t="str">
        <f>'3-IDENTIFICACIÓN DEL RIESGO'!L55</f>
        <v>Hallazgos, observaciones y/o acciones sancionatorias por parte de los organismos de control.</v>
      </c>
      <c r="H21" s="684"/>
      <c r="I21" s="684"/>
      <c r="J21" s="684"/>
      <c r="K21" s="684"/>
      <c r="L21" s="692"/>
      <c r="M21" s="685"/>
      <c r="N21" s="553"/>
      <c r="O21" s="553"/>
      <c r="P21" s="685"/>
      <c r="Q21" s="731"/>
      <c r="R21" s="656"/>
      <c r="S21" s="685"/>
      <c r="T21" s="685"/>
      <c r="U21" s="685"/>
      <c r="V21" s="685"/>
      <c r="W21" s="684"/>
      <c r="X21" s="684"/>
      <c r="Y21" s="684"/>
      <c r="Z21" s="684"/>
      <c r="AA21" s="694"/>
      <c r="AB21" s="793"/>
      <c r="AC21" s="793"/>
      <c r="AD21" s="794"/>
      <c r="AE21" s="795"/>
      <c r="AF21" s="796"/>
      <c r="AG21" s="796"/>
      <c r="AH21" s="796"/>
      <c r="AI21" s="796"/>
      <c r="AJ21" s="796"/>
      <c r="AK21" s="796"/>
      <c r="AL21" s="796"/>
      <c r="AM21" s="796"/>
      <c r="AN21" s="796"/>
      <c r="AO21" s="796"/>
      <c r="AP21" s="796"/>
      <c r="AQ21" s="796"/>
      <c r="AR21" s="660"/>
    </row>
    <row r="22" spans="2:44" s="192" customFormat="1" ht="39.950000000000003" customHeight="1" x14ac:dyDescent="0.25">
      <c r="B22" s="699"/>
      <c r="C22" s="679" t="s">
        <v>958</v>
      </c>
      <c r="D22" s="725" t="str">
        <f>'3-IDENTIFICACIÓN DEL RIESGO'!G56</f>
        <v>Alterar u omitir información en desarrollo del procedimiento de Registro de Sujetos de Ordenamiento, para favorecer a terceros.</v>
      </c>
      <c r="E22" s="682" t="s">
        <v>371</v>
      </c>
      <c r="F22" s="681" t="str">
        <f>'3-IDENTIFICACIÓN DEL RIESGO'!H56</f>
        <v>Desconocimiento de la normatividad y lineamientos establecidos para el desarrollo del registro de sujetos de ordenamiento</v>
      </c>
      <c r="G22" s="193" t="str">
        <f>'3-IDENTIFICACIÓN DEL RIESGO'!L56</f>
        <v>Pérdida de la credibilidad institucional.</v>
      </c>
      <c r="H22" s="687" t="str">
        <f>'4-VALORACIÓN DEL RIESGO'!G33</f>
        <v>Posible</v>
      </c>
      <c r="I22" s="687" t="str">
        <f>'4-VALORACIÓN DEL RIESGO'!AC33</f>
        <v>Catastrófico</v>
      </c>
      <c r="J22" s="687" t="str">
        <f>'4-VALORACIÓN DEL RIESGO'!AE33</f>
        <v>Extremo</v>
      </c>
      <c r="K22" s="687" t="str">
        <f>'4-VALORACIÓN DEL RIESGO'!AF33</f>
        <v>Reducir</v>
      </c>
      <c r="L22" s="679" t="s">
        <v>959</v>
      </c>
      <c r="M22" s="681" t="str">
        <f>'5-CONTROLES'!L56</f>
        <v>Retroalimentaciones al equipo RESO sobre los casos valorados y las consecuencias que acarrea las modificaciones y/o divulgación de información para beneficio de un tercero.</v>
      </c>
      <c r="N22" s="681" t="str">
        <f>'5-CONTROLES'!K56</f>
        <v>Listados de asistencia, actas, presentaciones o correos electrónicos</v>
      </c>
      <c r="O22" s="681" t="str">
        <f>'5-CONTROLES'!F56</f>
        <v>Subdirección de Sistemas de Información de Tierras</v>
      </c>
      <c r="P22" s="681" t="str">
        <f>'5-CONTROLES'!G56</f>
        <v>Cuatrimestral</v>
      </c>
      <c r="Q22" s="681" t="s">
        <v>496</v>
      </c>
      <c r="R22" s="655" t="s">
        <v>1190</v>
      </c>
      <c r="S22" s="583" t="str">
        <f>'5-CONTROLES'!AB56</f>
        <v>Fuerte</v>
      </c>
      <c r="T22" s="583" t="str">
        <f>'5-CONTROLES'!AC56</f>
        <v>Fuerte</v>
      </c>
      <c r="U22" s="583" t="str">
        <f>'5-CONTROLES'!AD56</f>
        <v>Fuerte</v>
      </c>
      <c r="V22" s="583" t="str">
        <f>'5-CONTROLES'!AH56</f>
        <v>Fuerte</v>
      </c>
      <c r="W22" s="687" t="str">
        <f>'5-CONTROLES'!AL56</f>
        <v>Rara Vez</v>
      </c>
      <c r="X22" s="687" t="str">
        <f>'5-CONTROLES'!AP56</f>
        <v>Moderado</v>
      </c>
      <c r="Y22" s="687" t="str">
        <f>'5-CONTROLES'!AQ56</f>
        <v>Moderado</v>
      </c>
      <c r="Z22" s="687" t="str">
        <f>'5-CONTROLES'!AS56</f>
        <v>Acción preventiva</v>
      </c>
      <c r="AA22" s="679" t="s">
        <v>960</v>
      </c>
      <c r="AB22" s="681" t="s">
        <v>504</v>
      </c>
      <c r="AC22" s="681" t="s">
        <v>491</v>
      </c>
      <c r="AD22" s="725" t="s">
        <v>505</v>
      </c>
      <c r="AE22" s="726">
        <v>4</v>
      </c>
      <c r="AF22" s="682"/>
      <c r="AG22" s="682"/>
      <c r="AH22" s="727">
        <v>1</v>
      </c>
      <c r="AI22" s="682"/>
      <c r="AJ22" s="682"/>
      <c r="AK22" s="682">
        <v>1</v>
      </c>
      <c r="AL22" s="682"/>
      <c r="AM22" s="682"/>
      <c r="AN22" s="682">
        <v>1</v>
      </c>
      <c r="AO22" s="682"/>
      <c r="AP22" s="682"/>
      <c r="AQ22" s="682">
        <v>1</v>
      </c>
      <c r="AR22" s="659" t="s">
        <v>1187</v>
      </c>
    </row>
    <row r="23" spans="2:44" ht="39.950000000000003" customHeight="1" x14ac:dyDescent="0.25">
      <c r="B23" s="700"/>
      <c r="C23" s="680"/>
      <c r="D23" s="551"/>
      <c r="E23" s="658"/>
      <c r="F23" s="654"/>
      <c r="G23" s="218" t="str">
        <f>'3-IDENTIFICACIÓN DEL RIESGO'!L57</f>
        <v>Demandas contra la entidad y/o funcionarios</v>
      </c>
      <c r="H23" s="678"/>
      <c r="I23" s="678"/>
      <c r="J23" s="678"/>
      <c r="K23" s="678"/>
      <c r="L23" s="680"/>
      <c r="M23" s="658"/>
      <c r="N23" s="554"/>
      <c r="O23" s="554"/>
      <c r="P23" s="658"/>
      <c r="Q23" s="724"/>
      <c r="R23" s="656"/>
      <c r="S23" s="658"/>
      <c r="T23" s="658"/>
      <c r="U23" s="658"/>
      <c r="V23" s="658"/>
      <c r="W23" s="678"/>
      <c r="X23" s="678"/>
      <c r="Y23" s="678"/>
      <c r="Z23" s="678"/>
      <c r="AA23" s="695"/>
      <c r="AB23" s="739"/>
      <c r="AC23" s="739"/>
      <c r="AD23" s="752"/>
      <c r="AE23" s="781"/>
      <c r="AF23" s="782"/>
      <c r="AG23" s="782"/>
      <c r="AH23" s="782"/>
      <c r="AI23" s="782"/>
      <c r="AJ23" s="782"/>
      <c r="AK23" s="782"/>
      <c r="AL23" s="782"/>
      <c r="AM23" s="782"/>
      <c r="AN23" s="782"/>
      <c r="AO23" s="782"/>
      <c r="AP23" s="782"/>
      <c r="AQ23" s="782"/>
      <c r="AR23" s="660"/>
    </row>
    <row r="24" spans="2:44" s="192" customFormat="1" ht="39.950000000000003" customHeight="1" x14ac:dyDescent="0.25">
      <c r="B24" s="700"/>
      <c r="C24" s="689" t="s">
        <v>961</v>
      </c>
      <c r="D24" s="734" t="str">
        <f>'3-IDENTIFICACIÓN DEL RIESGO'!G58</f>
        <v>Los servidores públicos y/o colaboradores de las UGT, solicitan o reciben dadivas  por diligenciamiento o entrega del Formulario de Inscripción de Sujetos de Ordenamiento - FISO</v>
      </c>
      <c r="E24" s="662" t="s">
        <v>371</v>
      </c>
      <c r="F24" s="193" t="str">
        <f>'3-IDENTIFICACIÓN DEL RIESGO'!H58</f>
        <v>1. Falta de ética profesional del funcionario o personal vinculado a la entidad.</v>
      </c>
      <c r="G24" s="653" t="str">
        <f>'3-IDENTIFICACIÓN DEL RIESGO'!L58</f>
        <v>1. Afectación de credibilidad e imagen institucional</v>
      </c>
      <c r="H24" s="683" t="str">
        <f>'4-VALORACIÓN DEL RIESGO'!G34</f>
        <v>Probable</v>
      </c>
      <c r="I24" s="683" t="str">
        <f>'4-VALORACIÓN DEL RIESGO'!AC34</f>
        <v>Catastrófico</v>
      </c>
      <c r="J24" s="683" t="str">
        <f>'4-VALORACIÓN DEL RIESGO'!AE34</f>
        <v>Extremo</v>
      </c>
      <c r="K24" s="683" t="str">
        <f>'4-VALORACIÓN DEL RIESGO'!AF34</f>
        <v>Reducir</v>
      </c>
      <c r="L24" s="688" t="s">
        <v>962</v>
      </c>
      <c r="M24" s="653" t="str">
        <f>'5-CONTROLES'!L58</f>
        <v>Validar la numeración de los FISOS al ingresarlos al sistema</v>
      </c>
      <c r="N24" s="653" t="str">
        <f>'5-CONTROLES'!K58</f>
        <v>Listado de FISOS diligenciados</v>
      </c>
      <c r="O24" s="653" t="str">
        <f>'5-CONTROLES'!F58</f>
        <v>Líderes UGT</v>
      </c>
      <c r="P24" s="653" t="str">
        <f>'5-CONTROLES'!G58</f>
        <v>Según programación</v>
      </c>
      <c r="Q24" s="653" t="s">
        <v>856</v>
      </c>
      <c r="R24" s="655" t="s">
        <v>1210</v>
      </c>
      <c r="S24" s="657" t="str">
        <f>'5-CONTROLES'!AB58</f>
        <v>Fuerte</v>
      </c>
      <c r="T24" s="657" t="str">
        <f>'5-CONTROLES'!AC58</f>
        <v>Fuerte</v>
      </c>
      <c r="U24" s="657" t="str">
        <f>'5-CONTROLES'!AD58</f>
        <v>Fuerte</v>
      </c>
      <c r="V24" s="657" t="str">
        <f>'5-CONTROLES'!AH58</f>
        <v>Fuerte</v>
      </c>
      <c r="W24" s="683" t="str">
        <f>'5-CONTROLES'!AL58</f>
        <v>Improbable</v>
      </c>
      <c r="X24" s="683" t="str">
        <f>'5-CONTROLES'!AP58</f>
        <v>Mayor</v>
      </c>
      <c r="Y24" s="683" t="str">
        <f>'5-CONTROLES'!AQ58</f>
        <v>Alto</v>
      </c>
      <c r="Z24" s="683" t="str">
        <f>'5-CONTROLES'!AS58</f>
        <v>Acción preventiva</v>
      </c>
      <c r="AA24" s="689" t="s">
        <v>963</v>
      </c>
      <c r="AB24" s="653" t="s">
        <v>857</v>
      </c>
      <c r="AC24" s="653" t="s">
        <v>840</v>
      </c>
      <c r="AD24" s="734" t="s">
        <v>858</v>
      </c>
      <c r="AE24" s="726">
        <v>1</v>
      </c>
      <c r="AF24" s="682"/>
      <c r="AG24" s="682"/>
      <c r="AH24" s="682"/>
      <c r="AI24" s="682"/>
      <c r="AJ24" s="662"/>
      <c r="AK24" s="662">
        <v>1</v>
      </c>
      <c r="AL24" s="662"/>
      <c r="AM24" s="662"/>
      <c r="AN24" s="662"/>
      <c r="AO24" s="662"/>
      <c r="AP24" s="662"/>
      <c r="AQ24" s="662"/>
      <c r="AR24" s="659" t="s">
        <v>1208</v>
      </c>
    </row>
    <row r="25" spans="2:44" ht="39.950000000000003" customHeight="1" x14ac:dyDescent="0.25">
      <c r="B25" s="700"/>
      <c r="C25" s="680"/>
      <c r="D25" s="551"/>
      <c r="E25" s="658"/>
      <c r="F25" s="193" t="str">
        <f>'3-IDENTIFICACIÓN DEL RIESGO'!H59</f>
        <v xml:space="preserve">2. Falta de controles en el manejo de la información </v>
      </c>
      <c r="G25" s="654"/>
      <c r="H25" s="678"/>
      <c r="I25" s="678"/>
      <c r="J25" s="678"/>
      <c r="K25" s="678"/>
      <c r="L25" s="680"/>
      <c r="M25" s="658"/>
      <c r="N25" s="554"/>
      <c r="O25" s="732"/>
      <c r="P25" s="733"/>
      <c r="Q25" s="733"/>
      <c r="R25" s="656"/>
      <c r="S25" s="657"/>
      <c r="T25" s="657"/>
      <c r="U25" s="657"/>
      <c r="V25" s="657"/>
      <c r="W25" s="678"/>
      <c r="X25" s="678"/>
      <c r="Y25" s="678"/>
      <c r="Z25" s="678"/>
      <c r="AA25" s="733"/>
      <c r="AB25" s="733"/>
      <c r="AC25" s="733"/>
      <c r="AD25" s="735"/>
      <c r="AE25" s="781"/>
      <c r="AF25" s="782"/>
      <c r="AG25" s="782"/>
      <c r="AH25" s="782"/>
      <c r="AI25" s="782"/>
      <c r="AJ25" s="782"/>
      <c r="AK25" s="782"/>
      <c r="AL25" s="782"/>
      <c r="AM25" s="782"/>
      <c r="AN25" s="782"/>
      <c r="AO25" s="782"/>
      <c r="AP25" s="782"/>
      <c r="AQ25" s="782"/>
      <c r="AR25" s="660"/>
    </row>
    <row r="26" spans="2:44" s="192" customFormat="1" ht="39.950000000000003" customHeight="1" x14ac:dyDescent="0.25">
      <c r="B26" s="723" t="str">
        <f>'3-IDENTIFICACIÓN DEL RIESGO'!B62</f>
        <v>Seguridad Jurídica sobre la Titularidad de la Tierra y los Territorios</v>
      </c>
      <c r="C26" s="689" t="s">
        <v>964</v>
      </c>
      <c r="D26" s="734" t="str">
        <f>'3-IDENTIFICACIÓN DEL RIESGO'!G62</f>
        <v xml:space="preserve">Servidores públicos o colaboradores de la ANT, que en beneficio propio o de un tercero manipulen, destruyan, dilaten omitan o incidan indebidamente en trámites o actuaciones administrativas de procesos agrarios o formalización de la propiedad privada rural. </v>
      </c>
      <c r="E26" s="662" t="s">
        <v>371</v>
      </c>
      <c r="F26" s="653" t="str">
        <f>'3-IDENTIFICACIÓN DEL RIESGO'!H62</f>
        <v>Deficiencias en la comunicación y desconocimiento de los usuarios sobre los trámites de procesos agrarios y formalización de la propiedad privada rural, acorde a la normatividad vigente.</v>
      </c>
      <c r="G26" s="653" t="str">
        <f>'3-IDENTIFICACIÓN DEL RIESGO'!L62</f>
        <v>Desgaste administrativo para subsanar la actuación.</v>
      </c>
      <c r="H26" s="683" t="str">
        <f>'4-VALORACIÓN DEL RIESGO'!G36</f>
        <v>Rara Vez</v>
      </c>
      <c r="I26" s="683" t="str">
        <f>'4-VALORACIÓN DEL RIESGO'!AC36</f>
        <v>Catastrófico</v>
      </c>
      <c r="J26" s="683" t="str">
        <f>'4-VALORACIÓN DEL RIESGO'!AE36</f>
        <v>Extremo</v>
      </c>
      <c r="K26" s="683" t="str">
        <f>'4-VALORACIÓN DEL RIESGO'!AF36</f>
        <v>Reducir</v>
      </c>
      <c r="L26" s="689" t="s">
        <v>965</v>
      </c>
      <c r="M26" s="655" t="str">
        <f>'5-CONTROLES'!L62</f>
        <v>Revisar el proyecto de acto administrativo por parte de los líderes/revisores de procesos agrarios y de formalización de la propiedad privada rural, antes de ser suscrito por parte de los funcionarios competentes; con el fin de identificar que la actuación administrativa descrita en este y las decisiones u órdenes concuerden con los elementos probatorios y documentos complementarios que hacen parte del expediente, de acuerdo con la normatividad vigente.</v>
      </c>
      <c r="N26" s="653" t="str">
        <f>'5-CONTROLES'!K62</f>
        <v>Listado de los actos administrativos revisados por los líderes/revisores de las Subdirecciones o Unidades de Gestión Territorial, donde contenga el número del expediente y el número del acto administrativo que están en los sistemas de información de la ANT.</v>
      </c>
      <c r="O26" s="653" t="str">
        <f>'5-CONTROLES'!F62</f>
        <v>Subdirección de Procesos Agrarios y Gestión Jurídica: - Contratista – Líderes/Revisores. Subdirección de Seguridad Jurídica: - Contratista – Líderes/Revisores
Unidades de Gestión Territorial - Contratista – Líderes/Revisores</v>
      </c>
      <c r="P26" s="653" t="str">
        <f>'5-CONTROLES'!G62</f>
        <v>Por Demanda</v>
      </c>
      <c r="Q26" s="653" t="s">
        <v>1075</v>
      </c>
      <c r="R26" s="655" t="s">
        <v>1194</v>
      </c>
      <c r="S26" s="552" t="str">
        <f>'5-CONTROLES'!AB62</f>
        <v>Fuerte</v>
      </c>
      <c r="T26" s="552" t="str">
        <f>'5-CONTROLES'!AC62</f>
        <v>Fuerte</v>
      </c>
      <c r="U26" s="552" t="str">
        <f>'5-CONTROLES'!AD62</f>
        <v>Fuerte</v>
      </c>
      <c r="V26" s="657" t="str">
        <f>'5-CONTROLES'!AH62</f>
        <v>Fuerte</v>
      </c>
      <c r="W26" s="683" t="str">
        <f>'5-CONTROLES'!AL62</f>
        <v>Rara Vez</v>
      </c>
      <c r="X26" s="683" t="str">
        <f>'5-CONTROLES'!AP62</f>
        <v>Catastrófico</v>
      </c>
      <c r="Y26" s="683" t="str">
        <f>'5-CONTROLES'!AQ62</f>
        <v>Extremo</v>
      </c>
      <c r="Z26" s="683" t="str">
        <f>'5-CONTROLES'!AS62</f>
        <v>Acción preventiva</v>
      </c>
      <c r="AA26" s="191" t="s">
        <v>966</v>
      </c>
      <c r="AB26" s="195" t="s">
        <v>658</v>
      </c>
      <c r="AC26" s="196" t="s">
        <v>665</v>
      </c>
      <c r="AD26" s="197" t="s">
        <v>659</v>
      </c>
      <c r="AE26" s="212">
        <v>10</v>
      </c>
      <c r="AF26" s="150"/>
      <c r="AG26" s="150"/>
      <c r="AH26" s="187">
        <v>1</v>
      </c>
      <c r="AI26" s="187">
        <v>1</v>
      </c>
      <c r="AJ26" s="150">
        <v>1</v>
      </c>
      <c r="AK26" s="150">
        <v>1</v>
      </c>
      <c r="AL26" s="150">
        <v>1</v>
      </c>
      <c r="AM26" s="150">
        <v>1</v>
      </c>
      <c r="AN26" s="150">
        <v>1</v>
      </c>
      <c r="AO26" s="150">
        <v>1</v>
      </c>
      <c r="AP26" s="150">
        <v>1</v>
      </c>
      <c r="AQ26" s="150">
        <v>1</v>
      </c>
      <c r="AR26" s="185" t="s">
        <v>1192</v>
      </c>
    </row>
    <row r="27" spans="2:44" s="192" customFormat="1" ht="39.950000000000003" customHeight="1" x14ac:dyDescent="0.25">
      <c r="B27" s="700"/>
      <c r="C27" s="694"/>
      <c r="D27" s="778"/>
      <c r="E27" s="686"/>
      <c r="F27" s="690"/>
      <c r="G27" s="654"/>
      <c r="H27" s="684"/>
      <c r="I27" s="684"/>
      <c r="J27" s="684"/>
      <c r="K27" s="684"/>
      <c r="L27" s="694"/>
      <c r="M27" s="736"/>
      <c r="N27" s="738"/>
      <c r="O27" s="738"/>
      <c r="P27" s="738"/>
      <c r="Q27" s="738"/>
      <c r="R27" s="754"/>
      <c r="S27" s="780"/>
      <c r="T27" s="780"/>
      <c r="U27" s="780"/>
      <c r="V27" s="685"/>
      <c r="W27" s="684"/>
      <c r="X27" s="684"/>
      <c r="Y27" s="684"/>
      <c r="Z27" s="684"/>
      <c r="AA27" s="191" t="s">
        <v>967</v>
      </c>
      <c r="AB27" s="195" t="s">
        <v>660</v>
      </c>
      <c r="AC27" s="196" t="s">
        <v>661</v>
      </c>
      <c r="AD27" s="197" t="s">
        <v>662</v>
      </c>
      <c r="AE27" s="212">
        <v>1</v>
      </c>
      <c r="AF27" s="150"/>
      <c r="AG27" s="150"/>
      <c r="AH27" s="150"/>
      <c r="AI27" s="150"/>
      <c r="AJ27" s="150"/>
      <c r="AK27" s="150">
        <v>1</v>
      </c>
      <c r="AL27" s="150"/>
      <c r="AM27" s="150"/>
      <c r="AN27" s="150"/>
      <c r="AO27" s="150"/>
      <c r="AP27" s="150"/>
      <c r="AQ27" s="150"/>
      <c r="AR27" s="185" t="s">
        <v>1193</v>
      </c>
    </row>
    <row r="28" spans="2:44" s="192" customFormat="1" ht="39.950000000000003" customHeight="1" x14ac:dyDescent="0.25">
      <c r="B28" s="700"/>
      <c r="C28" s="695"/>
      <c r="D28" s="779"/>
      <c r="E28" s="663"/>
      <c r="F28" s="654"/>
      <c r="G28" s="193" t="str">
        <f>'3-IDENTIFICACIÓN DEL RIESGO'!L63</f>
        <v>Deterioro de la imagen institucional.</v>
      </c>
      <c r="H28" s="678"/>
      <c r="I28" s="678"/>
      <c r="J28" s="678"/>
      <c r="K28" s="678"/>
      <c r="L28" s="695"/>
      <c r="M28" s="737"/>
      <c r="N28" s="733"/>
      <c r="O28" s="733"/>
      <c r="P28" s="733"/>
      <c r="Q28" s="733"/>
      <c r="R28" s="656"/>
      <c r="S28" s="732"/>
      <c r="T28" s="732"/>
      <c r="U28" s="732"/>
      <c r="V28" s="658"/>
      <c r="W28" s="678"/>
      <c r="X28" s="678"/>
      <c r="Y28" s="678"/>
      <c r="Z28" s="678"/>
      <c r="AA28" s="191" t="s">
        <v>968</v>
      </c>
      <c r="AB28" s="195" t="s">
        <v>663</v>
      </c>
      <c r="AC28" s="196" t="s">
        <v>661</v>
      </c>
      <c r="AD28" s="197" t="s">
        <v>664</v>
      </c>
      <c r="AE28" s="212">
        <v>2</v>
      </c>
      <c r="AF28" s="150"/>
      <c r="AG28" s="150"/>
      <c r="AH28" s="187">
        <v>1</v>
      </c>
      <c r="AI28" s="150"/>
      <c r="AJ28" s="150"/>
      <c r="AK28" s="150"/>
      <c r="AL28" s="150"/>
      <c r="AM28" s="150">
        <v>1</v>
      </c>
      <c r="AN28" s="150"/>
      <c r="AO28" s="150"/>
      <c r="AP28" s="150"/>
      <c r="AQ28" s="150"/>
      <c r="AR28" s="185" t="s">
        <v>1207</v>
      </c>
    </row>
    <row r="29" spans="2:44" s="192" customFormat="1" ht="39.950000000000003" customHeight="1" x14ac:dyDescent="0.25">
      <c r="B29" s="700"/>
      <c r="C29" s="689" t="s">
        <v>969</v>
      </c>
      <c r="D29" s="734" t="str">
        <f>'3-IDENTIFICACIÓN DEL RIESGO'!G64</f>
        <v>Servidores públicos y/o colaboradores de las UGT reciben dádivas por agilizar, omitir o dilatar trámites para el desarrollo de procesos agrarios</v>
      </c>
      <c r="E29" s="662" t="s">
        <v>371</v>
      </c>
      <c r="F29" s="193" t="str">
        <f>'3-IDENTIFICACIÓN DEL RIESGO'!H64</f>
        <v>1. Deficiencias en la comunicación y desconocimiento de los usuarios sobre los trámites de procesos agrarios y formalización de la propiedad privada rural, acorde a la normatividad vigente</v>
      </c>
      <c r="G29" s="653" t="str">
        <f>'3-IDENTIFICACIÓN DEL RIESGO'!L64</f>
        <v>1. Afectación de credibilidad e imagen institucional</v>
      </c>
      <c r="H29" s="683" t="str">
        <f>'4-VALORACIÓN DEL RIESGO'!G37</f>
        <v>Probable</v>
      </c>
      <c r="I29" s="683" t="str">
        <f>'4-VALORACIÓN DEL RIESGO'!AC37</f>
        <v>Catastrófico</v>
      </c>
      <c r="J29" s="683" t="str">
        <f>'4-VALORACIÓN DEL RIESGO'!AE37</f>
        <v>Extremo</v>
      </c>
      <c r="K29" s="683" t="str">
        <f>'4-VALORACIÓN DEL RIESGO'!AF37</f>
        <v>Reducir</v>
      </c>
      <c r="L29" s="688" t="s">
        <v>970</v>
      </c>
      <c r="M29" s="655" t="str">
        <f>'5-CONTROLES'!L64</f>
        <v>Jornada de capacitación a los colaboradores de las Unidades de Gestión Territorial, con el fin de que conozcan las sanciones a las cuales son merecedores en caso de incurrir en actos de corrupción</v>
      </c>
      <c r="N29" s="653" t="str">
        <f>'5-CONTROLES'!K64</f>
        <v>Listas de asistencia y/o actas de reunión</v>
      </c>
      <c r="O29" s="653" t="str">
        <f>'5-CONTROLES'!F64</f>
        <v>Líderes UGT</v>
      </c>
      <c r="P29" s="653" t="str">
        <f>'5-CONTROLES'!G64</f>
        <v>Según programación</v>
      </c>
      <c r="Q29" s="653" t="s">
        <v>858</v>
      </c>
      <c r="R29" s="655" t="s">
        <v>1211</v>
      </c>
      <c r="S29" s="657" t="str">
        <f>'5-CONTROLES'!AB64</f>
        <v>Fuerte</v>
      </c>
      <c r="T29" s="657" t="str">
        <f>'5-CONTROLES'!AC64</f>
        <v>Moderado</v>
      </c>
      <c r="U29" s="657" t="str">
        <f>'5-CONTROLES'!AD64</f>
        <v>Moderado</v>
      </c>
      <c r="V29" s="657" t="str">
        <f>'5-CONTROLES'!AH64</f>
        <v>Moderado</v>
      </c>
      <c r="W29" s="683" t="str">
        <f>'5-CONTROLES'!AL64</f>
        <v>Posible</v>
      </c>
      <c r="X29" s="683" t="str">
        <f>'5-CONTROLES'!AP64</f>
        <v>Catastrófico</v>
      </c>
      <c r="Y29" s="683" t="str">
        <f>'5-CONTROLES'!AQ64</f>
        <v>Extremo</v>
      </c>
      <c r="Z29" s="683" t="str">
        <f>'5-CONTROLES'!AS64</f>
        <v>Acción preventiva</v>
      </c>
      <c r="AA29" s="689" t="s">
        <v>971</v>
      </c>
      <c r="AB29" s="653" t="s">
        <v>857</v>
      </c>
      <c r="AC29" s="653" t="s">
        <v>840</v>
      </c>
      <c r="AD29" s="734" t="s">
        <v>858</v>
      </c>
      <c r="AE29" s="726">
        <v>1</v>
      </c>
      <c r="AF29" s="682"/>
      <c r="AG29" s="682"/>
      <c r="AH29" s="682"/>
      <c r="AI29" s="682"/>
      <c r="AJ29" s="662">
        <v>1</v>
      </c>
      <c r="AK29" s="662"/>
      <c r="AL29" s="662"/>
      <c r="AM29" s="662"/>
      <c r="AN29" s="662"/>
      <c r="AO29" s="662"/>
      <c r="AP29" s="662"/>
      <c r="AQ29" s="662"/>
      <c r="AR29" s="659" t="s">
        <v>1197</v>
      </c>
    </row>
    <row r="30" spans="2:44" ht="39.950000000000003" customHeight="1" x14ac:dyDescent="0.25">
      <c r="B30" s="700"/>
      <c r="C30" s="680"/>
      <c r="D30" s="551"/>
      <c r="E30" s="658"/>
      <c r="F30" s="193" t="str">
        <f>'3-IDENTIFICACIÓN DEL RIESGO'!H65</f>
        <v>2. Interés de terceros  en la dilatar u orientar la decisión de procesos agrarios.</v>
      </c>
      <c r="G30" s="654"/>
      <c r="H30" s="678"/>
      <c r="I30" s="678"/>
      <c r="J30" s="678"/>
      <c r="K30" s="678"/>
      <c r="L30" s="680"/>
      <c r="M30" s="729"/>
      <c r="N30" s="554"/>
      <c r="O30" s="554"/>
      <c r="P30" s="663"/>
      <c r="Q30" s="739"/>
      <c r="R30" s="656"/>
      <c r="S30" s="658"/>
      <c r="T30" s="658"/>
      <c r="U30" s="658"/>
      <c r="V30" s="658"/>
      <c r="W30" s="678"/>
      <c r="X30" s="678"/>
      <c r="Y30" s="678"/>
      <c r="Z30" s="678"/>
      <c r="AA30" s="695"/>
      <c r="AB30" s="739"/>
      <c r="AC30" s="739"/>
      <c r="AD30" s="752"/>
      <c r="AE30" s="781"/>
      <c r="AF30" s="782"/>
      <c r="AG30" s="782"/>
      <c r="AH30" s="782"/>
      <c r="AI30" s="782"/>
      <c r="AJ30" s="782"/>
      <c r="AK30" s="782"/>
      <c r="AL30" s="782"/>
      <c r="AM30" s="782"/>
      <c r="AN30" s="782"/>
      <c r="AO30" s="782"/>
      <c r="AP30" s="782"/>
      <c r="AQ30" s="782"/>
      <c r="AR30" s="660"/>
    </row>
    <row r="31" spans="2:44" ht="39.950000000000003" customHeight="1" x14ac:dyDescent="0.25">
      <c r="B31" s="703" t="str">
        <f>'3-IDENTIFICACIÓN DEL RIESGO'!B72</f>
        <v>Acceso a la Propiedad de la Tierra y los Territorios</v>
      </c>
      <c r="C31" s="688" t="s">
        <v>972</v>
      </c>
      <c r="D31" s="549" t="str">
        <f>'3-IDENTIFICACIÓN DEL RIESGO'!G72</f>
        <v>Manipulación y/u omisión de la información obtenida en la visita agronómica o estudio preliminar y complementario de títulos  de expedientes de Compra Directa de la DAT para  beneficio propio o de particulares.</v>
      </c>
      <c r="E31" s="657" t="s">
        <v>371</v>
      </c>
      <c r="F31" s="193" t="str">
        <f>'3-IDENTIFICACIÓN DEL RIESGO'!H72</f>
        <v xml:space="preserve">Presencia de intereses particulares o conductas de recibir o solicitar beneficios en la visita agronómica o en el estudio preliminar y complementario de títulos por parte del profesional de Compra Directa de la DAT designado para la revisión </v>
      </c>
      <c r="G31" s="193" t="str">
        <f>'3-IDENTIFICACIÓN DEL RIESGO'!L72</f>
        <v>Afectación en el logro de indicadores y metas asociadas a compra de predios en actividades misionales</v>
      </c>
      <c r="H31" s="683" t="str">
        <f>'4-VALORACIÓN DEL RIESGO'!G41</f>
        <v>Probable</v>
      </c>
      <c r="I31" s="683" t="str">
        <f>'4-VALORACIÓN DEL RIESGO'!AC41</f>
        <v>Catastrófico</v>
      </c>
      <c r="J31" s="683" t="str">
        <f>'4-VALORACIÓN DEL RIESGO'!AE41</f>
        <v>Extremo</v>
      </c>
      <c r="K31" s="683" t="str">
        <f>'4-VALORACIÓN DEL RIESGO'!AF41</f>
        <v>Reducir</v>
      </c>
      <c r="L31" s="122" t="s">
        <v>973</v>
      </c>
      <c r="M31" s="233" t="str">
        <f>'5-CONTROLES'!L72</f>
        <v>Asegurar que la forma ACCTI-F-007-Visita de caracterización del predio, cumpla con la información y documentación completa, vigente y con las características según los requisitos exigidos</v>
      </c>
      <c r="N31" s="179" t="str">
        <f>'5-CONTROLES'!K72</f>
        <v>ACCTI-F-007 Forma unificada de visita de caracterización documental</v>
      </c>
      <c r="O31" s="179" t="str">
        <f>'5-CONTROLES'!F72</f>
        <v>Dirección de Acceso a Tierras (Profesional de Compra Directa DAT)</v>
      </c>
      <c r="P31" s="193" t="str">
        <f>'5-CONTROLES'!G72</f>
        <v>Semestral</v>
      </c>
      <c r="Q31" s="225" t="s">
        <v>742</v>
      </c>
      <c r="R31" s="226" t="s">
        <v>1225</v>
      </c>
      <c r="S31" s="147" t="str">
        <f>'5-CONTROLES'!AB72</f>
        <v>Fuerte</v>
      </c>
      <c r="T31" s="147" t="str">
        <f>'5-CONTROLES'!AC72</f>
        <v>Fuerte</v>
      </c>
      <c r="U31" s="147" t="str">
        <f>'5-CONTROLES'!AD72</f>
        <v>Fuerte</v>
      </c>
      <c r="V31" s="657" t="str">
        <f>'5-CONTROLES'!AH72</f>
        <v>Fuerte</v>
      </c>
      <c r="W31" s="683" t="str">
        <f>'5-CONTROLES'!AL72</f>
        <v>Improbable</v>
      </c>
      <c r="X31" s="683" t="str">
        <f>'5-CONTROLES'!AP72</f>
        <v>Catastrófico</v>
      </c>
      <c r="Y31" s="683" t="str">
        <f>'5-CONTROLES'!AQ72</f>
        <v>Extremo</v>
      </c>
      <c r="Z31" s="683" t="str">
        <f>'5-CONTROLES'!AS72</f>
        <v>Acción preventiva</v>
      </c>
      <c r="AA31" s="191" t="s">
        <v>975</v>
      </c>
      <c r="AB31" s="756" t="s">
        <v>750</v>
      </c>
      <c r="AC31" s="756" t="s">
        <v>751</v>
      </c>
      <c r="AD31" s="797" t="s">
        <v>752</v>
      </c>
      <c r="AE31" s="798">
        <v>0.8</v>
      </c>
      <c r="AF31" s="799"/>
      <c r="AG31" s="799"/>
      <c r="AH31" s="800">
        <v>0.5</v>
      </c>
      <c r="AI31" s="799"/>
      <c r="AJ31" s="799"/>
      <c r="AK31" s="799"/>
      <c r="AL31" s="799"/>
      <c r="AM31" s="801">
        <v>0.3</v>
      </c>
      <c r="AN31" s="799"/>
      <c r="AO31" s="799"/>
      <c r="AP31" s="799"/>
      <c r="AQ31" s="799"/>
      <c r="AR31" s="222" t="s">
        <v>1228</v>
      </c>
    </row>
    <row r="32" spans="2:44" ht="39.950000000000003" customHeight="1" x14ac:dyDescent="0.25">
      <c r="B32" s="704"/>
      <c r="C32" s="680"/>
      <c r="D32" s="551"/>
      <c r="E32" s="658"/>
      <c r="F32" s="193" t="str">
        <f>'3-IDENTIFICACIÓN DEL RIESGO'!H73</f>
        <v xml:space="preserve"> Desarrollo de actividades por fuera de las normas, procedimientos, parámetros y criterios establecidos para beneficio propio o de terceros.  Así como, baja cobertura de inducción y/o capacitación en procesos y procedimientos internos de la DAT relacionados con el riesgo identificado.</v>
      </c>
      <c r="G32" s="193" t="str">
        <f>'3-IDENTIFICACIÓN DEL RIESGO'!L73</f>
        <v>Investigaciones y/o hallazgos presentados por parte de órganos de control</v>
      </c>
      <c r="H32" s="678"/>
      <c r="I32" s="678"/>
      <c r="J32" s="678"/>
      <c r="K32" s="678"/>
      <c r="L32" s="122" t="s">
        <v>974</v>
      </c>
      <c r="M32" s="233" t="str">
        <f>'5-CONTROLES'!L73</f>
        <v>Asegurar que la forma ACCTI-F-022-Estudio preliminar y complementario de títulos, esté debidamente diligenciada, en el aparte de rectificación de cabida (área) y/o linderos y que cumpla con los requisitos.</v>
      </c>
      <c r="N32" s="179" t="str">
        <f>'5-CONTROLES'!K73</f>
        <v>ACCTI-F-022 Estudio preliminar y complementario de títulos</v>
      </c>
      <c r="O32" s="179" t="str">
        <f>'5-CONTROLES'!F73</f>
        <v>Dirección de Acceso a Tierras (Profesional de Compra Directa DAT)</v>
      </c>
      <c r="P32" s="193" t="str">
        <f>'5-CONTROLES'!G73</f>
        <v>Anual</v>
      </c>
      <c r="Q32" s="225" t="s">
        <v>743</v>
      </c>
      <c r="R32" s="226" t="s">
        <v>1221</v>
      </c>
      <c r="S32" s="147" t="str">
        <f>'5-CONTROLES'!AB73</f>
        <v>Fuerte</v>
      </c>
      <c r="T32" s="147" t="str">
        <f>'5-CONTROLES'!AC73</f>
        <v>Fuerte</v>
      </c>
      <c r="U32" s="147" t="str">
        <f>'5-CONTROLES'!AD73</f>
        <v>Fuerte</v>
      </c>
      <c r="V32" s="658"/>
      <c r="W32" s="678"/>
      <c r="X32" s="678"/>
      <c r="Y32" s="678"/>
      <c r="Z32" s="678"/>
      <c r="AA32" s="191" t="s">
        <v>976</v>
      </c>
      <c r="AB32" s="756" t="s">
        <v>1076</v>
      </c>
      <c r="AC32" s="756" t="s">
        <v>751</v>
      </c>
      <c r="AD32" s="797" t="s">
        <v>1077</v>
      </c>
      <c r="AE32" s="798">
        <v>0.8</v>
      </c>
      <c r="AF32" s="799"/>
      <c r="AG32" s="799"/>
      <c r="AH32" s="800">
        <v>0.5</v>
      </c>
      <c r="AI32" s="799"/>
      <c r="AJ32" s="799"/>
      <c r="AK32" s="799"/>
      <c r="AL32" s="799"/>
      <c r="AM32" s="801">
        <v>0.3</v>
      </c>
      <c r="AN32" s="799"/>
      <c r="AO32" s="799"/>
      <c r="AP32" s="799"/>
      <c r="AQ32" s="801"/>
      <c r="AR32" s="223" t="s">
        <v>1229</v>
      </c>
    </row>
    <row r="33" spans="2:44" ht="39.950000000000003" customHeight="1" x14ac:dyDescent="0.25">
      <c r="B33" s="704"/>
      <c r="C33" s="688" t="s">
        <v>977</v>
      </c>
      <c r="D33" s="549" t="str">
        <f>'3-IDENTIFICACIÓN DEL RIESGO'!G74</f>
        <v xml:space="preserve">Manipulación de la información durante las actividades de verificación de requisitos mínimos del predio de tipo jurídico, técnico o ambiental  bajo el cual se materialice un subsidio, para beneficio propio o de un tercero </v>
      </c>
      <c r="E33" s="657" t="s">
        <v>371</v>
      </c>
      <c r="F33" s="193" t="str">
        <f>'3-IDENTIFICACIÓN DEL RIESGO'!H74</f>
        <v xml:space="preserve">Presencia de intereses particulares o conductas de recibir o solicitar beneficios por parte de los profesionales asignados para el estudio de predios objeto de materialización del subsidio </v>
      </c>
      <c r="G33" s="193" t="str">
        <f>'3-IDENTIFICACIÓN DEL RIESGO'!L74</f>
        <v>Afectación en el logro de indicadores y metas asociadas a adquisición de predios en zonas focalizadas</v>
      </c>
      <c r="H33" s="683" t="str">
        <f>'4-VALORACIÓN DEL RIESGO'!G42</f>
        <v>Probable</v>
      </c>
      <c r="I33" s="683" t="str">
        <f>'4-VALORACIÓN DEL RIESGO'!AC42</f>
        <v>Catastrófico</v>
      </c>
      <c r="J33" s="683" t="str">
        <f>'4-VALORACIÓN DEL RIESGO'!AE42</f>
        <v>Extremo</v>
      </c>
      <c r="K33" s="683" t="str">
        <f>'4-VALORACIÓN DEL RIESGO'!AF42</f>
        <v>Reducir</v>
      </c>
      <c r="L33" s="122" t="s">
        <v>978</v>
      </c>
      <c r="M33" s="233" t="str">
        <f>'5-CONTROLES'!L74</f>
        <v>Verificar el cumplimiento de requisitos del(los) propietario(s)  y del predio(s), como condiciones mínimas (jurídicas, técnicas y ambientales) para la materialización del subsidio,  mediante la revisión de un expediente en  cada trimestre del año.</v>
      </c>
      <c r="N33" s="179" t="str">
        <f>'5-CONTROLES'!K74</f>
        <v>Un acta de verificación de procedimientos
Formato ACCTI-F-003 Postulación y negociación del predio
Formato ACCTI –F-004 Forma Verificación Condiciones del Propietario
Formato ACCTI-F-005  Forma estudio de títulos
Formato ACCTI-F-091 Forma cruce de información Geográfica
Formato ACCTI-F-007 Forma unificada de visita de caracterización.</v>
      </c>
      <c r="O33" s="179" t="str">
        <f>'5-CONTROLES'!F74</f>
        <v>Subdirección de Acceso a Tierras en Zonas Focalizadas  (Profesionales asignados)</v>
      </c>
      <c r="P33" s="193" t="str">
        <f>'5-CONTROLES'!G74</f>
        <v>Trimestral</v>
      </c>
      <c r="Q33" s="225" t="s">
        <v>1078</v>
      </c>
      <c r="R33" s="226" t="s">
        <v>1226</v>
      </c>
      <c r="S33" s="147" t="str">
        <f>'5-CONTROLES'!AB74</f>
        <v>Fuerte</v>
      </c>
      <c r="T33" s="147" t="str">
        <f>'5-CONTROLES'!AC74</f>
        <v>Fuerte</v>
      </c>
      <c r="U33" s="147" t="str">
        <f>'5-CONTROLES'!AD74</f>
        <v>Fuerte</v>
      </c>
      <c r="V33" s="657" t="str">
        <f>'5-CONTROLES'!AH74</f>
        <v>Fuerte</v>
      </c>
      <c r="W33" s="683" t="str">
        <f>'5-CONTROLES'!AL74</f>
        <v>Improbable</v>
      </c>
      <c r="X33" s="683" t="str">
        <f>'5-CONTROLES'!AP74</f>
        <v>Catastrófico</v>
      </c>
      <c r="Y33" s="683" t="str">
        <f>'5-CONTROLES'!AQ74</f>
        <v>Extremo</v>
      </c>
      <c r="Z33" s="683" t="str">
        <f>'5-CONTROLES'!AS74</f>
        <v>Acción preventiva</v>
      </c>
      <c r="AA33" s="191" t="s">
        <v>980</v>
      </c>
      <c r="AB33" s="756" t="s">
        <v>753</v>
      </c>
      <c r="AC33" s="756" t="s">
        <v>751</v>
      </c>
      <c r="AD33" s="797" t="s">
        <v>754</v>
      </c>
      <c r="AE33" s="798">
        <v>0.7</v>
      </c>
      <c r="AF33" s="799"/>
      <c r="AG33" s="799"/>
      <c r="AH33" s="800">
        <v>0.3</v>
      </c>
      <c r="AI33" s="799"/>
      <c r="AJ33" s="799"/>
      <c r="AK33" s="801">
        <v>0.2</v>
      </c>
      <c r="AL33" s="799"/>
      <c r="AM33" s="799"/>
      <c r="AN33" s="799"/>
      <c r="AO33" s="801">
        <v>0.2</v>
      </c>
      <c r="AP33" s="799"/>
      <c r="AQ33" s="801"/>
      <c r="AR33" s="223" t="s">
        <v>1230</v>
      </c>
    </row>
    <row r="34" spans="2:44" ht="39.950000000000003" customHeight="1" x14ac:dyDescent="0.25">
      <c r="B34" s="704"/>
      <c r="C34" s="680"/>
      <c r="D34" s="551"/>
      <c r="E34" s="658"/>
      <c r="F34" s="193" t="str">
        <f>'3-IDENTIFICACIÓN DEL RIESGO'!H75</f>
        <v>Desconocimiento de los requisitos establecidos en los  Procedimientos ACCTI-P-016 Materialización del Subsidio  - Adquisición del predio y ACCTI-P-017  Materialización del subsidio- Implementación del proyecto productivo  por parte del equipo profesional asignado</v>
      </c>
      <c r="G34" s="193" t="str">
        <f>'3-IDENTIFICACIÓN DEL RIESGO'!L75</f>
        <v>Investigaciones internas (control interno) o externas (por parte de órganos de control)</v>
      </c>
      <c r="H34" s="678"/>
      <c r="I34" s="678"/>
      <c r="J34" s="678"/>
      <c r="K34" s="678"/>
      <c r="L34" s="123" t="s">
        <v>979</v>
      </c>
      <c r="M34" s="233" t="str">
        <f>'5-CONTROLES'!L75</f>
        <v xml:space="preserve">Verificar el cumplimiento de requisitos  técnicos y financieros en la implementación del proyecto productivo para la materialización del subsidio,  mediante la revisión de un expediente en  cada trimestre del año.
</v>
      </c>
      <c r="N34" s="179" t="str">
        <f>'5-CONTROLES'!K75</f>
        <v>Un acta de verificación de procedimientos
Formato ACCTI-F-019 Estructuración Participativa de Proyectos Productivo
Formato ACCTI-F-013 Plan de compras
Formato ACCTI-F-014 Acta de Entrega de Bienes y Servicios
Formato ACCTI-F-016 Forma  control  de saldos
Formato ACCTI-F-017 Forma cierre técnico y financiero</v>
      </c>
      <c r="O34" s="179" t="str">
        <f>'5-CONTROLES'!F75</f>
        <v>Subdirección de Acceso a Tierras en Zonas Focalizadas  (Profesionales asignados)</v>
      </c>
      <c r="P34" s="193" t="str">
        <f>'5-CONTROLES'!G75</f>
        <v>Trimestral</v>
      </c>
      <c r="Q34" s="225" t="s">
        <v>744</v>
      </c>
      <c r="R34" s="226" t="s">
        <v>1227</v>
      </c>
      <c r="S34" s="147" t="str">
        <f>'5-CONTROLES'!AB75</f>
        <v>Fuerte</v>
      </c>
      <c r="T34" s="147" t="str">
        <f>'5-CONTROLES'!AC75</f>
        <v>Fuerte</v>
      </c>
      <c r="U34" s="147" t="str">
        <f>'5-CONTROLES'!AD75</f>
        <v>Fuerte</v>
      </c>
      <c r="V34" s="658"/>
      <c r="W34" s="678"/>
      <c r="X34" s="678"/>
      <c r="Y34" s="678"/>
      <c r="Z34" s="678"/>
      <c r="AA34" s="220" t="s">
        <v>981</v>
      </c>
      <c r="AB34" s="756" t="s">
        <v>755</v>
      </c>
      <c r="AC34" s="756" t="s">
        <v>756</v>
      </c>
      <c r="AD34" s="797" t="s">
        <v>757</v>
      </c>
      <c r="AE34" s="798">
        <v>0.7</v>
      </c>
      <c r="AF34" s="802"/>
      <c r="AG34" s="802"/>
      <c r="AH34" s="800">
        <v>0.5</v>
      </c>
      <c r="AI34" s="802"/>
      <c r="AJ34" s="802"/>
      <c r="AK34" s="802"/>
      <c r="AL34" s="802"/>
      <c r="AM34" s="801">
        <v>0.2</v>
      </c>
      <c r="AN34" s="802"/>
      <c r="AO34" s="802"/>
      <c r="AP34" s="802"/>
      <c r="AQ34" s="801"/>
      <c r="AR34" s="223" t="s">
        <v>1231</v>
      </c>
    </row>
    <row r="35" spans="2:44" ht="39.950000000000003" customHeight="1" x14ac:dyDescent="0.25">
      <c r="B35" s="704"/>
      <c r="C35" s="688" t="s">
        <v>982</v>
      </c>
      <c r="D35" s="549" t="str">
        <f>'3-IDENTIFICACIÓN DEL RIESGO'!G76</f>
        <v xml:space="preserve">Manipulación de la información en las diferentes etapas del procedimiento de Revocatoria Directa de la DAT para beneficio propio y/o de particulares </v>
      </c>
      <c r="E35" s="657" t="s">
        <v>371</v>
      </c>
      <c r="F35" s="193" t="str">
        <f>'3-IDENTIFICACIÓN DEL RIESGO'!H76</f>
        <v>En la elaboración del informe técnico-jurídico preliminar y definitivo, se puede favorecer intereses a particulares a efectos de establecer el inicio fase administrativa y/o judicial</v>
      </c>
      <c r="G35" s="193" t="str">
        <f>'3-IDENTIFICACIÓN DEL RIESGO'!L76</f>
        <v>Afectación en el logro de indicadores y metas asociadas a Limitación a la Propiedad aprobadas en al SATN</v>
      </c>
      <c r="H35" s="683" t="str">
        <f>'4-VALORACIÓN DEL RIESGO'!G43</f>
        <v>Probable</v>
      </c>
      <c r="I35" s="683" t="str">
        <f>'4-VALORACIÓN DEL RIESGO'!AC43</f>
        <v>Catastrófico</v>
      </c>
      <c r="J35" s="683" t="str">
        <f>'4-VALORACIÓN DEL RIESGO'!AE43</f>
        <v>Extremo</v>
      </c>
      <c r="K35" s="683" t="str">
        <f>'4-VALORACIÓN DEL RIESGO'!AF43</f>
        <v>Reducir</v>
      </c>
      <c r="L35" s="123" t="s">
        <v>983</v>
      </c>
      <c r="M35" s="233" t="str">
        <f>'5-CONTROLES'!L76</f>
        <v>Revisar e impulsar los procesos de revocatoria en curso, mediante diligenciamiento de la lista de chequeo y/o matriz de revocatoria</v>
      </c>
      <c r="N35" s="179" t="str">
        <f>'5-CONTROLES'!K76</f>
        <v>ACCTI-F-120-Lista de chequeo de revocatoria Ley 160/19994
ACCTI-F-121-Lista de chequeo de revocatoria Decreto Ley 902/2017 
ACCTI-F-097 Matriz de Revocatoria actualizada</v>
      </c>
      <c r="O35" s="179" t="str">
        <f>'5-CONTROLES'!F76</f>
        <v>Subdirección de Acceso a Tierras por Demanda y Descongestión   (Profesionales asignados)</v>
      </c>
      <c r="P35" s="193" t="str">
        <f>'5-CONTROLES'!G76</f>
        <v>Trimestral</v>
      </c>
      <c r="Q35" s="225" t="s">
        <v>745</v>
      </c>
      <c r="R35" s="226" t="s">
        <v>1219</v>
      </c>
      <c r="S35" s="147" t="str">
        <f>'5-CONTROLES'!AB76</f>
        <v>Fuerte</v>
      </c>
      <c r="T35" s="147" t="str">
        <f>'5-CONTROLES'!AC76</f>
        <v>Fuerte</v>
      </c>
      <c r="U35" s="147" t="str">
        <f>'5-CONTROLES'!AD76</f>
        <v>Fuerte</v>
      </c>
      <c r="V35" s="657" t="str">
        <f>'5-CONTROLES'!AH76</f>
        <v>Fuerte</v>
      </c>
      <c r="W35" s="683" t="str">
        <f>'5-CONTROLES'!AL76</f>
        <v>Improbable</v>
      </c>
      <c r="X35" s="683" t="str">
        <f>'5-CONTROLES'!AP76</f>
        <v>Catastrófico</v>
      </c>
      <c r="Y35" s="683" t="str">
        <f>'5-CONTROLES'!AQ76</f>
        <v>Extremo</v>
      </c>
      <c r="Z35" s="683" t="str">
        <f>'5-CONTROLES'!AS76</f>
        <v>Acción preventiva</v>
      </c>
      <c r="AA35" s="220" t="s">
        <v>985</v>
      </c>
      <c r="AB35" s="756" t="s">
        <v>758</v>
      </c>
      <c r="AC35" s="756" t="s">
        <v>751</v>
      </c>
      <c r="AD35" s="797" t="s">
        <v>759</v>
      </c>
      <c r="AE35" s="798">
        <v>0.9</v>
      </c>
      <c r="AF35" s="799"/>
      <c r="AG35" s="799"/>
      <c r="AH35" s="800">
        <v>0.9</v>
      </c>
      <c r="AI35" s="799"/>
      <c r="AJ35" s="799"/>
      <c r="AK35" s="799"/>
      <c r="AL35" s="799"/>
      <c r="AM35" s="799"/>
      <c r="AN35" s="799"/>
      <c r="AO35" s="799"/>
      <c r="AP35" s="799"/>
      <c r="AQ35" s="801"/>
      <c r="AR35" s="223" t="s">
        <v>1232</v>
      </c>
    </row>
    <row r="36" spans="2:44" ht="39.950000000000003" customHeight="1" x14ac:dyDescent="0.25">
      <c r="B36" s="704"/>
      <c r="C36" s="680"/>
      <c r="D36" s="551"/>
      <c r="E36" s="658"/>
      <c r="F36" s="193" t="str">
        <f>'3-IDENTIFICACIÓN DEL RIESGO'!H77</f>
        <v>Desconocimiento de los requisitos establecidos en el Procedimiento ACCTI-P-005 Revocatoria Baldíos a Persona Natural -Ley 160/94 y ACCTI-P-014 Titulación de Baldíos POSPR, por parte de colaboradores nuevos que ingresan al Grupo de Revocatoria</v>
      </c>
      <c r="G36" s="193" t="str">
        <f>'3-IDENTIFICACIÓN DEL RIESGO'!L77</f>
        <v>Investigaciones internas (control interno) o externas (por parte de órganos de control)</v>
      </c>
      <c r="H36" s="678"/>
      <c r="I36" s="678"/>
      <c r="J36" s="678"/>
      <c r="K36" s="678"/>
      <c r="L36" s="123" t="s">
        <v>984</v>
      </c>
      <c r="M36" s="233" t="str">
        <f>'5-CONTROLES'!L77</f>
        <v>Incorporar oportunamente, la solicitud o información de la revocatoria en la forma ACCTI-F-097 Matriz de Revocatoria Directa</v>
      </c>
      <c r="N36" s="179" t="str">
        <f>'5-CONTROLES'!K77</f>
        <v>ACCTI-F-097 Matriz de Revocatoria actualizada</v>
      </c>
      <c r="O36" s="179" t="str">
        <f>'5-CONTROLES'!F77</f>
        <v>Subdirección de Acceso a Tierras por Demanda y Descongestión   (Profesionales asignados)</v>
      </c>
      <c r="P36" s="193" t="str">
        <f>'5-CONTROLES'!G77</f>
        <v>Trimestral</v>
      </c>
      <c r="Q36" s="225" t="s">
        <v>746</v>
      </c>
      <c r="R36" s="222" t="s">
        <v>1220</v>
      </c>
      <c r="S36" s="147" t="str">
        <f>'5-CONTROLES'!AB77</f>
        <v>Fuerte</v>
      </c>
      <c r="T36" s="147" t="str">
        <f>'5-CONTROLES'!AC77</f>
        <v>Fuerte</v>
      </c>
      <c r="U36" s="147" t="str">
        <f>'5-CONTROLES'!AD77</f>
        <v>Fuerte</v>
      </c>
      <c r="V36" s="658"/>
      <c r="W36" s="678"/>
      <c r="X36" s="678"/>
      <c r="Y36" s="678"/>
      <c r="Z36" s="678"/>
      <c r="AA36" s="220" t="s">
        <v>986</v>
      </c>
      <c r="AB36" s="756" t="s">
        <v>1079</v>
      </c>
      <c r="AC36" s="756" t="s">
        <v>760</v>
      </c>
      <c r="AD36" s="797" t="s">
        <v>761</v>
      </c>
      <c r="AE36" s="798">
        <v>0.9</v>
      </c>
      <c r="AF36" s="799"/>
      <c r="AG36" s="799"/>
      <c r="AH36" s="800">
        <v>0.3</v>
      </c>
      <c r="AI36" s="799"/>
      <c r="AJ36" s="799"/>
      <c r="AK36" s="799"/>
      <c r="AL36" s="801">
        <v>0.3</v>
      </c>
      <c r="AM36" s="799"/>
      <c r="AN36" s="799"/>
      <c r="AO36" s="801">
        <v>0.3</v>
      </c>
      <c r="AP36" s="799"/>
      <c r="AQ36" s="801"/>
      <c r="AR36" s="223" t="s">
        <v>1260</v>
      </c>
    </row>
    <row r="37" spans="2:44" ht="39.950000000000003" customHeight="1" x14ac:dyDescent="0.25">
      <c r="B37" s="704"/>
      <c r="C37" s="688" t="s">
        <v>987</v>
      </c>
      <c r="D37" s="549" t="str">
        <f>'3-IDENTIFICACIÓN DEL RIESGO'!G78</f>
        <v>Manipulación de la información entregada a las  subdirecciones misionales según el  POSPR-P-006 P Procedimiento Único de Ordenamiento Social de la Propiedad,  para beneficio propio o de terceros</v>
      </c>
      <c r="E37" s="657" t="s">
        <v>371</v>
      </c>
      <c r="F37" s="193" t="str">
        <f>'3-IDENTIFICACIÓN DEL RIESGO'!H78</f>
        <v>Presencia de intereses particulares o conductas de recibir o solicitar beneficios por parte de los profesionales asignados para la adjudicación de predios baldíos en las zonas focalizadas</v>
      </c>
      <c r="G37" s="193" t="str">
        <f>'3-IDENTIFICACIÓN DEL RIESGO'!L78</f>
        <v>Afectación en el logro de indicadores y metas asociadas a adjudicación de predios baldíos y bienes fiscales patrimoniales en los municipios focalizados</v>
      </c>
      <c r="H37" s="683" t="str">
        <f>'4-VALORACIÓN DEL RIESGO'!G44</f>
        <v>Probable</v>
      </c>
      <c r="I37" s="683" t="str">
        <f>'4-VALORACIÓN DEL RIESGO'!AC44</f>
        <v>Catastrófico</v>
      </c>
      <c r="J37" s="683" t="str">
        <f>'4-VALORACIÓN DEL RIESGO'!AE44</f>
        <v>Extremo</v>
      </c>
      <c r="K37" s="683" t="str">
        <f>'4-VALORACIÓN DEL RIESGO'!AF44</f>
        <v>Reducir</v>
      </c>
      <c r="L37" s="123" t="s">
        <v>988</v>
      </c>
      <c r="M37" s="233" t="str">
        <f>'5-CONTROLES'!L78</f>
        <v>Verificar, semestralmente, la realización del informe técnico jurídico preliminar, con base en el análisis de la información aportada del procedimiento de un expediente.</v>
      </c>
      <c r="N37" s="179" t="str">
        <f>'5-CONTROLES'!K78</f>
        <v xml:space="preserve">Un Acta de verificación
Formato  POSPR-F-014 INFORME TÉCNICO JURÍDICO PRELIMINAR.
Resolución de Apertura Trámite Administrativo( notificada).
</v>
      </c>
      <c r="O37" s="179" t="str">
        <f>'5-CONTROLES'!F78</f>
        <v>Subdirección de Acceso a Tierras en Zonas Focalizadas  (Profesionales asignados)</v>
      </c>
      <c r="P37" s="193" t="str">
        <f>'5-CONTROLES'!G78</f>
        <v>Semestral</v>
      </c>
      <c r="Q37" s="225" t="s">
        <v>1080</v>
      </c>
      <c r="R37" s="226" t="s">
        <v>1221</v>
      </c>
      <c r="S37" s="147" t="str">
        <f>'5-CONTROLES'!AB78</f>
        <v>Fuerte</v>
      </c>
      <c r="T37" s="147" t="str">
        <f>'5-CONTROLES'!AC78</f>
        <v>Fuerte</v>
      </c>
      <c r="U37" s="147" t="str">
        <f>'5-CONTROLES'!AD78</f>
        <v>Fuerte</v>
      </c>
      <c r="V37" s="657" t="str">
        <f>'5-CONTROLES'!AH78</f>
        <v>Fuerte</v>
      </c>
      <c r="W37" s="683" t="str">
        <f>'5-CONTROLES'!AL78</f>
        <v>Improbable</v>
      </c>
      <c r="X37" s="683" t="str">
        <f>'5-CONTROLES'!AP78</f>
        <v>Catastrófico</v>
      </c>
      <c r="Y37" s="683" t="str">
        <f>'5-CONTROLES'!AQ78</f>
        <v>Extremo</v>
      </c>
      <c r="Z37" s="683" t="str">
        <f>'5-CONTROLES'!AS78</f>
        <v>Acción preventiva</v>
      </c>
      <c r="AA37" s="220" t="s">
        <v>990</v>
      </c>
      <c r="AB37" s="756" t="s">
        <v>1081</v>
      </c>
      <c r="AC37" s="756" t="s">
        <v>751</v>
      </c>
      <c r="AD37" s="797" t="s">
        <v>762</v>
      </c>
      <c r="AE37" s="798">
        <v>0.7</v>
      </c>
      <c r="AF37" s="799"/>
      <c r="AG37" s="799"/>
      <c r="AH37" s="800">
        <v>0.3</v>
      </c>
      <c r="AI37" s="801"/>
      <c r="AJ37" s="801"/>
      <c r="AK37" s="801"/>
      <c r="AL37" s="801"/>
      <c r="AM37" s="801"/>
      <c r="AN37" s="801"/>
      <c r="AO37" s="801">
        <v>0.4</v>
      </c>
      <c r="AP37" s="801"/>
      <c r="AQ37" s="801"/>
      <c r="AR37" s="223" t="s">
        <v>1233</v>
      </c>
    </row>
    <row r="38" spans="2:44" ht="39.950000000000003" customHeight="1" x14ac:dyDescent="0.25">
      <c r="B38" s="704"/>
      <c r="C38" s="692"/>
      <c r="D38" s="550"/>
      <c r="E38" s="685"/>
      <c r="F38" s="186" t="str">
        <f>'3-IDENTIFICACIÓN DEL RIESGO'!H79</f>
        <v>Desconocimiento de los requisitos establecidos en el Procedimiento POSPR-P-006 PROCEDIMIENTO ÚNICO DE ORDENAMIENTO SOCIAL DE LA PROPIEDAD, para la adjudicación de predios baldíos en los municipios focalizados, por parte del equipo profesional asignado</v>
      </c>
      <c r="G38" s="186" t="str">
        <f>'3-IDENTIFICACIÓN DEL RIESGO'!L79</f>
        <v>Investigaciones internas (control interno) o externas (por parte de órganos de control)</v>
      </c>
      <c r="H38" s="684"/>
      <c r="I38" s="684"/>
      <c r="J38" s="684"/>
      <c r="K38" s="684"/>
      <c r="L38" s="189" t="s">
        <v>989</v>
      </c>
      <c r="M38" s="234" t="str">
        <f>'5-CONTROLES'!L79</f>
        <v>Verificar, semestralmente, la realización del informe técnico jurídico definitivo y la expedición  del Acto Administrativo de cierre, con base en el análisis de la información aportada del procedimiento de un expediente.</v>
      </c>
      <c r="N38" s="178" t="str">
        <f>'5-CONTROLES'!K79</f>
        <v xml:space="preserve">Un Acta de verificación
Formato POSPR-F-015 INFORME TÉCNICO JURÍDICO DEFINITIVO.
Resolución de Cierre de Trámite Administrativo (notificada)
Folio de Matricula Inmobiliaria. </v>
      </c>
      <c r="O38" s="178" t="str">
        <f>'5-CONTROLES'!F79</f>
        <v>Subdirección de Acceso a Tierras en Zonas Focalizadas  (Profesionales asignados)</v>
      </c>
      <c r="P38" s="186" t="str">
        <f>'5-CONTROLES'!G79</f>
        <v>Semestral</v>
      </c>
      <c r="Q38" s="227" t="s">
        <v>1082</v>
      </c>
      <c r="R38" s="226" t="s">
        <v>1221</v>
      </c>
      <c r="S38" s="188" t="str">
        <f>'5-CONTROLES'!AB79</f>
        <v>Fuerte</v>
      </c>
      <c r="T38" s="188" t="str">
        <f>'5-CONTROLES'!AC79</f>
        <v>Fuerte</v>
      </c>
      <c r="U38" s="188" t="str">
        <f>'5-CONTROLES'!AD79</f>
        <v>Fuerte</v>
      </c>
      <c r="V38" s="685"/>
      <c r="W38" s="684"/>
      <c r="X38" s="684"/>
      <c r="Y38" s="684"/>
      <c r="Z38" s="684"/>
      <c r="AA38" s="219" t="s">
        <v>991</v>
      </c>
      <c r="AB38" s="757" t="s">
        <v>1083</v>
      </c>
      <c r="AC38" s="757" t="s">
        <v>763</v>
      </c>
      <c r="AD38" s="803" t="s">
        <v>757</v>
      </c>
      <c r="AE38" s="804">
        <v>0.7</v>
      </c>
      <c r="AF38" s="805"/>
      <c r="AG38" s="805"/>
      <c r="AH38" s="806">
        <v>0.45</v>
      </c>
      <c r="AI38" s="805"/>
      <c r="AJ38" s="805"/>
      <c r="AK38" s="805"/>
      <c r="AL38" s="807">
        <v>0.25</v>
      </c>
      <c r="AM38" s="805"/>
      <c r="AN38" s="805"/>
      <c r="AO38" s="805"/>
      <c r="AP38" s="805"/>
      <c r="AQ38" s="805"/>
      <c r="AR38" s="224" t="s">
        <v>1254</v>
      </c>
    </row>
    <row r="39" spans="2:44" s="192" customFormat="1" ht="39.950000000000003" customHeight="1" x14ac:dyDescent="0.25">
      <c r="B39" s="691"/>
      <c r="C39" s="679" t="s">
        <v>992</v>
      </c>
      <c r="D39" s="725" t="str">
        <f>'3-IDENTIFICACIÓN DEL RIESGO'!G80</f>
        <v>Adquisición de predios con enfoque diferencial étnico sin pleno cumplimiento de requisitos o por fuera de las necesidades y prioridades establecidos por la ANT, para beneficio de particulares</v>
      </c>
      <c r="E39" s="682" t="s">
        <v>371</v>
      </c>
      <c r="F39" s="193" t="str">
        <f>'3-IDENTIFICACIÓN DEL RIESGO'!H80</f>
        <v xml:space="preserve">Presencia de intereses particulares (tramitadores, estafadores, políticos, empresarios, terratenientes, Grupos Armados Organizados y Grupos de Delincuencia Organizada) para la adquisición de predios, incluidas las conductas de recibir o solicitar beneficios por parte de un servidor público o contratista de operadores. </v>
      </c>
      <c r="G39" s="193" t="str">
        <f>'3-IDENTIFICACIÓN DEL RIESGO'!L80</f>
        <v>Detrimento patrimonial debido al abuso indebido de los recursos de la entidad.</v>
      </c>
      <c r="H39" s="687" t="str">
        <f>'4-VALORACIÓN DEL RIESGO'!G45</f>
        <v>Probable</v>
      </c>
      <c r="I39" s="687" t="str">
        <f>'4-VALORACIÓN DEL RIESGO'!AC45</f>
        <v>Catastrófico</v>
      </c>
      <c r="J39" s="687" t="str">
        <f>'4-VALORACIÓN DEL RIESGO'!AE45</f>
        <v>Extremo</v>
      </c>
      <c r="K39" s="687" t="str">
        <f>'4-VALORACIÓN DEL RIESGO'!AF45</f>
        <v>Reducir</v>
      </c>
      <c r="L39" s="740" t="s">
        <v>993</v>
      </c>
      <c r="M39" s="742" t="str">
        <f>'5-CONTROLES'!L80</f>
        <v>Los profesionales que apoyan el desarrollo de las actuaciones propias del proceso de compras a cargo de la Dirección de Asuntos Étnicos, cada vez que se les asigne una oferta voluntaria para adquirir un predio debe verificar que la información y documentación de la oferta este completa y con todos los requisitos y documentos exigidos, de acuerdo con lo establecido en la Forma ACCTI-F-021 oferta voluntaria de predios. Si el responsable de presentar la oferta no diligencia la forma de manera adecuada no se debe continuar el proceso hasta que se subsane la situación.</v>
      </c>
      <c r="N39" s="681" t="str">
        <f>'5-CONTROLES'!K80</f>
        <v>Formato de oferta voluntaria de predios debidamente diligenciada con los anexos.</v>
      </c>
      <c r="O39" s="681" t="str">
        <f>'5-CONTROLES'!F80</f>
        <v xml:space="preserve">Servidor público encargado en el Equipo de Adquisición de Predios </v>
      </c>
      <c r="P39" s="653" t="str">
        <f>'5-CONTROLES'!G80</f>
        <v>Según programación cada vez que se les asigne una oferta voluntaria para adquirir un predio</v>
      </c>
      <c r="Q39" s="744" t="s">
        <v>818</v>
      </c>
      <c r="R39" s="674" t="s">
        <v>1185</v>
      </c>
      <c r="S39" s="583" t="str">
        <f>'5-CONTROLES'!AB80</f>
        <v>Fuerte</v>
      </c>
      <c r="T39" s="583" t="str">
        <f>'5-CONTROLES'!AC80</f>
        <v>Fuerte</v>
      </c>
      <c r="U39" s="583" t="str">
        <f>'5-CONTROLES'!AD80</f>
        <v>Fuerte</v>
      </c>
      <c r="V39" s="583" t="str">
        <f>'5-CONTROLES'!AH80</f>
        <v>Fuerte</v>
      </c>
      <c r="W39" s="687" t="str">
        <f>'5-CONTROLES'!AL80</f>
        <v>Probable</v>
      </c>
      <c r="X39" s="687" t="str">
        <f>'5-CONTROLES'!AP80</f>
        <v>Catastrófico</v>
      </c>
      <c r="Y39" s="687" t="str">
        <f>'5-CONTROLES'!AQ80</f>
        <v>Extremo</v>
      </c>
      <c r="Z39" s="687" t="str">
        <f>'5-CONTROLES'!AS80</f>
        <v>Acción preventiva</v>
      </c>
      <c r="AA39" s="191" t="s">
        <v>994</v>
      </c>
      <c r="AB39" s="193" t="s">
        <v>823</v>
      </c>
      <c r="AC39" s="193" t="s">
        <v>824</v>
      </c>
      <c r="AD39" s="194" t="s">
        <v>825</v>
      </c>
      <c r="AE39" s="808">
        <v>4</v>
      </c>
      <c r="AF39" s="809"/>
      <c r="AG39" s="810">
        <v>1</v>
      </c>
      <c r="AH39" s="809"/>
      <c r="AI39" s="809"/>
      <c r="AJ39" s="811">
        <v>1</v>
      </c>
      <c r="AK39" s="811"/>
      <c r="AL39" s="811"/>
      <c r="AM39" s="811">
        <v>1</v>
      </c>
      <c r="AN39" s="811"/>
      <c r="AO39" s="811"/>
      <c r="AP39" s="811">
        <v>1</v>
      </c>
      <c r="AQ39" s="809"/>
      <c r="AR39" s="664" t="s">
        <v>1199</v>
      </c>
    </row>
    <row r="40" spans="2:44" ht="39.950000000000003" customHeight="1" x14ac:dyDescent="0.25">
      <c r="B40" s="704"/>
      <c r="C40" s="692"/>
      <c r="D40" s="550"/>
      <c r="E40" s="685"/>
      <c r="F40" s="221" t="str">
        <f>'3-IDENTIFICACIÓN DEL RIESGO'!H81</f>
        <v>Debilidades en el seguimiento y aplicación de los controles establecidos en el procedimiento.</v>
      </c>
      <c r="G40" s="221" t="str">
        <f>'3-IDENTIFICACIÓN DEL RIESGO'!L81</f>
        <v>Demanda y sanciones judiciales.</v>
      </c>
      <c r="H40" s="684"/>
      <c r="I40" s="684"/>
      <c r="J40" s="684"/>
      <c r="K40" s="684"/>
      <c r="L40" s="741"/>
      <c r="M40" s="743"/>
      <c r="N40" s="553"/>
      <c r="O40" s="553"/>
      <c r="P40" s="654"/>
      <c r="Q40" s="745"/>
      <c r="R40" s="675"/>
      <c r="S40" s="685"/>
      <c r="T40" s="685"/>
      <c r="U40" s="685"/>
      <c r="V40" s="685"/>
      <c r="W40" s="684"/>
      <c r="X40" s="684"/>
      <c r="Y40" s="684"/>
      <c r="Z40" s="684"/>
      <c r="AA40" s="191"/>
      <c r="AB40" s="193"/>
      <c r="AC40" s="193"/>
      <c r="AD40" s="194"/>
      <c r="AE40" s="812"/>
      <c r="AF40" s="813"/>
      <c r="AG40" s="814"/>
      <c r="AH40" s="813"/>
      <c r="AI40" s="813"/>
      <c r="AJ40" s="814"/>
      <c r="AK40" s="814"/>
      <c r="AL40" s="814"/>
      <c r="AM40" s="814"/>
      <c r="AN40" s="814"/>
      <c r="AO40" s="814"/>
      <c r="AP40" s="814"/>
      <c r="AQ40" s="813"/>
      <c r="AR40" s="665"/>
    </row>
    <row r="41" spans="2:44" s="192" customFormat="1" ht="39.950000000000003" customHeight="1" x14ac:dyDescent="0.25">
      <c r="B41" s="691"/>
      <c r="C41" s="679" t="s">
        <v>995</v>
      </c>
      <c r="D41" s="725" t="str">
        <f>'3-IDENTIFICACIÓN DEL RIESGO'!G82</f>
        <v>Desviación de recursos en el desarrollo del proceso de la iniciativa Comunitaria con enfoque diferencial étnico para beneficio de un contratista o funcionario o un tercero.</v>
      </c>
      <c r="E41" s="682" t="s">
        <v>371</v>
      </c>
      <c r="F41" s="193" t="str">
        <f>'3-IDENTIFICACIÓN DEL RIESGO'!H82</f>
        <v>Omisión de la construcción participativa de la iniciativa comunitaria</v>
      </c>
      <c r="G41" s="193" t="str">
        <f>'3-IDENTIFICACIÓN DEL RIESGO'!L82</f>
        <v>Vulneración en derechos colectivos de comunidades.</v>
      </c>
      <c r="H41" s="687" t="str">
        <f>'4-VALORACIÓN DEL RIESGO'!G46</f>
        <v>Probable</v>
      </c>
      <c r="I41" s="687" t="str">
        <f>'4-VALORACIÓN DEL RIESGO'!AC46</f>
        <v>Catastrófico</v>
      </c>
      <c r="J41" s="687" t="str">
        <f>'4-VALORACIÓN DEL RIESGO'!AE46</f>
        <v>Extremo</v>
      </c>
      <c r="K41" s="687" t="str">
        <f>'4-VALORACIÓN DEL RIESGO'!AF46</f>
        <v>Reducir</v>
      </c>
      <c r="L41" s="191" t="s">
        <v>996</v>
      </c>
      <c r="M41" s="185" t="str">
        <f>'5-CONTROLES'!L82</f>
        <v xml:space="preserve">
El equipo técnico de Iniciativas Comunitarias de la DAE siempre que sea priorizada una solicitud de iniciativa deberá programar con la comunidad una reunión de socialización y formulación participativa de la iniciativa de acuerdo a lo establecido en la guía operativa para la implementación de iniciativas comunitarias. Los resultados obtenidos se dejarán plasmados en el acta de reunión denominada "Acta de socialización y formulación participativa de la IC", y se deberá anexar el listado de asistencia de los participantes</v>
      </c>
      <c r="N41" s="193" t="str">
        <f>'5-CONTROLES'!K82</f>
        <v>Las evidencias se registrarán en el acta denominada "Acta de socialización y formulación participativa de la IC"</v>
      </c>
      <c r="O41" s="193" t="str">
        <f>'5-CONTROLES'!F82</f>
        <v>El Equipo técnico de iniciativas comunitarias de la Dirección de Asuntos Étnicos.</v>
      </c>
      <c r="P41" s="193" t="str">
        <f>'5-CONTROLES'!G82</f>
        <v>Siempre que haya un proceso de priorización de iniciativa comunitaria</v>
      </c>
      <c r="Q41" s="193" t="s">
        <v>819</v>
      </c>
      <c r="R41" s="185" t="s">
        <v>1202</v>
      </c>
      <c r="S41" s="147" t="str">
        <f>'5-CONTROLES'!AB82</f>
        <v>Moderado</v>
      </c>
      <c r="T41" s="147" t="str">
        <f>'5-CONTROLES'!AC82</f>
        <v>Fuerte</v>
      </c>
      <c r="U41" s="147" t="str">
        <f>'5-CONTROLES'!AD82</f>
        <v>Moderado</v>
      </c>
      <c r="V41" s="583" t="str">
        <f>'5-CONTROLES'!AH82</f>
        <v>Moderado</v>
      </c>
      <c r="W41" s="687" t="str">
        <f>'5-CONTROLES'!AL82</f>
        <v>Posible</v>
      </c>
      <c r="X41" s="687" t="str">
        <f>'5-CONTROLES'!AP82</f>
        <v>Catastrófico</v>
      </c>
      <c r="Y41" s="687" t="str">
        <f>'5-CONTROLES'!AQ82</f>
        <v>Extremo</v>
      </c>
      <c r="Z41" s="687" t="str">
        <f>'5-CONTROLES'!AS82</f>
        <v>Acción preventiva</v>
      </c>
      <c r="AA41" s="191" t="s">
        <v>998</v>
      </c>
      <c r="AB41" s="193" t="s">
        <v>826</v>
      </c>
      <c r="AC41" s="193" t="s">
        <v>827</v>
      </c>
      <c r="AD41" s="194" t="s">
        <v>828</v>
      </c>
      <c r="AE41" s="198">
        <v>4</v>
      </c>
      <c r="AF41" s="199"/>
      <c r="AG41" s="207">
        <v>1</v>
      </c>
      <c r="AH41" s="199"/>
      <c r="AI41" s="199"/>
      <c r="AJ41" s="200">
        <v>1</v>
      </c>
      <c r="AK41" s="200"/>
      <c r="AL41" s="200"/>
      <c r="AM41" s="200">
        <v>1</v>
      </c>
      <c r="AN41" s="200"/>
      <c r="AO41" s="200"/>
      <c r="AP41" s="200">
        <v>1</v>
      </c>
      <c r="AQ41" s="199"/>
      <c r="AR41" s="214" t="s">
        <v>1200</v>
      </c>
    </row>
    <row r="42" spans="2:44" s="192" customFormat="1" ht="39.950000000000003" customHeight="1" x14ac:dyDescent="0.25">
      <c r="B42" s="691"/>
      <c r="C42" s="679"/>
      <c r="D42" s="725"/>
      <c r="E42" s="682"/>
      <c r="F42" s="193" t="str">
        <f>'3-IDENTIFICACIÓN DEL RIESGO'!H83</f>
        <v>Intervención de un tercero en la construcción de la iniciativa comunitaria.</v>
      </c>
      <c r="G42" s="193" t="str">
        <f>'3-IDENTIFICACIÓN DEL RIESGO'!L83</f>
        <v xml:space="preserve">Detrimento patrimonial  </v>
      </c>
      <c r="H42" s="687"/>
      <c r="I42" s="687"/>
      <c r="J42" s="687"/>
      <c r="K42" s="687"/>
      <c r="L42" s="191" t="s">
        <v>997</v>
      </c>
      <c r="M42" s="185" t="str">
        <f>'5-CONTROLES'!L83</f>
        <v>El representante legal de la comunidad beneficiada, las familias beneficiadas y el profesional del equipo técnico de Iniciativas Comunitarias deben realizar una selección objetiva y transparente de los proveedores, para garantizar la correcta ejecución de la Iniciativa Comunitaria de acuerdo con lo establecido en la guía operativa.
Se deberá dejar constancia de los resultados obtenidos en el acta denominada “Selección de la mejor alternativa de gasto (evaluación de cotizaciones y selección de proveedores)” y se deberá anexar el cuadro de criterios habilitantes para ser proveedor, cuadro comparativo de cotizaciones y el cuadro de criterios de evaluación de proveedores, con las respectivas firmas.</v>
      </c>
      <c r="N42" s="193" t="str">
        <f>'5-CONTROLES'!K83</f>
        <v>Se debe anexar el cuadro de criterios habilitantes para ser proveedor, cuadro comparativo de cotizaciones y el cuadro de criterios de evaluación de proveedores, con las respectivas firmas.</v>
      </c>
      <c r="O42" s="193" t="str">
        <f>'5-CONTROLES'!F83</f>
        <v>El Equipo técnico de iniciativas comunitarias de la Dirección de Asuntos Étnicos.</v>
      </c>
      <c r="P42" s="193" t="str">
        <f>'5-CONTROLES'!G83</f>
        <v>Siempre que sea cofinanciada una iniciativa comunitaria por la ANT</v>
      </c>
      <c r="Q42" s="193" t="s">
        <v>820</v>
      </c>
      <c r="R42" s="185" t="s">
        <v>1203</v>
      </c>
      <c r="S42" s="147" t="str">
        <f>'5-CONTROLES'!AB83</f>
        <v>Moderado</v>
      </c>
      <c r="T42" s="147" t="str">
        <f>'5-CONTROLES'!AC83</f>
        <v>Fuerte</v>
      </c>
      <c r="U42" s="147" t="str">
        <f>'5-CONTROLES'!AD83</f>
        <v>Moderado</v>
      </c>
      <c r="V42" s="583"/>
      <c r="W42" s="687"/>
      <c r="X42" s="687"/>
      <c r="Y42" s="687"/>
      <c r="Z42" s="687"/>
      <c r="AA42" s="191" t="s">
        <v>999</v>
      </c>
      <c r="AB42" s="193" t="s">
        <v>829</v>
      </c>
      <c r="AC42" s="193" t="s">
        <v>827</v>
      </c>
      <c r="AD42" s="194" t="s">
        <v>830</v>
      </c>
      <c r="AE42" s="202">
        <v>4</v>
      </c>
      <c r="AF42" s="201"/>
      <c r="AG42" s="201"/>
      <c r="AH42" s="208">
        <v>1</v>
      </c>
      <c r="AI42" s="201"/>
      <c r="AJ42" s="201"/>
      <c r="AK42" s="201">
        <v>1</v>
      </c>
      <c r="AL42" s="201"/>
      <c r="AM42" s="201"/>
      <c r="AN42" s="201">
        <v>1</v>
      </c>
      <c r="AO42" s="201"/>
      <c r="AP42" s="201">
        <v>1</v>
      </c>
      <c r="AQ42" s="201"/>
      <c r="AR42" s="203" t="s">
        <v>1201</v>
      </c>
    </row>
    <row r="43" spans="2:44" s="192" customFormat="1" ht="39.950000000000003" customHeight="1" x14ac:dyDescent="0.25">
      <c r="B43" s="691"/>
      <c r="C43" s="679" t="s">
        <v>1000</v>
      </c>
      <c r="D43" s="725" t="str">
        <f>'3-IDENTIFICACIÓN DEL RIESGO'!G84</f>
        <v>Dilación en la atención a las solicitudes de comunidades étnicas favoreciendo intereses particulares.</v>
      </c>
      <c r="E43" s="682" t="s">
        <v>371</v>
      </c>
      <c r="F43" s="681" t="str">
        <f>'3-IDENTIFICACIÓN DEL RIESGO'!H84</f>
        <v>Aplicación del manual de criterios de priorización para la atención de solicitudes de comunidades étnicas con intereses particulares.</v>
      </c>
      <c r="G43" s="681" t="str">
        <f>'3-IDENTIFICACIÓN DEL RIESGO'!L84</f>
        <v>Inequidad por no atención a las solicitudes presentadas por comunidades Étnicas</v>
      </c>
      <c r="H43" s="687" t="str">
        <f>'4-VALORACIÓN DEL RIESGO'!G47</f>
        <v>Rara Vez</v>
      </c>
      <c r="I43" s="687" t="str">
        <f>'4-VALORACIÓN DEL RIESGO'!AC47</f>
        <v>Catastrófico</v>
      </c>
      <c r="J43" s="687" t="str">
        <f>'4-VALORACIÓN DEL RIESGO'!AE47</f>
        <v>Extremo</v>
      </c>
      <c r="K43" s="687" t="str">
        <f>'4-VALORACIÓN DEL RIESGO'!AF47</f>
        <v>Reducir</v>
      </c>
      <c r="L43" s="679" t="s">
        <v>1001</v>
      </c>
      <c r="M43" s="742" t="str">
        <f>'5-CONTROLES'!L84</f>
        <v>Realizar control mediante matriz de seguimiento a los procedimientos de formalización para comunidades étnicas (Indígenas y Negras).</v>
      </c>
      <c r="N43" s="681" t="str">
        <f>'5-CONTROLES'!K84</f>
        <v>Matriz de seguimiento de la ejecución del Plan de Atención para comunidades étnicas.</v>
      </c>
      <c r="O43" s="681" t="str">
        <f>'5-CONTROLES'!F84</f>
        <v>Equipo de la Subdirección de Asuntos Étnicos</v>
      </c>
      <c r="P43" s="653" t="str">
        <f>'5-CONTROLES'!G84</f>
        <v xml:space="preserve">Por cada procedimiento de formalización para comunidades étnicas, deben tener un seguimiento mensual dadas las etapas administrativas y jurídicas de dichos procedimientos. </v>
      </c>
      <c r="Q43" s="681" t="s">
        <v>821</v>
      </c>
      <c r="R43" s="676" t="s">
        <v>1184</v>
      </c>
      <c r="S43" s="583" t="str">
        <f>'5-CONTROLES'!AB84</f>
        <v>Moderado</v>
      </c>
      <c r="T43" s="583" t="str">
        <f>'5-CONTROLES'!AC84</f>
        <v>Fuerte</v>
      </c>
      <c r="U43" s="583" t="str">
        <f>'5-CONTROLES'!AD84</f>
        <v>Moderado</v>
      </c>
      <c r="V43" s="583" t="str">
        <f>'5-CONTROLES'!AH84</f>
        <v>Moderado</v>
      </c>
      <c r="W43" s="687" t="str">
        <f>'5-CONTROLES'!AL84</f>
        <v>Rara Vez</v>
      </c>
      <c r="X43" s="687" t="str">
        <f>'5-CONTROLES'!AP84</f>
        <v>Catastrófico</v>
      </c>
      <c r="Y43" s="687" t="str">
        <f>'5-CONTROLES'!AQ84</f>
        <v>Extremo</v>
      </c>
      <c r="Z43" s="687" t="str">
        <f>'5-CONTROLES'!AS84</f>
        <v>Acción preventiva</v>
      </c>
      <c r="AA43" s="679" t="s">
        <v>1002</v>
      </c>
      <c r="AB43" s="653" t="s">
        <v>831</v>
      </c>
      <c r="AC43" s="681" t="s">
        <v>832</v>
      </c>
      <c r="AD43" s="725" t="s">
        <v>833</v>
      </c>
      <c r="AE43" s="815">
        <v>6</v>
      </c>
      <c r="AF43" s="816"/>
      <c r="AG43" s="817">
        <v>1</v>
      </c>
      <c r="AH43" s="816"/>
      <c r="AI43" s="817">
        <v>1</v>
      </c>
      <c r="AJ43" s="816"/>
      <c r="AK43" s="816">
        <v>1</v>
      </c>
      <c r="AL43" s="816"/>
      <c r="AM43" s="816">
        <v>1</v>
      </c>
      <c r="AN43" s="816"/>
      <c r="AO43" s="816">
        <v>1</v>
      </c>
      <c r="AP43" s="816">
        <v>1</v>
      </c>
      <c r="AQ43" s="816"/>
      <c r="AR43" s="666" t="s">
        <v>1204</v>
      </c>
    </row>
    <row r="44" spans="2:44" ht="39.950000000000003" customHeight="1" x14ac:dyDescent="0.25">
      <c r="B44" s="704"/>
      <c r="C44" s="692"/>
      <c r="D44" s="550"/>
      <c r="E44" s="685"/>
      <c r="F44" s="690"/>
      <c r="G44" s="690"/>
      <c r="H44" s="684"/>
      <c r="I44" s="684"/>
      <c r="J44" s="684"/>
      <c r="K44" s="684"/>
      <c r="L44" s="692"/>
      <c r="M44" s="743"/>
      <c r="N44" s="553"/>
      <c r="O44" s="553"/>
      <c r="P44" s="654"/>
      <c r="Q44" s="731"/>
      <c r="R44" s="677"/>
      <c r="S44" s="685"/>
      <c r="T44" s="685"/>
      <c r="U44" s="685"/>
      <c r="V44" s="685"/>
      <c r="W44" s="684"/>
      <c r="X44" s="684"/>
      <c r="Y44" s="684"/>
      <c r="Z44" s="684"/>
      <c r="AA44" s="694"/>
      <c r="AB44" s="739"/>
      <c r="AC44" s="793"/>
      <c r="AD44" s="794"/>
      <c r="AE44" s="818"/>
      <c r="AF44" s="819"/>
      <c r="AG44" s="819"/>
      <c r="AH44" s="819"/>
      <c r="AI44" s="819"/>
      <c r="AJ44" s="819"/>
      <c r="AK44" s="819"/>
      <c r="AL44" s="819"/>
      <c r="AM44" s="819"/>
      <c r="AN44" s="819"/>
      <c r="AO44" s="819"/>
      <c r="AP44" s="819"/>
      <c r="AQ44" s="819"/>
      <c r="AR44" s="667"/>
    </row>
    <row r="45" spans="2:44" s="192" customFormat="1" ht="39.950000000000003" customHeight="1" x14ac:dyDescent="0.25">
      <c r="B45" s="691"/>
      <c r="C45" s="679" t="s">
        <v>1003</v>
      </c>
      <c r="D45" s="725" t="str">
        <f>'3-IDENTIFICACIÓN DEL RIESGO'!G86</f>
        <v>Favorecimiento en la atención de solicitudes de formalización de territorios colectivos a comunidades étnicas específicas por parte de la Subdirección de Asuntos Étnicos, desconociendo el principio de equidad.</v>
      </c>
      <c r="E45" s="682" t="s">
        <v>371</v>
      </c>
      <c r="F45" s="681" t="str">
        <f>'3-IDENTIFICACIÓN DEL RIESGO'!H86</f>
        <v>Desconocimiento intencional por parte del encargado del trámite de la fecha de presentación de las solicitudes para favorecimiento a un tercero con fines particulares inobservando los criterios de priorización y ponderación.</v>
      </c>
      <c r="G45" s="681" t="str">
        <f>'3-IDENTIFICACIÓN DEL RIESGO'!L86</f>
        <v>Inequidad por no atención a las solicitudes presentadas por comunidades Étnicas</v>
      </c>
      <c r="H45" s="687" t="str">
        <f>'4-VALORACIÓN DEL RIESGO'!G48</f>
        <v>Improbable</v>
      </c>
      <c r="I45" s="687" t="str">
        <f>'4-VALORACIÓN DEL RIESGO'!AC48</f>
        <v>Catastrófico</v>
      </c>
      <c r="J45" s="687" t="str">
        <f>'4-VALORACIÓN DEL RIESGO'!AE48</f>
        <v>Extremo</v>
      </c>
      <c r="K45" s="687" t="str">
        <f>'4-VALORACIÓN DEL RIESGO'!AF48</f>
        <v>Reducir</v>
      </c>
      <c r="L45" s="679" t="s">
        <v>1005</v>
      </c>
      <c r="M45" s="742" t="str">
        <f>'5-CONTROLES'!L86</f>
        <v>Realizar revisión mensual a los procedimientos de formalización, con el objeto de verificar su gestión,  avance e identificación de obstáculos, para lo cual el equipo de planeación de la SDAE y los lideres de los equipos de formalización suscribirán acta de seguimiento y control sobre la reunión realizada.</v>
      </c>
      <c r="N45" s="681" t="str">
        <f>'5-CONTROLES'!K86</f>
        <v>Acta de revisión de seguimiento a los diferentes procedimientos de formalización, con el respectivo soporte de asistencia.</v>
      </c>
      <c r="O45" s="681" t="str">
        <f>'5-CONTROLES'!F86</f>
        <v>Equipo de la Subdirección de Asuntos Étnicos</v>
      </c>
      <c r="P45" s="653" t="str">
        <f>'5-CONTROLES'!G86</f>
        <v>La Subdirección de Asuntos Étnicos realiza Mesas técnicas de seguimiento mensual donde se verifica por cada procedimiento de formalización el estado y ruta a seguir.</v>
      </c>
      <c r="Q45" s="681" t="s">
        <v>822</v>
      </c>
      <c r="R45" s="655" t="s">
        <v>1186</v>
      </c>
      <c r="S45" s="558" t="str">
        <f>'5-CONTROLES'!AB86</f>
        <v>Moderado</v>
      </c>
      <c r="T45" s="558" t="str">
        <f>'5-CONTROLES'!AC86</f>
        <v>Fuerte</v>
      </c>
      <c r="U45" s="583" t="str">
        <f>'5-CONTROLES'!AD86</f>
        <v>Moderado</v>
      </c>
      <c r="V45" s="583" t="str">
        <f>'5-CONTROLES'!AH86</f>
        <v>Moderado</v>
      </c>
      <c r="W45" s="687" t="str">
        <f>'5-CONTROLES'!AL86</f>
        <v>Rara Vez</v>
      </c>
      <c r="X45" s="687" t="str">
        <f>'5-CONTROLES'!AP86</f>
        <v>Catastrófico</v>
      </c>
      <c r="Y45" s="687" t="str">
        <f>'5-CONTROLES'!AQ86</f>
        <v>Extremo</v>
      </c>
      <c r="Z45" s="687" t="str">
        <f>'5-CONTROLES'!AS86</f>
        <v>Acción preventiva</v>
      </c>
      <c r="AA45" s="679"/>
      <c r="AB45" s="653" t="s">
        <v>1004</v>
      </c>
      <c r="AC45" s="681"/>
      <c r="AD45" s="725"/>
      <c r="AE45" s="820"/>
      <c r="AF45" s="821"/>
      <c r="AG45" s="821"/>
      <c r="AH45" s="821"/>
      <c r="AI45" s="821"/>
      <c r="AJ45" s="821"/>
      <c r="AK45" s="821"/>
      <c r="AL45" s="821"/>
      <c r="AM45" s="821"/>
      <c r="AN45" s="821"/>
      <c r="AO45" s="821"/>
      <c r="AP45" s="821"/>
      <c r="AQ45" s="821"/>
      <c r="AR45" s="668" t="s">
        <v>1205</v>
      </c>
    </row>
    <row r="46" spans="2:44" ht="39.950000000000003" customHeight="1" x14ac:dyDescent="0.25">
      <c r="B46" s="704"/>
      <c r="C46" s="680"/>
      <c r="D46" s="551"/>
      <c r="E46" s="658"/>
      <c r="F46" s="654"/>
      <c r="G46" s="654"/>
      <c r="H46" s="678"/>
      <c r="I46" s="678"/>
      <c r="J46" s="678"/>
      <c r="K46" s="678"/>
      <c r="L46" s="680"/>
      <c r="M46" s="729"/>
      <c r="N46" s="732"/>
      <c r="O46" s="732"/>
      <c r="P46" s="654"/>
      <c r="Q46" s="732"/>
      <c r="R46" s="656"/>
      <c r="S46" s="732"/>
      <c r="T46" s="732"/>
      <c r="U46" s="658"/>
      <c r="V46" s="658"/>
      <c r="W46" s="678"/>
      <c r="X46" s="678"/>
      <c r="Y46" s="678"/>
      <c r="Z46" s="678"/>
      <c r="AA46" s="679"/>
      <c r="AB46" s="654"/>
      <c r="AC46" s="681"/>
      <c r="AD46" s="725"/>
      <c r="AE46" s="822"/>
      <c r="AF46" s="823"/>
      <c r="AG46" s="823"/>
      <c r="AH46" s="823"/>
      <c r="AI46" s="823"/>
      <c r="AJ46" s="823"/>
      <c r="AK46" s="823"/>
      <c r="AL46" s="823"/>
      <c r="AM46" s="823"/>
      <c r="AN46" s="823"/>
      <c r="AO46" s="823"/>
      <c r="AP46" s="823"/>
      <c r="AQ46" s="823"/>
      <c r="AR46" s="669"/>
    </row>
    <row r="47" spans="2:44" s="192" customFormat="1" ht="39.950000000000003" customHeight="1" x14ac:dyDescent="0.25">
      <c r="B47" s="704"/>
      <c r="C47" s="689" t="s">
        <v>1006</v>
      </c>
      <c r="D47" s="734" t="str">
        <f>'3-IDENTIFICACIÓN DEL RIESGO'!G88</f>
        <v>Solicitud y/o aceptación de dádivas por agilizar trámites o proferir decisiones administrativas en beneficio de un particular y/o tercero para la adjudicación de bienes</v>
      </c>
      <c r="E47" s="662" t="s">
        <v>371</v>
      </c>
      <c r="F47" s="193" t="str">
        <f>'3-IDENTIFICACIÓN DEL RIESGO'!H88</f>
        <v>1. Falta de estrategias para potencializar la cultura de legalidad, transparencia y sentido de pertenencia</v>
      </c>
      <c r="G47" s="653" t="str">
        <f>'3-IDENTIFICACIÓN DEL RIESGO'!L88</f>
        <v>1. Afectación de credibilidad e imagen institucional</v>
      </c>
      <c r="H47" s="683" t="str">
        <f>'4-VALORACIÓN DEL RIESGO'!G49</f>
        <v>Probable</v>
      </c>
      <c r="I47" s="683" t="str">
        <f>'4-VALORACIÓN DEL RIESGO'!AC49</f>
        <v>Catastrófico</v>
      </c>
      <c r="J47" s="683" t="str">
        <f>'4-VALORACIÓN DEL RIESGO'!AE49</f>
        <v>Extremo</v>
      </c>
      <c r="K47" s="683" t="str">
        <f>'4-VALORACIÓN DEL RIESGO'!AF49</f>
        <v>Reducir</v>
      </c>
      <c r="L47" s="688" t="s">
        <v>1007</v>
      </c>
      <c r="M47" s="655" t="str">
        <f>'5-CONTROLES'!L88</f>
        <v>Jornada de capacitación a los colaboradores de las Unidades de Gestión Territorial, con el fin de que conozcan las sanciones a las cuales son merecedores en caso de incurrir en actos de corrupción</v>
      </c>
      <c r="N47" s="653" t="str">
        <f>'5-CONTROLES'!K88</f>
        <v>Listas de asistencia y/o actas de reunión</v>
      </c>
      <c r="O47" s="653" t="str">
        <f>'5-CONTROLES'!F88</f>
        <v>Líderes UGT</v>
      </c>
      <c r="P47" s="653" t="str">
        <f>'5-CONTROLES'!G88</f>
        <v>Según programación</v>
      </c>
      <c r="Q47" s="653" t="s">
        <v>858</v>
      </c>
      <c r="R47" s="655" t="s">
        <v>1195</v>
      </c>
      <c r="S47" s="657" t="str">
        <f>'5-CONTROLES'!AB88</f>
        <v>Fuerte</v>
      </c>
      <c r="T47" s="657" t="str">
        <f>'5-CONTROLES'!AC88</f>
        <v>Moderado</v>
      </c>
      <c r="U47" s="657" t="str">
        <f>'5-CONTROLES'!AD88</f>
        <v>Moderado</v>
      </c>
      <c r="V47" s="657" t="str">
        <f>'5-CONTROLES'!AH88</f>
        <v>Moderado</v>
      </c>
      <c r="W47" s="683" t="str">
        <f>'5-CONTROLES'!AL88</f>
        <v>Posible</v>
      </c>
      <c r="X47" s="683" t="str">
        <f>'5-CONTROLES'!AP88</f>
        <v>Catastrófico</v>
      </c>
      <c r="Y47" s="683" t="str">
        <f>'5-CONTROLES'!AQ88</f>
        <v>Extremo</v>
      </c>
      <c r="Z47" s="683" t="str">
        <f>'5-CONTROLES'!AS88</f>
        <v>Acción preventiva</v>
      </c>
      <c r="AA47" s="689" t="s">
        <v>1008</v>
      </c>
      <c r="AB47" s="653" t="s">
        <v>857</v>
      </c>
      <c r="AC47" s="653" t="s">
        <v>840</v>
      </c>
      <c r="AD47" s="734" t="s">
        <v>858</v>
      </c>
      <c r="AE47" s="726">
        <v>1</v>
      </c>
      <c r="AF47" s="682"/>
      <c r="AG47" s="682"/>
      <c r="AH47" s="682"/>
      <c r="AI47" s="727">
        <v>1</v>
      </c>
      <c r="AJ47" s="662"/>
      <c r="AK47" s="662"/>
      <c r="AL47" s="662"/>
      <c r="AM47" s="662"/>
      <c r="AN47" s="662"/>
      <c r="AO47" s="662"/>
      <c r="AP47" s="662"/>
      <c r="AQ47" s="662"/>
      <c r="AR47" s="659" t="s">
        <v>1209</v>
      </c>
    </row>
    <row r="48" spans="2:44" ht="39.950000000000003" customHeight="1" x14ac:dyDescent="0.25">
      <c r="B48" s="704"/>
      <c r="C48" s="680"/>
      <c r="D48" s="551"/>
      <c r="E48" s="658"/>
      <c r="F48" s="193" t="str">
        <f>'3-IDENTIFICACIÓN DEL RIESGO'!H89</f>
        <v>2. Baja cobertura de capacitaciones frente a responsabilidades disciplinarias, fiscales o penales por incurrir en potenciales actos de corrupción con alcance a contratistas y funcionarios</v>
      </c>
      <c r="G48" s="654"/>
      <c r="H48" s="678"/>
      <c r="I48" s="678"/>
      <c r="J48" s="678"/>
      <c r="K48" s="678"/>
      <c r="L48" s="680"/>
      <c r="M48" s="729"/>
      <c r="N48" s="554"/>
      <c r="O48" s="554"/>
      <c r="P48" s="654"/>
      <c r="Q48" s="739"/>
      <c r="R48" s="656"/>
      <c r="S48" s="658"/>
      <c r="T48" s="658"/>
      <c r="U48" s="658"/>
      <c r="V48" s="658"/>
      <c r="W48" s="678"/>
      <c r="X48" s="678"/>
      <c r="Y48" s="678"/>
      <c r="Z48" s="678"/>
      <c r="AA48" s="695"/>
      <c r="AB48" s="739"/>
      <c r="AC48" s="739"/>
      <c r="AD48" s="752"/>
      <c r="AE48" s="781"/>
      <c r="AF48" s="782"/>
      <c r="AG48" s="782"/>
      <c r="AH48" s="782"/>
      <c r="AI48" s="782"/>
      <c r="AJ48" s="782"/>
      <c r="AK48" s="782"/>
      <c r="AL48" s="782"/>
      <c r="AM48" s="782"/>
      <c r="AN48" s="782"/>
      <c r="AO48" s="782"/>
      <c r="AP48" s="782"/>
      <c r="AQ48" s="782"/>
      <c r="AR48" s="660"/>
    </row>
    <row r="49" spans="2:44" ht="39.950000000000003" customHeight="1" x14ac:dyDescent="0.25">
      <c r="B49" s="691" t="str">
        <f>'3-IDENTIFICACIÓN DEL RIESGO'!B90</f>
        <v>Administración de Tierras.</v>
      </c>
      <c r="C49" s="688" t="s">
        <v>1009</v>
      </c>
      <c r="D49" s="549" t="str">
        <f>'3-IDENTIFICACIÓN DEL RIESGO'!G90</f>
        <v>Solicitud o aceptación de dádivas por agilizar trámites o proferir decisiones administrativas relacionadas con solicitudes de limitación a la propiedad para beneficio de un particular y/o tercero</v>
      </c>
      <c r="E49" s="657" t="s">
        <v>371</v>
      </c>
      <c r="F49" s="193" t="str">
        <f>'3-IDENTIFICACIÓN DEL RIESGO'!H90</f>
        <v xml:space="preserve">Presencia de intereses particulares o conductas de recibir o solicitar beneficios en la verificación del estudio del caso recibido para limitación de la propiedad por parte del profesional de SATN designado para el trámite </v>
      </c>
      <c r="G49" s="193" t="str">
        <f>'3-IDENTIFICACIÓN DEL RIESGO'!L90</f>
        <v>Detrimento patrimonial o defraudación tanto de los particulares como del Estado</v>
      </c>
      <c r="H49" s="683" t="str">
        <f>'4-VALORACIÓN DEL RIESGO'!G50</f>
        <v>Probable</v>
      </c>
      <c r="I49" s="683" t="str">
        <f>'4-VALORACIÓN DEL RIESGO'!AC50</f>
        <v>Catastrófico</v>
      </c>
      <c r="J49" s="683" t="str">
        <f>'4-VALORACIÓN DEL RIESGO'!AE50</f>
        <v>Extremo</v>
      </c>
      <c r="K49" s="683" t="str">
        <f>'4-VALORACIÓN DEL RIESGO'!AF50</f>
        <v>Reducir</v>
      </c>
      <c r="L49" s="123" t="s">
        <v>1010</v>
      </c>
      <c r="M49" s="233" t="str">
        <f>'5-CONTROLES'!L90</f>
        <v>Registrar en cada decisión de Limitación a la Propiedad proferida, la validación por parte del líder de Limitación o delegado a la Propiedad y el Asesor de la Subdirección de Administración de Tierras de la Nación-SATN.</v>
      </c>
      <c r="N49" s="179" t="str">
        <f>'5-CONTROLES'!K90</f>
        <v>Comunicaciones de Limitación a la Propiedad con vistos buenos.</v>
      </c>
      <c r="O49" s="179" t="str">
        <f>'5-CONTROLES'!F90</f>
        <v>Subdirección de Administración de Tierras de la Nación  (Profesionales asignados)</v>
      </c>
      <c r="P49" s="193" t="str">
        <f>'5-CONTROLES'!G90</f>
        <v>Trimestral</v>
      </c>
      <c r="Q49" s="225" t="s">
        <v>747</v>
      </c>
      <c r="R49" s="226" t="s">
        <v>1222</v>
      </c>
      <c r="S49" s="147" t="str">
        <f>'5-CONTROLES'!AB90</f>
        <v>Fuerte</v>
      </c>
      <c r="T49" s="147" t="str">
        <f>'5-CONTROLES'!AC90</f>
        <v>Fuerte</v>
      </c>
      <c r="U49" s="147" t="str">
        <f>'5-CONTROLES'!AD90</f>
        <v>Fuerte</v>
      </c>
      <c r="V49" s="657" t="str">
        <f>'5-CONTROLES'!AH90</f>
        <v>Fuerte</v>
      </c>
      <c r="W49" s="683" t="str">
        <f>'5-CONTROLES'!AL90</f>
        <v>Improbable</v>
      </c>
      <c r="X49" s="683" t="str">
        <f>'5-CONTROLES'!AP90</f>
        <v>Moderado</v>
      </c>
      <c r="Y49" s="683" t="str">
        <f>'5-CONTROLES'!AQ90</f>
        <v>Moderado</v>
      </c>
      <c r="Z49" s="683" t="str">
        <f>'5-CONTROLES'!AS90</f>
        <v>Acción preventiva</v>
      </c>
      <c r="AA49" s="220" t="s">
        <v>1012</v>
      </c>
      <c r="AB49" s="756" t="s">
        <v>764</v>
      </c>
      <c r="AC49" s="756" t="s">
        <v>751</v>
      </c>
      <c r="AD49" s="797" t="s">
        <v>765</v>
      </c>
      <c r="AE49" s="798">
        <v>0.7</v>
      </c>
      <c r="AF49" s="799"/>
      <c r="AG49" s="800">
        <v>0.5</v>
      </c>
      <c r="AH49" s="799"/>
      <c r="AI49" s="801"/>
      <c r="AJ49" s="799"/>
      <c r="AK49" s="799"/>
      <c r="AL49" s="799"/>
      <c r="AM49" s="801">
        <v>0.2</v>
      </c>
      <c r="AN49" s="799"/>
      <c r="AO49" s="799"/>
      <c r="AP49" s="799"/>
      <c r="AQ49" s="799"/>
      <c r="AR49" s="222" t="s">
        <v>1234</v>
      </c>
    </row>
    <row r="50" spans="2:44" ht="39.950000000000003" customHeight="1" x14ac:dyDescent="0.25">
      <c r="B50" s="691"/>
      <c r="C50" s="680"/>
      <c r="D50" s="551"/>
      <c r="E50" s="658"/>
      <c r="F50" s="193" t="str">
        <f>'3-IDENTIFICACIÓN DEL RIESGO'!H91</f>
        <v>Desconocimiento de los requisitos establecidos en el Procedimiento ADMTI-P-006 Limitación a la Propiedad por parte de colaboradores nuevos que ingresan al grupo funcional de LP en la SATN</v>
      </c>
      <c r="G50" s="193" t="str">
        <f>'3-IDENTIFICACIÓN DEL RIESGO'!L91</f>
        <v>Investigaciones internas (control interno) o externas (por parte de órganos de control)</v>
      </c>
      <c r="H50" s="678"/>
      <c r="I50" s="678"/>
      <c r="J50" s="678"/>
      <c r="K50" s="678"/>
      <c r="L50" s="123" t="s">
        <v>1011</v>
      </c>
      <c r="M50" s="233" t="str">
        <f>'5-CONTROLES'!L91</f>
        <v>Garantizar el cumplimiento de lo controles del procedimiento, mediante la revisión cuatrimestral, hecha por el profesional (líder) del grupo funcional,  en dos decisiones administrativas.</v>
      </c>
      <c r="N50" s="179" t="str">
        <f>'5-CONTROLES'!K91</f>
        <v>Acta de reunión de revisión aleatoria de decisiones sobre Limitación a la Propiedad</v>
      </c>
      <c r="O50" s="179" t="str">
        <f>'5-CONTROLES'!F91</f>
        <v>Subdirección de Administración de Tierras de la Nación  (Profesionales asignados)</v>
      </c>
      <c r="P50" s="193" t="str">
        <f>'5-CONTROLES'!G91</f>
        <v>Cuatrimestral</v>
      </c>
      <c r="Q50" s="225" t="s">
        <v>748</v>
      </c>
      <c r="R50" s="222" t="s">
        <v>1223</v>
      </c>
      <c r="S50" s="147" t="str">
        <f>'5-CONTROLES'!AB91</f>
        <v>Fuerte</v>
      </c>
      <c r="T50" s="147" t="str">
        <f>'5-CONTROLES'!AC91</f>
        <v>Fuerte</v>
      </c>
      <c r="U50" s="147" t="str">
        <f>'5-CONTROLES'!AD91</f>
        <v>Fuerte</v>
      </c>
      <c r="V50" s="658"/>
      <c r="W50" s="678"/>
      <c r="X50" s="678"/>
      <c r="Y50" s="678"/>
      <c r="Z50" s="678"/>
      <c r="AA50" s="220" t="s">
        <v>1013</v>
      </c>
      <c r="AB50" s="756" t="s">
        <v>766</v>
      </c>
      <c r="AC50" s="756" t="s">
        <v>767</v>
      </c>
      <c r="AD50" s="797" t="s">
        <v>768</v>
      </c>
      <c r="AE50" s="798">
        <v>0.8</v>
      </c>
      <c r="AF50" s="799"/>
      <c r="AG50" s="799"/>
      <c r="AH50" s="800">
        <v>0.5</v>
      </c>
      <c r="AI50" s="801"/>
      <c r="AJ50" s="799"/>
      <c r="AK50" s="799"/>
      <c r="AL50" s="799"/>
      <c r="AM50" s="799"/>
      <c r="AN50" s="801">
        <v>0.3</v>
      </c>
      <c r="AO50" s="799"/>
      <c r="AP50" s="799"/>
      <c r="AQ50" s="799"/>
      <c r="AR50" s="222" t="s">
        <v>1235</v>
      </c>
    </row>
    <row r="51" spans="2:44" ht="39.950000000000003" customHeight="1" x14ac:dyDescent="0.25">
      <c r="B51" s="691"/>
      <c r="C51" s="688" t="s">
        <v>1014</v>
      </c>
      <c r="D51" s="549" t="str">
        <f>'3-IDENTIFICACIÓN DEL RIESGO'!G92</f>
        <v>Uso de la  información sobre adjudicación  de baldíos a Entidades de Derecho Público para beneficio particular o de terceros</v>
      </c>
      <c r="E51" s="657" t="s">
        <v>371</v>
      </c>
      <c r="F51" s="193" t="str">
        <f>'3-IDENTIFICACIÓN DEL RIESGO'!H92</f>
        <v xml:space="preserve">Presencia de intereses particulares o conductas de recibir o solicitar beneficios en la adjudicación de terrenos baldíos de la Nación a Entidades de Derecho Público por parte del profesional de SATN designado </v>
      </c>
      <c r="G51" s="193" t="str">
        <f>'3-IDENTIFICACIÓN DEL RIESGO'!L92</f>
        <v>Afectación en el logro de indicadores y metas asociadas a Entidades de Derecho Público aprobadas en la SATN</v>
      </c>
      <c r="H51" s="683" t="str">
        <f>'4-VALORACIÓN DEL RIESGO'!G51</f>
        <v>Posible</v>
      </c>
      <c r="I51" s="683" t="str">
        <f>'4-VALORACIÓN DEL RIESGO'!AC51</f>
        <v>Catastrófico</v>
      </c>
      <c r="J51" s="683" t="str">
        <f>'4-VALORACIÓN DEL RIESGO'!AE51</f>
        <v>Extremo</v>
      </c>
      <c r="K51" s="683" t="str">
        <f>'4-VALORACIÓN DEL RIESGO'!AF51</f>
        <v>Reducir</v>
      </c>
      <c r="L51" s="123" t="s">
        <v>1015</v>
      </c>
      <c r="M51" s="233" t="str">
        <f>'5-CONTROLES'!L92</f>
        <v>Realizar la revisión jurídica inicial y técnica de las solicitudes de adjudicación de baldíos a Entidades de Derecho Público-EDP, recibidos en la Subdirección de Administración de Tierras de la Nación-SATN.</v>
      </c>
      <c r="N51" s="179" t="str">
        <f>'5-CONTROLES'!K92</f>
        <v>ACCTI-F-065 Forma Auto de Archivo por Desistimiento Tácito o Expreso</v>
      </c>
      <c r="O51" s="179" t="str">
        <f>'5-CONTROLES'!F92</f>
        <v>Subdirección de Administración de Tierras de la Nación  (Profesionales asignados)</v>
      </c>
      <c r="P51" s="193" t="str">
        <f>'5-CONTROLES'!G92</f>
        <v>Cuatrimestral</v>
      </c>
      <c r="Q51" s="225" t="s">
        <v>1084</v>
      </c>
      <c r="R51" s="226" t="s">
        <v>1224</v>
      </c>
      <c r="S51" s="147" t="str">
        <f>'5-CONTROLES'!AB92</f>
        <v>Fuerte</v>
      </c>
      <c r="T51" s="147" t="str">
        <f>'5-CONTROLES'!AC92</f>
        <v>Fuerte</v>
      </c>
      <c r="U51" s="147" t="str">
        <f>'5-CONTROLES'!AD92</f>
        <v>Fuerte</v>
      </c>
      <c r="V51" s="657" t="str">
        <f>'5-CONTROLES'!AH92</f>
        <v>Fuerte</v>
      </c>
      <c r="W51" s="683" t="str">
        <f>'5-CONTROLES'!AL92</f>
        <v>Rara Vez</v>
      </c>
      <c r="X51" s="683" t="str">
        <f>'5-CONTROLES'!AP92</f>
        <v>Moderado</v>
      </c>
      <c r="Y51" s="683" t="str">
        <f>'5-CONTROLES'!AQ92</f>
        <v>Moderado</v>
      </c>
      <c r="Z51" s="683" t="str">
        <f>'5-CONTROLES'!AS92</f>
        <v>Acción preventiva</v>
      </c>
      <c r="AA51" s="220" t="s">
        <v>1017</v>
      </c>
      <c r="AB51" s="756" t="s">
        <v>769</v>
      </c>
      <c r="AC51" s="756" t="s">
        <v>751</v>
      </c>
      <c r="AD51" s="797" t="s">
        <v>770</v>
      </c>
      <c r="AE51" s="798">
        <v>0.7</v>
      </c>
      <c r="AF51" s="799"/>
      <c r="AG51" s="800">
        <v>0.5</v>
      </c>
      <c r="AH51" s="799"/>
      <c r="AI51" s="801"/>
      <c r="AJ51" s="799"/>
      <c r="AK51" s="799"/>
      <c r="AL51" s="799"/>
      <c r="AM51" s="801">
        <v>0.2</v>
      </c>
      <c r="AN51" s="799"/>
      <c r="AO51" s="799"/>
      <c r="AP51" s="799"/>
      <c r="AQ51" s="799"/>
      <c r="AR51" s="222" t="s">
        <v>1236</v>
      </c>
    </row>
    <row r="52" spans="2:44" ht="39.950000000000003" customHeight="1" x14ac:dyDescent="0.25">
      <c r="B52" s="691"/>
      <c r="C52" s="680"/>
      <c r="D52" s="551"/>
      <c r="E52" s="658"/>
      <c r="F52" s="193" t="str">
        <f>'3-IDENTIFICACIÓN DEL RIESGO'!H93</f>
        <v>Desconocimiento de los requisitos establecidos en el Procedimiento de Adjudicación de Baldíos a Entidades de Derecho Público por colaboradores nuevos que ingresan al grupo funcional de EDP en la SATN</v>
      </c>
      <c r="G52" s="193" t="str">
        <f>'3-IDENTIFICACIÓN DEL RIESGO'!L93</f>
        <v>Investigaciones internas (control interno) o externas (por parte de órganos de control)</v>
      </c>
      <c r="H52" s="678"/>
      <c r="I52" s="678"/>
      <c r="J52" s="678"/>
      <c r="K52" s="678"/>
      <c r="L52" s="123" t="s">
        <v>1016</v>
      </c>
      <c r="M52" s="233" t="str">
        <f>'5-CONTROLES'!L93</f>
        <v>Actualizar la matriz de seguimiento de solicitudes de Entidades de Derecho Público-EDP, según trámites adelantados.</v>
      </c>
      <c r="N52" s="179" t="str">
        <f>'5-CONTROLES'!K93</f>
        <v>ACCTI-F-032  Matriz de seguimiento de solicitudes de EDP</v>
      </c>
      <c r="O52" s="179" t="str">
        <f>'5-CONTROLES'!F93</f>
        <v>Subdirección de Administración de Tierras de la Nación  (Profesionales asignados)</v>
      </c>
      <c r="P52" s="193" t="str">
        <f>'5-CONTROLES'!G93</f>
        <v>Cuatrimestral</v>
      </c>
      <c r="Q52" s="225" t="s">
        <v>749</v>
      </c>
      <c r="R52" s="226" t="s">
        <v>1224</v>
      </c>
      <c r="S52" s="147" t="str">
        <f>'5-CONTROLES'!AB93</f>
        <v>Fuerte</v>
      </c>
      <c r="T52" s="147" t="str">
        <f>'5-CONTROLES'!AC93</f>
        <v>Fuerte</v>
      </c>
      <c r="U52" s="147" t="str">
        <f>'5-CONTROLES'!AD93</f>
        <v>Fuerte</v>
      </c>
      <c r="V52" s="658"/>
      <c r="W52" s="678"/>
      <c r="X52" s="678"/>
      <c r="Y52" s="678"/>
      <c r="Z52" s="678"/>
      <c r="AA52" s="220" t="s">
        <v>1018</v>
      </c>
      <c r="AB52" s="756" t="s">
        <v>771</v>
      </c>
      <c r="AC52" s="756" t="s">
        <v>772</v>
      </c>
      <c r="AD52" s="797" t="s">
        <v>773</v>
      </c>
      <c r="AE52" s="798">
        <v>0.7</v>
      </c>
      <c r="AF52" s="799"/>
      <c r="AG52" s="799"/>
      <c r="AH52" s="800">
        <v>0.5</v>
      </c>
      <c r="AI52" s="801"/>
      <c r="AJ52" s="799"/>
      <c r="AK52" s="799"/>
      <c r="AL52" s="799"/>
      <c r="AM52" s="799"/>
      <c r="AN52" s="801">
        <v>0.2</v>
      </c>
      <c r="AO52" s="799"/>
      <c r="AP52" s="799"/>
      <c r="AQ52" s="799"/>
      <c r="AR52" s="222" t="s">
        <v>1261</v>
      </c>
    </row>
    <row r="53" spans="2:44" s="192" customFormat="1" ht="39.950000000000003" customHeight="1" x14ac:dyDescent="0.25">
      <c r="B53" s="691"/>
      <c r="C53" s="689" t="s">
        <v>1019</v>
      </c>
      <c r="D53" s="734" t="str">
        <f>'3-IDENTIFICACIÓN DEL RIESGO'!G94</f>
        <v>Ofrecer en la UGT promesa de éxito en la realización o priorización de un trámite a cambio de un beneficio personal</v>
      </c>
      <c r="E53" s="662" t="s">
        <v>371</v>
      </c>
      <c r="F53" s="193" t="str">
        <f>'3-IDENTIFICACIÓN DEL RIESGO'!H94</f>
        <v>1. Falta de ética profesional del funcionario o personal vinculado a la entidad.</v>
      </c>
      <c r="G53" s="653" t="str">
        <f>'3-IDENTIFICACIÓN DEL RIESGO'!L94</f>
        <v>1. Afectación de credibilidad e imagen institucional</v>
      </c>
      <c r="H53" s="683" t="str">
        <f>'4-VALORACIÓN DEL RIESGO'!G52</f>
        <v>Probable</v>
      </c>
      <c r="I53" s="683" t="str">
        <f>'4-VALORACIÓN DEL RIESGO'!AC52</f>
        <v>Catastrófico</v>
      </c>
      <c r="J53" s="683" t="str">
        <f>'4-VALORACIÓN DEL RIESGO'!AE52</f>
        <v>Extremo</v>
      </c>
      <c r="K53" s="683" t="str">
        <f>'4-VALORACIÓN DEL RIESGO'!AF52</f>
        <v>Reducir</v>
      </c>
      <c r="L53" s="746" t="s">
        <v>1020</v>
      </c>
      <c r="M53" s="655" t="str">
        <f>'5-CONTROLES'!L94</f>
        <v>Jornada de capacitación a los colaboradores de las Unidades de Gestión Territorial, con el fin de que conozcan las sanciones a las cuales son merecedores en caso de incurrir en actos de corrupción</v>
      </c>
      <c r="N53" s="653" t="str">
        <f>'5-CONTROLES'!K94</f>
        <v>Listas de asistencia y/o actas de reunión</v>
      </c>
      <c r="O53" s="653" t="str">
        <f>'5-CONTROLES'!F94</f>
        <v>Líderes UGT</v>
      </c>
      <c r="P53" s="653" t="str">
        <f>'5-CONTROLES'!G94</f>
        <v>Según programación</v>
      </c>
      <c r="Q53" s="748" t="s">
        <v>858</v>
      </c>
      <c r="R53" s="655" t="s">
        <v>1212</v>
      </c>
      <c r="S53" s="657" t="str">
        <f>'5-CONTROLES'!AB94</f>
        <v>Fuerte</v>
      </c>
      <c r="T53" s="657" t="str">
        <f>'5-CONTROLES'!AC94</f>
        <v>Moderado</v>
      </c>
      <c r="U53" s="657" t="str">
        <f>'5-CONTROLES'!AD94</f>
        <v>Moderado</v>
      </c>
      <c r="V53" s="657" t="str">
        <f>'5-CONTROLES'!AH94</f>
        <v>Moderado</v>
      </c>
      <c r="W53" s="683" t="str">
        <f>'5-CONTROLES'!AL94</f>
        <v>Posible</v>
      </c>
      <c r="X53" s="683" t="str">
        <f>'5-CONTROLES'!AP94</f>
        <v>Catastrófico</v>
      </c>
      <c r="Y53" s="683" t="str">
        <f>'5-CONTROLES'!AQ94</f>
        <v>Extremo</v>
      </c>
      <c r="Z53" s="683" t="str">
        <f>'5-CONTROLES'!AS94</f>
        <v>Acción preventiva</v>
      </c>
      <c r="AA53" s="750" t="s">
        <v>1021</v>
      </c>
      <c r="AB53" s="653" t="s">
        <v>857</v>
      </c>
      <c r="AC53" s="653" t="s">
        <v>840</v>
      </c>
      <c r="AD53" s="734" t="s">
        <v>858</v>
      </c>
      <c r="AE53" s="726">
        <v>1</v>
      </c>
      <c r="AF53" s="682"/>
      <c r="AG53" s="682"/>
      <c r="AH53" s="682"/>
      <c r="AI53" s="751"/>
      <c r="AJ53" s="662"/>
      <c r="AK53" s="662"/>
      <c r="AL53" s="662"/>
      <c r="AM53" s="662"/>
      <c r="AN53" s="662">
        <v>1</v>
      </c>
      <c r="AO53" s="662"/>
      <c r="AP53" s="662"/>
      <c r="AQ53" s="662"/>
      <c r="AR53" s="659" t="s">
        <v>1198</v>
      </c>
    </row>
    <row r="54" spans="2:44" ht="39.950000000000003" customHeight="1" x14ac:dyDescent="0.25">
      <c r="B54" s="691"/>
      <c r="C54" s="680"/>
      <c r="D54" s="551"/>
      <c r="E54" s="658"/>
      <c r="F54" s="193" t="str">
        <f>'3-IDENTIFICACIÓN DEL RIESGO'!H95</f>
        <v>2. Presiones por las partes interesadas</v>
      </c>
      <c r="G54" s="654"/>
      <c r="H54" s="678"/>
      <c r="I54" s="678"/>
      <c r="J54" s="678"/>
      <c r="K54" s="678"/>
      <c r="L54" s="747"/>
      <c r="M54" s="729"/>
      <c r="N54" s="554"/>
      <c r="O54" s="554"/>
      <c r="P54" s="654"/>
      <c r="Q54" s="749"/>
      <c r="R54" s="656"/>
      <c r="S54" s="658"/>
      <c r="T54" s="658"/>
      <c r="U54" s="658"/>
      <c r="V54" s="658"/>
      <c r="W54" s="678"/>
      <c r="X54" s="678"/>
      <c r="Y54" s="678"/>
      <c r="Z54" s="678"/>
      <c r="AA54" s="824"/>
      <c r="AB54" s="733"/>
      <c r="AC54" s="739"/>
      <c r="AD54" s="735"/>
      <c r="AE54" s="825"/>
      <c r="AF54" s="661"/>
      <c r="AG54" s="661"/>
      <c r="AH54" s="661"/>
      <c r="AI54" s="661"/>
      <c r="AJ54" s="661"/>
      <c r="AK54" s="661"/>
      <c r="AL54" s="661"/>
      <c r="AM54" s="661"/>
      <c r="AN54" s="661"/>
      <c r="AO54" s="661"/>
      <c r="AP54" s="661"/>
      <c r="AQ54" s="661"/>
      <c r="AR54" s="660"/>
    </row>
    <row r="55" spans="2:44" s="192" customFormat="1" ht="39.950000000000003" customHeight="1" x14ac:dyDescent="0.25">
      <c r="B55" s="691" t="str">
        <f>'3-IDENTIFICACIÓN DEL RIESGO'!B110</f>
        <v>Gestión de la Información</v>
      </c>
      <c r="C55" s="679" t="s">
        <v>1022</v>
      </c>
      <c r="D55" s="725" t="str">
        <f>'3-IDENTIFICACIÓN DEL RIESGO'!G110</f>
        <v>Manipulación de la información durante la visita técnica, levantamientos topográficos en campo y procesamiento de la información en oficina, ante una posible afectación de la cabida y linderos a los predios solicitados por el área misional, para beneficios particulares.</v>
      </c>
      <c r="E55" s="682" t="s">
        <v>371</v>
      </c>
      <c r="F55" s="681" t="str">
        <f>'3-IDENTIFICACIÓN DEL RIESGO'!H110</f>
        <v>Presencia de intereses particulares para la modificación de la cabida y linderos de los predios; incluidas las conductas de recibir o solicitar beneficios por parte de un servidor público, contratista u operador para beneficio de un particular, ejecutando actividades por fuera de las normas, procedimientos, parámetros y criterios establecidos en procedimientos, guías, instructivos y formatos.</v>
      </c>
      <c r="G55" s="681" t="str">
        <f>'3-IDENTIFICACIÓN DEL RIESGO'!L110</f>
        <v>* Afectación en el desarrollo de las actividades misionales.
* Investigaciones por parte de órganos de control.
* Afectación de credibilidad e imagen institucional
* Detrimento patrimonial</v>
      </c>
      <c r="H55" s="687" t="str">
        <f>'4-VALORACIÓN DEL RIESGO'!G60</f>
        <v>Probable</v>
      </c>
      <c r="I55" s="687" t="str">
        <f>'4-VALORACIÓN DEL RIESGO'!AC60</f>
        <v>Catastrófico</v>
      </c>
      <c r="J55" s="687" t="str">
        <f>'4-VALORACIÓN DEL RIESGO'!AE60</f>
        <v>Extremo</v>
      </c>
      <c r="K55" s="687" t="str">
        <f>'4-VALORACIÓN DEL RIESGO'!AF60</f>
        <v>Reducir</v>
      </c>
      <c r="L55" s="688" t="s">
        <v>1023</v>
      </c>
      <c r="M55" s="742" t="str">
        <f>'5-CONTROLES'!L110</f>
        <v>El Asesor de la Dirección General para asuntos de geografía y topografía (Director de Área) y/o El profesional delegado por el asesor quien se encargará de consolidar la información de Cruce de información geográfica GINFO-F-007, levantamiento topográfico (soportes), Redacción Técnica de Linderos GINFO-F-009 y planos cada vez que sea requerido por el área misional.
El profesional designado por el Asesor tendrá la responsabilidad de verificar y revisar el procedimiento realizado en campo por medio de la validación de evidencias de los formatos, datos de campo y del proceso de oficina con relación en la construcción de los linderos para la definición de la cabida.
El control de calidad se realiza según procedimiento GINFO-P-007 (ITEM 10) "Revisión de los productos generados, bajo las especificaciones de las guías y formatos oficiales adoptados por la Agencia". En el caso de determinar una No conformidad en el producto, se reporta al profesional (topógrafo) o socio estratégico para que este ajuste la información necesaria; este ajuste es nuevamente sometido a un control de calidad. Ningún informe relacionado con el levantamiento topográfico es entregado al solicitante sin contar con la conformidad de control de calidad.</v>
      </c>
      <c r="N55" s="681" t="str">
        <f>'5-CONTROLES'!K110</f>
        <v xml:space="preserve">Matriz control de Calidad </v>
      </c>
      <c r="O55" s="681" t="str">
        <f>'5-CONTROLES'!F110</f>
        <v>Asesor de la Dirección General para asuntos de geografía y topografía</v>
      </c>
      <c r="P55" s="653" t="str">
        <f>'5-CONTROLES'!G110</f>
        <v xml:space="preserve">cada vez que se recibe una solicitud </v>
      </c>
      <c r="Q55" s="653" t="s">
        <v>865</v>
      </c>
      <c r="R55" s="655" t="s">
        <v>1196</v>
      </c>
      <c r="S55" s="583" t="str">
        <f>'5-CONTROLES'!AB110</f>
        <v>Fuerte</v>
      </c>
      <c r="T55" s="583" t="str">
        <f>'5-CONTROLES'!AC110</f>
        <v>Moderado</v>
      </c>
      <c r="U55" s="583" t="str">
        <f>'5-CONTROLES'!AD110</f>
        <v>Moderado</v>
      </c>
      <c r="V55" s="583" t="str">
        <f>'5-CONTROLES'!AH110</f>
        <v>Moderado</v>
      </c>
      <c r="W55" s="687" t="str">
        <f>'5-CONTROLES'!AL110</f>
        <v>Posible</v>
      </c>
      <c r="X55" s="687" t="str">
        <f>'5-CONTROLES'!AP110</f>
        <v>Catastrófico</v>
      </c>
      <c r="Y55" s="687" t="str">
        <f>'5-CONTROLES'!AQ110</f>
        <v>Extremo</v>
      </c>
      <c r="Z55" s="687" t="str">
        <f>'5-CONTROLES'!AS110</f>
        <v>Acción preventiva</v>
      </c>
      <c r="AA55" s="679" t="s">
        <v>1024</v>
      </c>
      <c r="AB55" s="681" t="s">
        <v>866</v>
      </c>
      <c r="AC55" s="681" t="s">
        <v>867</v>
      </c>
      <c r="AD55" s="725" t="s">
        <v>868</v>
      </c>
      <c r="AE55" s="726">
        <v>2</v>
      </c>
      <c r="AF55" s="682"/>
      <c r="AG55" s="727">
        <v>1</v>
      </c>
      <c r="AH55" s="682"/>
      <c r="AI55" s="682"/>
      <c r="AJ55" s="682"/>
      <c r="AK55" s="682"/>
      <c r="AL55" s="682">
        <v>1</v>
      </c>
      <c r="AM55" s="682"/>
      <c r="AN55" s="682"/>
      <c r="AO55" s="682"/>
      <c r="AP55" s="682"/>
      <c r="AQ55" s="682"/>
      <c r="AR55" s="659" t="s">
        <v>1213</v>
      </c>
    </row>
    <row r="56" spans="2:44" ht="39.950000000000003" customHeight="1" x14ac:dyDescent="0.25">
      <c r="B56" s="722"/>
      <c r="C56" s="680"/>
      <c r="D56" s="779"/>
      <c r="E56" s="658"/>
      <c r="F56" s="654"/>
      <c r="G56" s="654"/>
      <c r="H56" s="678"/>
      <c r="I56" s="678"/>
      <c r="J56" s="678"/>
      <c r="K56" s="678"/>
      <c r="L56" s="680"/>
      <c r="M56" s="656"/>
      <c r="N56" s="554"/>
      <c r="O56" s="554"/>
      <c r="P56" s="654"/>
      <c r="Q56" s="739"/>
      <c r="R56" s="656"/>
      <c r="S56" s="658"/>
      <c r="T56" s="658"/>
      <c r="U56" s="658"/>
      <c r="V56" s="658"/>
      <c r="W56" s="678"/>
      <c r="X56" s="678"/>
      <c r="Y56" s="678"/>
      <c r="Z56" s="678"/>
      <c r="AA56" s="695"/>
      <c r="AB56" s="739"/>
      <c r="AC56" s="739"/>
      <c r="AD56" s="752"/>
      <c r="AE56" s="781"/>
      <c r="AF56" s="782"/>
      <c r="AG56" s="782"/>
      <c r="AH56" s="782"/>
      <c r="AI56" s="782"/>
      <c r="AJ56" s="782"/>
      <c r="AK56" s="782"/>
      <c r="AL56" s="782"/>
      <c r="AM56" s="782"/>
      <c r="AN56" s="782"/>
      <c r="AO56" s="782"/>
      <c r="AP56" s="782"/>
      <c r="AQ56" s="782"/>
      <c r="AR56" s="660"/>
    </row>
    <row r="57" spans="2:44" ht="39.950000000000003" customHeight="1" x14ac:dyDescent="0.25">
      <c r="B57" s="703" t="str">
        <f>'3-IDENTIFICACIÓN DEL RIESGO'!B120</f>
        <v>Gestión del Talento Humano</v>
      </c>
      <c r="C57" s="688" t="s">
        <v>1025</v>
      </c>
      <c r="D57" s="549" t="str">
        <f>'3-IDENTIFICACIÓN DEL RIESGO'!G120</f>
        <v>Vinculación de personal sin cumplimiento de requisitos mínimos en beneficio particular o de un tercero.</v>
      </c>
      <c r="E57" s="657" t="s">
        <v>371</v>
      </c>
      <c r="F57" s="193" t="str">
        <f>'3-IDENTIFICACIÓN DEL RIESGO'!H120</f>
        <v xml:space="preserve">Intereses de terceros. Omisión intencional en la aplicación de criterios definidos en el Manual de Funciones, competencias y requisitos o la  modificación de los mismos </v>
      </c>
      <c r="G57" s="193" t="str">
        <f>'3-IDENTIFICACIÓN DEL RIESGO'!L120</f>
        <v xml:space="preserve"> Investigaciones por parte de órganos de control.</v>
      </c>
      <c r="H57" s="683" t="str">
        <f>'4-VALORACIÓN DEL RIESGO'!G65</f>
        <v>Rara Vez</v>
      </c>
      <c r="I57" s="683" t="str">
        <f>'4-VALORACIÓN DEL RIESGO'!AC65</f>
        <v>Mayor</v>
      </c>
      <c r="J57" s="683" t="str">
        <f>'4-VALORACIÓN DEL RIESGO'!AE65</f>
        <v>Alto</v>
      </c>
      <c r="K57" s="683" t="str">
        <f>'4-VALORACIÓN DEL RIESGO'!AF65</f>
        <v>Reducir</v>
      </c>
      <c r="L57" s="688" t="s">
        <v>1027</v>
      </c>
      <c r="M57" s="728" t="str">
        <f>'5-CONTROLES'!L120</f>
        <v>Verificar el cumplimiento de los requisitos exigidos por el empleo a proveer, de acuerdo con los requisitos de Ley y los contemplados en el Manual Específico de Funciones y de Competencias Laborales de la Agencia.</v>
      </c>
      <c r="N57" s="552" t="str">
        <f>'5-CONTROLES'!K120</f>
        <v>Formato Cumplimiento Requisitos Mínimos GTHU-F-010, diligenciado por el profesional designado.</v>
      </c>
      <c r="O57" s="552" t="str">
        <f>'5-CONTROLES'!F120</f>
        <v>Profesionales de la Subdirección de Talento Humano que realizan verificación de requisitos mínimos</v>
      </c>
      <c r="P57" s="653" t="str">
        <f>'5-CONTROLES'!G120</f>
        <v>Anual</v>
      </c>
      <c r="Q57" s="730" t="s">
        <v>1085</v>
      </c>
      <c r="R57" s="670" t="s">
        <v>1240</v>
      </c>
      <c r="S57" s="657" t="str">
        <f>'5-CONTROLES'!AB120</f>
        <v>Moderado</v>
      </c>
      <c r="T57" s="657" t="str">
        <f>'5-CONTROLES'!AC120</f>
        <v>Fuerte</v>
      </c>
      <c r="U57" s="657" t="str">
        <f>'5-CONTROLES'!AD120</f>
        <v>Moderado</v>
      </c>
      <c r="V57" s="657" t="str">
        <f>'5-CONTROLES'!AH120</f>
        <v>Moderado</v>
      </c>
      <c r="W57" s="683" t="str">
        <f>'5-CONTROLES'!AL120</f>
        <v>Rara Vez</v>
      </c>
      <c r="X57" s="683" t="str">
        <f>'5-CONTROLES'!AP120</f>
        <v>Moderado</v>
      </c>
      <c r="Y57" s="683" t="str">
        <f>'5-CONTROLES'!AQ120</f>
        <v>Moderado</v>
      </c>
      <c r="Z57" s="683" t="str">
        <f>'5-CONTROLES'!AS120</f>
        <v>Acción preventiva</v>
      </c>
      <c r="AA57" s="689" t="s">
        <v>1028</v>
      </c>
      <c r="AB57" s="759" t="s">
        <v>617</v>
      </c>
      <c r="AC57" s="759" t="s">
        <v>618</v>
      </c>
      <c r="AD57" s="760" t="s">
        <v>1086</v>
      </c>
      <c r="AE57" s="826">
        <v>1</v>
      </c>
      <c r="AF57" s="759"/>
      <c r="AG57" s="759"/>
      <c r="AH57" s="759"/>
      <c r="AI57" s="759"/>
      <c r="AJ57" s="759"/>
      <c r="AK57" s="759"/>
      <c r="AL57" s="759"/>
      <c r="AM57" s="759"/>
      <c r="AN57" s="759"/>
      <c r="AO57" s="759"/>
      <c r="AP57" s="759"/>
      <c r="AQ57" s="827">
        <v>1</v>
      </c>
      <c r="AR57" s="673" t="s">
        <v>1248</v>
      </c>
    </row>
    <row r="58" spans="2:44" ht="39.950000000000003" customHeight="1" x14ac:dyDescent="0.25">
      <c r="B58" s="704"/>
      <c r="C58" s="680"/>
      <c r="D58" s="551"/>
      <c r="E58" s="658"/>
      <c r="F58" s="193" t="str">
        <f>'3-IDENTIFICACIÓN DEL RIESGO'!H121</f>
        <v xml:space="preserve">  No validación de la información aportada por los aspirantes o verificación sesgada de cumplimiento de requisitos de vinculación.</v>
      </c>
      <c r="G58" s="193" t="str">
        <f>'3-IDENTIFICACIÓN DEL RIESGO'!L121</f>
        <v>Perdida de la credibilidad institucional</v>
      </c>
      <c r="H58" s="678"/>
      <c r="I58" s="678"/>
      <c r="J58" s="678"/>
      <c r="K58" s="678"/>
      <c r="L58" s="680"/>
      <c r="M58" s="729"/>
      <c r="N58" s="554"/>
      <c r="O58" s="554"/>
      <c r="P58" s="654"/>
      <c r="Q58" s="753"/>
      <c r="R58" s="672"/>
      <c r="S58" s="658"/>
      <c r="T58" s="658"/>
      <c r="U58" s="658"/>
      <c r="V58" s="658"/>
      <c r="W58" s="678"/>
      <c r="X58" s="678"/>
      <c r="Y58" s="678"/>
      <c r="Z58" s="678"/>
      <c r="AA58" s="695"/>
      <c r="AB58" s="828"/>
      <c r="AC58" s="828"/>
      <c r="AD58" s="829"/>
      <c r="AE58" s="830"/>
      <c r="AF58" s="828"/>
      <c r="AG58" s="828"/>
      <c r="AH58" s="828"/>
      <c r="AI58" s="828"/>
      <c r="AJ58" s="828"/>
      <c r="AK58" s="828"/>
      <c r="AL58" s="828"/>
      <c r="AM58" s="828"/>
      <c r="AN58" s="828"/>
      <c r="AO58" s="828"/>
      <c r="AP58" s="828"/>
      <c r="AQ58" s="828"/>
      <c r="AR58" s="673"/>
    </row>
    <row r="59" spans="2:44" ht="39.950000000000003" customHeight="1" x14ac:dyDescent="0.25">
      <c r="B59" s="704"/>
      <c r="C59" s="688" t="s">
        <v>1026</v>
      </c>
      <c r="D59" s="549" t="str">
        <f>'3-IDENTIFICACIÓN DEL RIESGO'!G122</f>
        <v>Pérdida o manipulación de  expedientes de historia laboral para beneficio personal o de tercero.</v>
      </c>
      <c r="E59" s="657" t="s">
        <v>371</v>
      </c>
      <c r="F59" s="193" t="str">
        <f>'3-IDENTIFICACIÓN DEL RIESGO'!H122</f>
        <v xml:space="preserve"> Interés en ocultar o manipular antecedentes laborales</v>
      </c>
      <c r="G59" s="193" t="str">
        <f>'3-IDENTIFICACIÓN DEL RIESGO'!L122</f>
        <v xml:space="preserve"> Investigaciones por parte de órganos de control</v>
      </c>
      <c r="H59" s="683" t="str">
        <f>'4-VALORACIÓN DEL RIESGO'!G66</f>
        <v>Rara Vez</v>
      </c>
      <c r="I59" s="683" t="str">
        <f>'4-VALORACIÓN DEL RIESGO'!AC66</f>
        <v>Mayor</v>
      </c>
      <c r="J59" s="683" t="str">
        <f>'4-VALORACIÓN DEL RIESGO'!AE66</f>
        <v>Alto</v>
      </c>
      <c r="K59" s="683" t="str">
        <f>'4-VALORACIÓN DEL RIESGO'!AF66</f>
        <v>Reducir</v>
      </c>
      <c r="L59" s="688" t="s">
        <v>1029</v>
      </c>
      <c r="M59" s="728" t="str">
        <f>'5-CONTROLES'!L122</f>
        <v>Diligenciamiento de la hoja de control de los expedientes de hoja de vida por parte del servidor público encargado de la custodia de las hojas de vida</v>
      </c>
      <c r="N59" s="552" t="str">
        <f>'5-CONTROLES'!K122</f>
        <v xml:space="preserve">Reporte Hojas de control de los expedientes de hoja de vida diligenciados </v>
      </c>
      <c r="O59" s="552" t="str">
        <f>'5-CONTROLES'!F122</f>
        <v>Funcionario designado para la custodia de expedientes</v>
      </c>
      <c r="P59" s="653" t="str">
        <f>'5-CONTROLES'!G122</f>
        <v>Anual</v>
      </c>
      <c r="Q59" s="730" t="s">
        <v>1087</v>
      </c>
      <c r="R59" s="670" t="s">
        <v>1240</v>
      </c>
      <c r="S59" s="657" t="str">
        <f>'5-CONTROLES'!AB122</f>
        <v>Moderado</v>
      </c>
      <c r="T59" s="657" t="str">
        <f>'5-CONTROLES'!AC122</f>
        <v>Moderado</v>
      </c>
      <c r="U59" s="657" t="str">
        <f>'5-CONTROLES'!AD122</f>
        <v>Moderado</v>
      </c>
      <c r="V59" s="657" t="str">
        <f>'5-CONTROLES'!AH122</f>
        <v>Moderado</v>
      </c>
      <c r="W59" s="683" t="str">
        <f>'5-CONTROLES'!AL122</f>
        <v>Rara Vez</v>
      </c>
      <c r="X59" s="683" t="str">
        <f>'5-CONTROLES'!AP122</f>
        <v>Moderado</v>
      </c>
      <c r="Y59" s="683" t="str">
        <f>'5-CONTROLES'!AQ122</f>
        <v>Moderado</v>
      </c>
      <c r="Z59" s="683" t="str">
        <f>'5-CONTROLES'!AS122</f>
        <v>Acción preventiva</v>
      </c>
      <c r="AA59" s="689" t="s">
        <v>1030</v>
      </c>
      <c r="AB59" s="759" t="s">
        <v>619</v>
      </c>
      <c r="AC59" s="759" t="s">
        <v>620</v>
      </c>
      <c r="AD59" s="760" t="s">
        <v>621</v>
      </c>
      <c r="AE59" s="831">
        <v>0.9</v>
      </c>
      <c r="AF59" s="786"/>
      <c r="AG59" s="786"/>
      <c r="AH59" s="786"/>
      <c r="AI59" s="786"/>
      <c r="AJ59" s="786"/>
      <c r="AK59" s="786"/>
      <c r="AL59" s="786"/>
      <c r="AM59" s="786"/>
      <c r="AN59" s="786"/>
      <c r="AO59" s="786"/>
      <c r="AP59" s="786"/>
      <c r="AQ59" s="832">
        <v>0.9</v>
      </c>
      <c r="AR59" s="673" t="s">
        <v>1248</v>
      </c>
    </row>
    <row r="60" spans="2:44" ht="39.950000000000003" customHeight="1" x14ac:dyDescent="0.25">
      <c r="B60" s="704"/>
      <c r="C60" s="680"/>
      <c r="D60" s="551"/>
      <c r="E60" s="658"/>
      <c r="F60" s="193" t="str">
        <f>'3-IDENTIFICACIÓN DEL RIESGO'!H123</f>
        <v xml:space="preserve"> Debilidad en la aplicación de controles para la debida custodia de los expedientes</v>
      </c>
      <c r="G60" s="193" t="str">
        <f>'3-IDENTIFICACIÓN DEL RIESGO'!L123</f>
        <v>Pérdida de la credibilidad institucional</v>
      </c>
      <c r="H60" s="678"/>
      <c r="I60" s="678"/>
      <c r="J60" s="678"/>
      <c r="K60" s="678"/>
      <c r="L60" s="680"/>
      <c r="M60" s="729"/>
      <c r="N60" s="554"/>
      <c r="O60" s="554"/>
      <c r="P60" s="654"/>
      <c r="Q60" s="753"/>
      <c r="R60" s="672"/>
      <c r="S60" s="658"/>
      <c r="T60" s="658"/>
      <c r="U60" s="658"/>
      <c r="V60" s="658"/>
      <c r="W60" s="678"/>
      <c r="X60" s="678"/>
      <c r="Y60" s="678"/>
      <c r="Z60" s="678"/>
      <c r="AA60" s="695"/>
      <c r="AB60" s="833"/>
      <c r="AC60" s="833"/>
      <c r="AD60" s="761"/>
      <c r="AE60" s="834"/>
      <c r="AF60" s="835"/>
      <c r="AG60" s="835"/>
      <c r="AH60" s="835"/>
      <c r="AI60" s="835"/>
      <c r="AJ60" s="835"/>
      <c r="AK60" s="835"/>
      <c r="AL60" s="835"/>
      <c r="AM60" s="835"/>
      <c r="AN60" s="835"/>
      <c r="AO60" s="835"/>
      <c r="AP60" s="835"/>
      <c r="AQ60" s="836"/>
      <c r="AR60" s="673"/>
    </row>
    <row r="61" spans="2:44" s="192" customFormat="1" ht="39.950000000000003" customHeight="1" x14ac:dyDescent="0.25">
      <c r="B61" s="693" t="str">
        <f>'3-IDENTIFICACIÓN DEL RIESGO'!B130</f>
        <v>Apoyo Jurídico</v>
      </c>
      <c r="C61" s="688" t="s">
        <v>1031</v>
      </c>
      <c r="D61" s="549" t="str">
        <f>'3-IDENTIFICACIÓN DEL RIESGO'!G130</f>
        <v xml:space="preserve">Emitir conceptos y viabilidades jurídicas para favorecer intereses propios o de terceros </v>
      </c>
      <c r="E61" s="657" t="s">
        <v>371</v>
      </c>
      <c r="F61" s="193" t="str">
        <f>'3-IDENTIFICACIÓN DEL RIESGO'!H130</f>
        <v xml:space="preserve">Dadivas y coimas </v>
      </c>
      <c r="G61" s="193" t="str">
        <f>'3-IDENTIFICACIÓN DEL RIESGO'!L130</f>
        <v xml:space="preserve">Expedición de actos administrativos contrarios a la normatividad vigente </v>
      </c>
      <c r="H61" s="683" t="str">
        <f>'4-VALORACIÓN DEL RIESGO'!G70</f>
        <v>Posible</v>
      </c>
      <c r="I61" s="683" t="str">
        <f>'4-VALORACIÓN DEL RIESGO'!AC70</f>
        <v>Catastrófico</v>
      </c>
      <c r="J61" s="683" t="str">
        <f>'4-VALORACIÓN DEL RIESGO'!AE70</f>
        <v>Extremo</v>
      </c>
      <c r="K61" s="683" t="str">
        <f>'4-VALORACIÓN DEL RIESGO'!AF70</f>
        <v>Reducir</v>
      </c>
      <c r="L61" s="688" t="s">
        <v>1036</v>
      </c>
      <c r="M61" s="655" t="str">
        <f>'5-CONTROLES'!L130</f>
        <v>Supervisión y conceptos  y viabilidades jurídicas por parte del Líder de Grupo de Conceptos,  solicitará a quien proyecte la viabilidad jurídica o concepto, la  solicitud que dio origen al mismo, así como la normatividad que soporte la respuesta y demás documentos anexos.</v>
      </c>
      <c r="N61" s="653" t="str">
        <f>'5-CONTROLES'!K130</f>
        <v>Trazabilidad en el sistema de gestión  documental ORFEO, donde se evidencia la solicitud original, sus anexos y, finalmente, documentos aprobado y suscrito  por el Jefe de Oficina Jurídica.</v>
      </c>
      <c r="O61" s="653" t="str">
        <f>'5-CONTROLES'!F130</f>
        <v>Grupo de Conceptos - Líder</v>
      </c>
      <c r="P61" s="653" t="str">
        <f>'5-CONTROLES'!G130</f>
        <v>Grupo de Conceptos - Líder</v>
      </c>
      <c r="Q61" s="552" t="s">
        <v>1035</v>
      </c>
      <c r="R61" s="655" t="s">
        <v>1178</v>
      </c>
      <c r="S61" s="657" t="str">
        <f>'5-CONTROLES'!AB130</f>
        <v>Fuerte</v>
      </c>
      <c r="T61" s="657" t="str">
        <f>'5-CONTROLES'!AC130</f>
        <v>Fuerte</v>
      </c>
      <c r="U61" s="657" t="str">
        <f>'5-CONTROLES'!AD130</f>
        <v>Fuerte</v>
      </c>
      <c r="V61" s="657" t="str">
        <f>'5-CONTROLES'!AH130</f>
        <v>Fuerte</v>
      </c>
      <c r="W61" s="683" t="str">
        <f>'5-CONTROLES'!AL130</f>
        <v>Rara Vez</v>
      </c>
      <c r="X61" s="683" t="str">
        <f>'5-CONTROLES'!AP130</f>
        <v>Moderado</v>
      </c>
      <c r="Y61" s="683" t="str">
        <f>'5-CONTROLES'!AQ130</f>
        <v>Moderado</v>
      </c>
      <c r="Z61" s="683" t="str">
        <f>'5-CONTROLES'!AS130</f>
        <v>Acción preventiva</v>
      </c>
      <c r="AA61" s="689" t="s">
        <v>1037</v>
      </c>
      <c r="AB61" s="653" t="s">
        <v>900</v>
      </c>
      <c r="AC61" s="653" t="s">
        <v>901</v>
      </c>
      <c r="AD61" s="734" t="s">
        <v>902</v>
      </c>
      <c r="AE61" s="837">
        <v>1</v>
      </c>
      <c r="AF61" s="662"/>
      <c r="AG61" s="662"/>
      <c r="AH61" s="662"/>
      <c r="AI61" s="662"/>
      <c r="AJ61" s="662"/>
      <c r="AK61" s="662"/>
      <c r="AL61" s="662"/>
      <c r="AM61" s="662"/>
      <c r="AN61" s="662"/>
      <c r="AO61" s="662"/>
      <c r="AP61" s="662"/>
      <c r="AQ61" s="662">
        <v>1</v>
      </c>
      <c r="AR61" s="659" t="s">
        <v>1177</v>
      </c>
    </row>
    <row r="62" spans="2:44" ht="39.950000000000003" customHeight="1" x14ac:dyDescent="0.25">
      <c r="B62" s="693"/>
      <c r="C62" s="680"/>
      <c r="D62" s="551"/>
      <c r="E62" s="658"/>
      <c r="F62" s="193" t="str">
        <f>'3-IDENTIFICACIÓN DEL RIESGO'!H131</f>
        <v xml:space="preserve">Amenazas o presiones indebidas y exposiciones del colaborador frente a terceros interesados </v>
      </c>
      <c r="G62" s="193" t="str">
        <f>'3-IDENTIFICACIÓN DEL RIESGO'!L131</f>
        <v xml:space="preserve">Pérdida de credibilidad y confianza institucional </v>
      </c>
      <c r="H62" s="678"/>
      <c r="I62" s="678"/>
      <c r="J62" s="678"/>
      <c r="K62" s="678"/>
      <c r="L62" s="680"/>
      <c r="M62" s="729"/>
      <c r="N62" s="554"/>
      <c r="O62" s="554"/>
      <c r="P62" s="654"/>
      <c r="Q62" s="724"/>
      <c r="R62" s="656"/>
      <c r="S62" s="658"/>
      <c r="T62" s="658"/>
      <c r="U62" s="658"/>
      <c r="V62" s="658"/>
      <c r="W62" s="678"/>
      <c r="X62" s="678"/>
      <c r="Y62" s="678"/>
      <c r="Z62" s="678"/>
      <c r="AA62" s="695"/>
      <c r="AB62" s="739"/>
      <c r="AC62" s="739"/>
      <c r="AD62" s="752"/>
      <c r="AE62" s="781"/>
      <c r="AF62" s="782"/>
      <c r="AG62" s="782"/>
      <c r="AH62" s="782"/>
      <c r="AI62" s="782"/>
      <c r="AJ62" s="782"/>
      <c r="AK62" s="782"/>
      <c r="AL62" s="782"/>
      <c r="AM62" s="782"/>
      <c r="AN62" s="782"/>
      <c r="AO62" s="782"/>
      <c r="AP62" s="782"/>
      <c r="AQ62" s="782"/>
      <c r="AR62" s="660"/>
    </row>
    <row r="63" spans="2:44" s="192" customFormat="1" ht="39.950000000000003" customHeight="1" x14ac:dyDescent="0.25">
      <c r="B63" s="693"/>
      <c r="C63" s="688" t="s">
        <v>1032</v>
      </c>
      <c r="D63" s="549" t="str">
        <f>'3-IDENTIFICACIÓN DEL RIESGO'!G132</f>
        <v xml:space="preserve">Aplicación discrecional de las normas para favorecer intereses de terceros </v>
      </c>
      <c r="E63" s="657" t="s">
        <v>371</v>
      </c>
      <c r="F63" s="193" t="str">
        <f>'3-IDENTIFICACIÓN DEL RIESGO'!H132</f>
        <v xml:space="preserve">Desconocimiento de las normas que rigen el actuar de la Entidad </v>
      </c>
      <c r="G63" s="193" t="str">
        <f>'3-IDENTIFICACIÓN DEL RIESGO'!L132</f>
        <v xml:space="preserve">Investigaciones y Sanciones </v>
      </c>
      <c r="H63" s="683" t="str">
        <f>'4-VALORACIÓN DEL RIESGO'!G71</f>
        <v>Probable</v>
      </c>
      <c r="I63" s="683" t="str">
        <f>'4-VALORACIÓN DEL RIESGO'!AC71</f>
        <v>Catastrófico</v>
      </c>
      <c r="J63" s="683" t="str">
        <f>'4-VALORACIÓN DEL RIESGO'!AE71</f>
        <v>Extremo</v>
      </c>
      <c r="K63" s="683" t="str">
        <f>'4-VALORACIÓN DEL RIESGO'!AF71</f>
        <v>Reducir</v>
      </c>
      <c r="L63" s="688" t="s">
        <v>1038</v>
      </c>
      <c r="M63" s="655" t="str">
        <f>'5-CONTROLES'!L132</f>
        <v>Supervisión y conceptos  y viabilidades jurídicas por parte del Líder de Grupo de Conceptos,  solicitará a quien proyecte la viabilidad jurídica o concepto, la  solicitud que dio origen al mismo, así como la normatividad que soporte la respuesta y demás documentos anexos.</v>
      </c>
      <c r="N63" s="653" t="str">
        <f>'5-CONTROLES'!K132</f>
        <v>Trazabilidad en el sistema de gestión  documental ORFEO, donde se evidencia la solicitud original, sus anexos y, finalmente, documentos aprobado y suscrito  por el Jefe de Oficina Jurídica</v>
      </c>
      <c r="O63" s="653" t="str">
        <f>'5-CONTROLES'!F132</f>
        <v>Grupo de Conceptos - Líder</v>
      </c>
      <c r="P63" s="653" t="str">
        <f>'5-CONTROLES'!G132</f>
        <v>Cada vez que se expide una viabilidad jurídica o concepto, se efectuará el control.</v>
      </c>
      <c r="Q63" s="552" t="s">
        <v>1035</v>
      </c>
      <c r="R63" s="655" t="s">
        <v>1178</v>
      </c>
      <c r="S63" s="657" t="str">
        <f>'5-CONTROLES'!AB132</f>
        <v>Moderado</v>
      </c>
      <c r="T63" s="657" t="str">
        <f>'5-CONTROLES'!AC132</f>
        <v>Moderado</v>
      </c>
      <c r="U63" s="657" t="str">
        <f>'5-CONTROLES'!AD132</f>
        <v>Moderado</v>
      </c>
      <c r="V63" s="657" t="str">
        <f>'5-CONTROLES'!AH132</f>
        <v>Moderado</v>
      </c>
      <c r="W63" s="683" t="str">
        <f>'5-CONTROLES'!AL132</f>
        <v>Posible</v>
      </c>
      <c r="X63" s="683" t="str">
        <f>'5-CONTROLES'!AP132</f>
        <v>Mayor</v>
      </c>
      <c r="Y63" s="683" t="str">
        <f>'5-CONTROLES'!AQ132</f>
        <v>Extremo</v>
      </c>
      <c r="Z63" s="683" t="str">
        <f>'5-CONTROLES'!AS132</f>
        <v>Acción preventiva</v>
      </c>
      <c r="AA63" s="689" t="s">
        <v>1039</v>
      </c>
      <c r="AB63" s="653" t="s">
        <v>903</v>
      </c>
      <c r="AC63" s="653" t="s">
        <v>904</v>
      </c>
      <c r="AD63" s="734" t="s">
        <v>905</v>
      </c>
      <c r="AE63" s="837">
        <v>1</v>
      </c>
      <c r="AF63" s="662"/>
      <c r="AG63" s="662"/>
      <c r="AH63" s="662"/>
      <c r="AI63" s="662"/>
      <c r="AJ63" s="662"/>
      <c r="AK63" s="662"/>
      <c r="AL63" s="662"/>
      <c r="AM63" s="662"/>
      <c r="AN63" s="662"/>
      <c r="AO63" s="662"/>
      <c r="AP63" s="662"/>
      <c r="AQ63" s="662">
        <v>1</v>
      </c>
      <c r="AR63" s="659" t="s">
        <v>1181</v>
      </c>
    </row>
    <row r="64" spans="2:44" ht="39.950000000000003" customHeight="1" x14ac:dyDescent="0.25">
      <c r="B64" s="693"/>
      <c r="C64" s="680"/>
      <c r="D64" s="551"/>
      <c r="E64" s="658"/>
      <c r="F64" s="193" t="str">
        <f>'3-IDENTIFICACIÓN DEL RIESGO'!H133</f>
        <v xml:space="preserve">Beneficio a particulares al determinar los criterios aplicar y desconocimiento de la Política de Prevención del Daño Antijurídico </v>
      </c>
      <c r="G64" s="193" t="str">
        <f>'3-IDENTIFICACIÓN DEL RIESGO'!L133</f>
        <v xml:space="preserve">Detrimento Patrimonial y Pérdida de la credibilidad institucional </v>
      </c>
      <c r="H64" s="678"/>
      <c r="I64" s="678"/>
      <c r="J64" s="678"/>
      <c r="K64" s="678"/>
      <c r="L64" s="680"/>
      <c r="M64" s="729"/>
      <c r="N64" s="554"/>
      <c r="O64" s="554"/>
      <c r="P64" s="654"/>
      <c r="Q64" s="724"/>
      <c r="R64" s="656"/>
      <c r="S64" s="658"/>
      <c r="T64" s="658"/>
      <c r="U64" s="658"/>
      <c r="V64" s="658"/>
      <c r="W64" s="678"/>
      <c r="X64" s="678"/>
      <c r="Y64" s="678"/>
      <c r="Z64" s="678"/>
      <c r="AA64" s="695"/>
      <c r="AB64" s="739"/>
      <c r="AC64" s="739"/>
      <c r="AD64" s="752"/>
      <c r="AE64" s="781"/>
      <c r="AF64" s="782"/>
      <c r="AG64" s="782"/>
      <c r="AH64" s="782"/>
      <c r="AI64" s="782"/>
      <c r="AJ64" s="782"/>
      <c r="AK64" s="782"/>
      <c r="AL64" s="782"/>
      <c r="AM64" s="782"/>
      <c r="AN64" s="782"/>
      <c r="AO64" s="782"/>
      <c r="AP64" s="782"/>
      <c r="AQ64" s="782"/>
      <c r="AR64" s="660"/>
    </row>
    <row r="65" spans="2:44" s="192" customFormat="1" ht="39.950000000000003" customHeight="1" x14ac:dyDescent="0.25">
      <c r="B65" s="693"/>
      <c r="C65" s="688" t="s">
        <v>1033</v>
      </c>
      <c r="D65" s="549" t="str">
        <f>'3-IDENTIFICACIÓN DEL RIESGO'!G134</f>
        <v>No ejecutar las acciones de cobro coactivo para favorecer intereses propios o de terceros.</v>
      </c>
      <c r="E65" s="657" t="s">
        <v>371</v>
      </c>
      <c r="F65" s="193" t="str">
        <f>'3-IDENTIFICACIÓN DEL RIESGO'!H134</f>
        <v>Beneficios particular del colaborador.</v>
      </c>
      <c r="G65" s="193" t="str">
        <f>'3-IDENTIFICACIÓN DEL RIESGO'!L134</f>
        <v>Investigaciones y Sanciones.</v>
      </c>
      <c r="H65" s="683" t="str">
        <f>'4-VALORACIÓN DEL RIESGO'!G72</f>
        <v>Rara Vez</v>
      </c>
      <c r="I65" s="683" t="str">
        <f>'4-VALORACIÓN DEL RIESGO'!AC72</f>
        <v>Mayor</v>
      </c>
      <c r="J65" s="683" t="str">
        <f>'4-VALORACIÓN DEL RIESGO'!AE72</f>
        <v>Alto</v>
      </c>
      <c r="K65" s="683" t="str">
        <f>'4-VALORACIÓN DEL RIESGO'!AF72</f>
        <v>Reducir</v>
      </c>
      <c r="L65" s="688" t="s">
        <v>1041</v>
      </c>
      <c r="M65" s="655" t="str">
        <f>'5-CONTROLES'!L134</f>
        <v xml:space="preserve">Supervisión del procedimiento de cobro coactivo por parte del líder del Grupo de Representación Judicial, quien solicitará a quien proyecte el proceso de cobro coactivo, la solicitud que dio origen al mismo, así como los demás documentos del expediente. </v>
      </c>
      <c r="N65" s="653" t="str">
        <f>'5-CONTROLES'!K134</f>
        <v>Trazabilidad en el sistema de gestión  documental ORFEO, donde se evidencia la solicitud original, sus anexos y, finalmente, documentos aprobado y suscrito  por el Jefe de Oficina Jurídica</v>
      </c>
      <c r="O65" s="653" t="str">
        <f>'5-CONTROLES'!F134</f>
        <v>Grupo de Representación Judicial - Líder</v>
      </c>
      <c r="P65" s="653" t="str">
        <f>'5-CONTROLES'!G134</f>
        <v xml:space="preserve">Cada vez que se recibe una solicitud para iniciar el procedimiento de cobro coactivo, deberá establecer el término al servidor público / colaborador para entregar el proyecto tramitado. </v>
      </c>
      <c r="Q65" s="552" t="s">
        <v>1040</v>
      </c>
      <c r="R65" s="655" t="s">
        <v>1179</v>
      </c>
      <c r="S65" s="657" t="str">
        <f>'5-CONTROLES'!AB134</f>
        <v>Fuerte</v>
      </c>
      <c r="T65" s="657" t="str">
        <f>'5-CONTROLES'!AC134</f>
        <v>Fuerte</v>
      </c>
      <c r="U65" s="657" t="str">
        <f>'5-CONTROLES'!AD134</f>
        <v>Fuerte</v>
      </c>
      <c r="V65" s="657" t="str">
        <f>'5-CONTROLES'!AH134</f>
        <v>Fuerte</v>
      </c>
      <c r="W65" s="683" t="str">
        <f>'5-CONTROLES'!AL134</f>
        <v>Rara Vez</v>
      </c>
      <c r="X65" s="683" t="str">
        <f>'5-CONTROLES'!AP134</f>
        <v>Moderado</v>
      </c>
      <c r="Y65" s="683" t="str">
        <f>'5-CONTROLES'!AQ134</f>
        <v>Moderado</v>
      </c>
      <c r="Z65" s="683" t="str">
        <f>'5-CONTROLES'!AS134</f>
        <v>Acción preventiva</v>
      </c>
      <c r="AA65" s="689" t="s">
        <v>1042</v>
      </c>
      <c r="AB65" s="653" t="s">
        <v>906</v>
      </c>
      <c r="AC65" s="653" t="s">
        <v>907</v>
      </c>
      <c r="AD65" s="734" t="s">
        <v>908</v>
      </c>
      <c r="AE65" s="837">
        <v>1</v>
      </c>
      <c r="AF65" s="662"/>
      <c r="AG65" s="662"/>
      <c r="AH65" s="662"/>
      <c r="AI65" s="662"/>
      <c r="AJ65" s="662"/>
      <c r="AK65" s="662"/>
      <c r="AL65" s="662"/>
      <c r="AM65" s="662"/>
      <c r="AN65" s="662"/>
      <c r="AO65" s="662"/>
      <c r="AP65" s="662"/>
      <c r="AQ65" s="662">
        <v>1</v>
      </c>
      <c r="AR65" s="659" t="s">
        <v>1182</v>
      </c>
    </row>
    <row r="66" spans="2:44" ht="39.950000000000003" customHeight="1" x14ac:dyDescent="0.25">
      <c r="B66" s="693"/>
      <c r="C66" s="680"/>
      <c r="D66" s="551"/>
      <c r="E66" s="658"/>
      <c r="F66" s="193" t="str">
        <f>'3-IDENTIFICACIÓN DEL RIESGO'!H135</f>
        <v>No dar trámite a procesos de cobro coactivo y presiones indebidas</v>
      </c>
      <c r="G66" s="193" t="str">
        <f>'3-IDENTIFICACIÓN DEL RIESGO'!L135</f>
        <v xml:space="preserve">Detrimento patrimonial  y Pérdida de credibilidad institucional </v>
      </c>
      <c r="H66" s="678"/>
      <c r="I66" s="678"/>
      <c r="J66" s="678"/>
      <c r="K66" s="678"/>
      <c r="L66" s="680"/>
      <c r="M66" s="729"/>
      <c r="N66" s="554"/>
      <c r="O66" s="554"/>
      <c r="P66" s="654"/>
      <c r="Q66" s="724"/>
      <c r="R66" s="656"/>
      <c r="S66" s="658"/>
      <c r="T66" s="658"/>
      <c r="U66" s="658"/>
      <c r="V66" s="658"/>
      <c r="W66" s="678"/>
      <c r="X66" s="678"/>
      <c r="Y66" s="678"/>
      <c r="Z66" s="678"/>
      <c r="AA66" s="695"/>
      <c r="AB66" s="739"/>
      <c r="AC66" s="739"/>
      <c r="AD66" s="752"/>
      <c r="AE66" s="781"/>
      <c r="AF66" s="782"/>
      <c r="AG66" s="782"/>
      <c r="AH66" s="782"/>
      <c r="AI66" s="782"/>
      <c r="AJ66" s="782"/>
      <c r="AK66" s="782"/>
      <c r="AL66" s="782"/>
      <c r="AM66" s="782"/>
      <c r="AN66" s="782"/>
      <c r="AO66" s="782"/>
      <c r="AP66" s="782"/>
      <c r="AQ66" s="782"/>
      <c r="AR66" s="660"/>
    </row>
    <row r="67" spans="2:44" s="192" customFormat="1" ht="39.950000000000003" customHeight="1" x14ac:dyDescent="0.25">
      <c r="B67" s="693"/>
      <c r="C67" s="688" t="s">
        <v>1034</v>
      </c>
      <c r="D67" s="549" t="str">
        <f>'3-IDENTIFICACIÓN DEL RIESGO'!G136</f>
        <v>Orientar la defensa jurídica de la ANT o algunas de sus actuaciones  en perjuicio de sus intereses para favorecer a un tercero.</v>
      </c>
      <c r="E67" s="657" t="s">
        <v>371</v>
      </c>
      <c r="F67" s="193" t="str">
        <f>'3-IDENTIFICACIÓN DEL RIESGO'!H136</f>
        <v>Beneficios particulares del colaborador.</v>
      </c>
      <c r="G67" s="193" t="str">
        <f>'3-IDENTIFICACIÓN DEL RIESGO'!L136</f>
        <v>Dilatar o no ejecutar las acciones de cobro coactivo para favorecer intereses propios o de terceros</v>
      </c>
      <c r="H67" s="683" t="str">
        <f>'4-VALORACIÓN DEL RIESGO'!G73</f>
        <v>Posible</v>
      </c>
      <c r="I67" s="683" t="str">
        <f>'4-VALORACIÓN DEL RIESGO'!AC73</f>
        <v>Catastrófico</v>
      </c>
      <c r="J67" s="683" t="str">
        <f>'4-VALORACIÓN DEL RIESGO'!AE73</f>
        <v>Extremo</v>
      </c>
      <c r="K67" s="683" t="str">
        <f>'4-VALORACIÓN DEL RIESGO'!AF73</f>
        <v>Reducir</v>
      </c>
      <c r="L67" s="688" t="s">
        <v>1044</v>
      </c>
      <c r="M67" s="655" t="str">
        <f>'5-CONTROLES'!L136</f>
        <v xml:space="preserve">Supervisión de las respuestas de demanda por parte del líder del Grupo de Representación Judicial, quien solicitará a quien proyecte la contestación de la demanda, la solicitud que dio origen a esta. </v>
      </c>
      <c r="N67" s="653" t="str">
        <f>'5-CONTROLES'!K136</f>
        <v>Trazabilidad en el sistema de gestión  documental ORFEO, donde se evidencia la solicitud original, sus anexos y, finalmente, documentos aprobado y suscrito  por el Jefe de Oficina Jurídica</v>
      </c>
      <c r="O67" s="653" t="str">
        <f>'5-CONTROLES'!F136</f>
        <v>Grupo de Representación Judicial - Líder</v>
      </c>
      <c r="P67" s="653" t="str">
        <f>'5-CONTROLES'!G136</f>
        <v>Cada vez que la Agencia Nacional de Tierras sea notificada de una demanda, deberá establecer un término al  servidor público / colaborador para entregar el proyecto de la contestación.</v>
      </c>
      <c r="Q67" s="552" t="s">
        <v>1043</v>
      </c>
      <c r="R67" s="655" t="s">
        <v>1180</v>
      </c>
      <c r="S67" s="657" t="str">
        <f>'5-CONTROLES'!AB136</f>
        <v>Fuerte</v>
      </c>
      <c r="T67" s="657" t="str">
        <f>'5-CONTROLES'!AC136</f>
        <v>Fuerte</v>
      </c>
      <c r="U67" s="657" t="str">
        <f>'5-CONTROLES'!AD136</f>
        <v>Fuerte</v>
      </c>
      <c r="V67" s="657" t="str">
        <f>'5-CONTROLES'!AH136</f>
        <v>Fuerte</v>
      </c>
      <c r="W67" s="683" t="str">
        <f>'5-CONTROLES'!AL136</f>
        <v>Rara Vez</v>
      </c>
      <c r="X67" s="683" t="str">
        <f>'5-CONTROLES'!AP136</f>
        <v>Moderado</v>
      </c>
      <c r="Y67" s="683" t="str">
        <f>'5-CONTROLES'!AQ136</f>
        <v>Moderado</v>
      </c>
      <c r="Z67" s="683" t="str">
        <f>'5-CONTROLES'!AS136</f>
        <v>Acción preventiva</v>
      </c>
      <c r="AA67" s="689" t="s">
        <v>1045</v>
      </c>
      <c r="AB67" s="653" t="s">
        <v>909</v>
      </c>
      <c r="AC67" s="653" t="s">
        <v>907</v>
      </c>
      <c r="AD67" s="734" t="s">
        <v>910</v>
      </c>
      <c r="AE67" s="837">
        <v>12</v>
      </c>
      <c r="AF67" s="785">
        <v>1</v>
      </c>
      <c r="AG67" s="785">
        <v>1</v>
      </c>
      <c r="AH67" s="785">
        <v>1</v>
      </c>
      <c r="AI67" s="785">
        <v>1</v>
      </c>
      <c r="AJ67" s="662">
        <v>1</v>
      </c>
      <c r="AK67" s="662">
        <v>1</v>
      </c>
      <c r="AL67" s="662">
        <v>1</v>
      </c>
      <c r="AM67" s="662">
        <v>1</v>
      </c>
      <c r="AN67" s="662">
        <v>1</v>
      </c>
      <c r="AO67" s="662">
        <v>1</v>
      </c>
      <c r="AP67" s="662">
        <v>1</v>
      </c>
      <c r="AQ67" s="662">
        <v>1</v>
      </c>
      <c r="AR67" s="659" t="s">
        <v>1206</v>
      </c>
    </row>
    <row r="68" spans="2:44" ht="39.950000000000003" customHeight="1" x14ac:dyDescent="0.25">
      <c r="B68" s="693"/>
      <c r="C68" s="680"/>
      <c r="D68" s="551"/>
      <c r="E68" s="658"/>
      <c r="F68" s="193" t="str">
        <f>'3-IDENTIFICACIÓN DEL RIESGO'!H137</f>
        <v>Presiones  indebidas.</v>
      </c>
      <c r="G68" s="193" t="str">
        <f>'3-IDENTIFICACIÓN DEL RIESGO'!L137</f>
        <v>Orientar la defensa jurídica de la ANT o algunas de sus actuaciones en perjuicios de sus intereses para favorecer a un tercero.</v>
      </c>
      <c r="H68" s="678"/>
      <c r="I68" s="678"/>
      <c r="J68" s="678"/>
      <c r="K68" s="678"/>
      <c r="L68" s="680"/>
      <c r="M68" s="729"/>
      <c r="N68" s="554"/>
      <c r="O68" s="554"/>
      <c r="P68" s="654"/>
      <c r="Q68" s="724"/>
      <c r="R68" s="656"/>
      <c r="S68" s="658"/>
      <c r="T68" s="658"/>
      <c r="U68" s="658"/>
      <c r="V68" s="658"/>
      <c r="W68" s="678"/>
      <c r="X68" s="678"/>
      <c r="Y68" s="678"/>
      <c r="Z68" s="678"/>
      <c r="AA68" s="695"/>
      <c r="AB68" s="739"/>
      <c r="AC68" s="739"/>
      <c r="AD68" s="752"/>
      <c r="AE68" s="781"/>
      <c r="AF68" s="782"/>
      <c r="AG68" s="782"/>
      <c r="AH68" s="782"/>
      <c r="AI68" s="782"/>
      <c r="AJ68" s="782"/>
      <c r="AK68" s="782"/>
      <c r="AL68" s="782"/>
      <c r="AM68" s="782"/>
      <c r="AN68" s="782"/>
      <c r="AO68" s="782"/>
      <c r="AP68" s="782"/>
      <c r="AQ68" s="782"/>
      <c r="AR68" s="660"/>
    </row>
    <row r="69" spans="2:44" ht="39.950000000000003" customHeight="1" x14ac:dyDescent="0.25">
      <c r="B69" s="703" t="str">
        <f>'3-IDENTIFICACIÓN DEL RIESGO'!B140</f>
        <v>Adquisición de Bienes y Servicios</v>
      </c>
      <c r="C69" s="688" t="s">
        <v>1046</v>
      </c>
      <c r="D69" s="549" t="str">
        <f>'3-IDENTIFICACIÓN DEL RIESGO'!G140</f>
        <v>Celebración indebida de contratos en beneficio particular o de un tercero.</v>
      </c>
      <c r="E69" s="657" t="s">
        <v>371</v>
      </c>
      <c r="F69" s="193" t="str">
        <f>'3-IDENTIFICACIÓN DEL RIESGO'!H140</f>
        <v>Indebida verificación de requisitos y evaluación no objetiva de los proveedores.</v>
      </c>
      <c r="G69" s="193" t="str">
        <f>'3-IDENTIFICACIÓN DEL RIESGO'!L140</f>
        <v>Detrimento patrimonial.</v>
      </c>
      <c r="H69" s="683" t="str">
        <f>'4-VALORACIÓN DEL RIESGO'!G75</f>
        <v>Probable</v>
      </c>
      <c r="I69" s="683" t="str">
        <f>'4-VALORACIÓN DEL RIESGO'!AC75</f>
        <v>Catastrófico</v>
      </c>
      <c r="J69" s="683" t="str">
        <f>'4-VALORACIÓN DEL RIESGO'!AE75</f>
        <v>Extremo</v>
      </c>
      <c r="K69" s="683" t="str">
        <f>'4-VALORACIÓN DEL RIESGO'!AF75</f>
        <v>Reducir</v>
      </c>
      <c r="L69" s="122" t="s">
        <v>1048</v>
      </c>
      <c r="M69" s="233" t="str">
        <f>'5-CONTROLES'!L140</f>
        <v>Brindar acompañamiento en el diligenciamiento de los documentos precontractuales y de ser necesario, convocar mesas de trabajo con el propósito de revisar las observaciones y sugerencias técnico-jurídicas correspondientes.</v>
      </c>
      <c r="N69" s="179" t="str">
        <f>'5-CONTROLES'!K140</f>
        <v>Actas de mesas de trabajo.
Correos electrónicos.
(Las mesas de trabajo se realizarán cuando sea requerido, de lo contrario las observaciones se realizarán mediante correos electrónicos).</v>
      </c>
      <c r="O69" s="179" t="str">
        <f>'5-CONTROLES'!F140</f>
        <v>Coordinación para la Gestión Contractual - Secretaría General</v>
      </c>
      <c r="P69" s="193" t="str">
        <f>'5-CONTROLES'!G140</f>
        <v>Cada vez que se adelante un proceso contractual.</v>
      </c>
      <c r="Q69" s="229" t="s">
        <v>622</v>
      </c>
      <c r="R69" s="231" t="s">
        <v>1241</v>
      </c>
      <c r="S69" s="147" t="str">
        <f>'5-CONTROLES'!AB140</f>
        <v>Moderado</v>
      </c>
      <c r="T69" s="147" t="str">
        <f>'5-CONTROLES'!AC140</f>
        <v>Fuerte</v>
      </c>
      <c r="U69" s="147" t="str">
        <f>'5-CONTROLES'!AD140</f>
        <v>Moderado</v>
      </c>
      <c r="V69" s="657" t="str">
        <f>'5-CONTROLES'!AH140</f>
        <v>Moderado</v>
      </c>
      <c r="W69" s="683" t="str">
        <f>'5-CONTROLES'!AL140</f>
        <v>Posible</v>
      </c>
      <c r="X69" s="683" t="str">
        <f>'5-CONTROLES'!AP140</f>
        <v>Catastrófico</v>
      </c>
      <c r="Y69" s="683" t="str">
        <f>'5-CONTROLES'!AQ140</f>
        <v>Extremo</v>
      </c>
      <c r="Z69" s="683" t="str">
        <f>'5-CONTROLES'!AS140</f>
        <v>Acción preventiva</v>
      </c>
      <c r="AA69" s="191" t="s">
        <v>1050</v>
      </c>
      <c r="AB69" s="758" t="s">
        <v>624</v>
      </c>
      <c r="AC69" s="758" t="s">
        <v>625</v>
      </c>
      <c r="AD69" s="755" t="s">
        <v>626</v>
      </c>
      <c r="AE69" s="838">
        <v>2</v>
      </c>
      <c r="AF69" s="839"/>
      <c r="AG69" s="839"/>
      <c r="AH69" s="839"/>
      <c r="AI69" s="839"/>
      <c r="AJ69" s="839"/>
      <c r="AK69" s="839">
        <v>1</v>
      </c>
      <c r="AL69" s="839"/>
      <c r="AM69" s="839"/>
      <c r="AN69" s="839"/>
      <c r="AO69" s="839"/>
      <c r="AP69" s="839"/>
      <c r="AQ69" s="839">
        <v>1</v>
      </c>
      <c r="AR69" s="231" t="s">
        <v>1249</v>
      </c>
    </row>
    <row r="70" spans="2:44" ht="39.950000000000003" customHeight="1" x14ac:dyDescent="0.25">
      <c r="B70" s="704"/>
      <c r="C70" s="680"/>
      <c r="D70" s="551"/>
      <c r="E70" s="658"/>
      <c r="F70" s="193" t="str">
        <f>'3-IDENTIFICACIÓN DEL RIESGO'!H141</f>
        <v>Vicios en la estructuración de los pliegos y términos.</v>
      </c>
      <c r="G70" s="193" t="str">
        <f>'3-IDENTIFICACIÓN DEL RIESGO'!L141</f>
        <v>Investigaciones y sanciones por parte de órganos de control, así como pérdida de credibilidad institucional.</v>
      </c>
      <c r="H70" s="678"/>
      <c r="I70" s="678"/>
      <c r="J70" s="678"/>
      <c r="K70" s="678"/>
      <c r="L70" s="122" t="s">
        <v>1049</v>
      </c>
      <c r="M70" s="233" t="str">
        <f>'5-CONTROLES'!L141</f>
        <v>Revisión de la documentación precontractual que de cumplimiento a procedimientos, formas, instructivos y/o manuales en atención a las normas de contratación establecidas para tal fin.</v>
      </c>
      <c r="N70" s="179" t="str">
        <f>'5-CONTROLES'!K141</f>
        <v>Matriz asignación de procesos contractuales, donde se especifica tipo de proceso y abogado responsable.</v>
      </c>
      <c r="O70" s="179" t="str">
        <f>'5-CONTROLES'!F141</f>
        <v>Coordinación para la Gestión Contractual - Secretaría General</v>
      </c>
      <c r="P70" s="193" t="str">
        <f>'5-CONTROLES'!G141</f>
        <v>Cada vez que se adelante un proceso contractual.</v>
      </c>
      <c r="Q70" s="229" t="s">
        <v>623</v>
      </c>
      <c r="R70" s="231" t="s">
        <v>1242</v>
      </c>
      <c r="S70" s="147" t="str">
        <f>'5-CONTROLES'!AB141</f>
        <v>Moderado</v>
      </c>
      <c r="T70" s="147" t="str">
        <f>'5-CONTROLES'!AC141</f>
        <v>Fuerte</v>
      </c>
      <c r="U70" s="147" t="str">
        <f>'5-CONTROLES'!AD141</f>
        <v>Moderado</v>
      </c>
      <c r="V70" s="658"/>
      <c r="W70" s="678"/>
      <c r="X70" s="678"/>
      <c r="Y70" s="678"/>
      <c r="Z70" s="678"/>
      <c r="AA70" s="191" t="s">
        <v>1051</v>
      </c>
      <c r="AB70" s="758" t="s">
        <v>624</v>
      </c>
      <c r="AC70" s="758" t="s">
        <v>625</v>
      </c>
      <c r="AD70" s="755" t="s">
        <v>626</v>
      </c>
      <c r="AE70" s="840">
        <v>2</v>
      </c>
      <c r="AF70" s="841"/>
      <c r="AG70" s="841"/>
      <c r="AH70" s="841"/>
      <c r="AI70" s="841"/>
      <c r="AJ70" s="841"/>
      <c r="AK70" s="841">
        <v>1</v>
      </c>
      <c r="AL70" s="841"/>
      <c r="AM70" s="841"/>
      <c r="AN70" s="841"/>
      <c r="AO70" s="841"/>
      <c r="AP70" s="841"/>
      <c r="AQ70" s="841">
        <v>1</v>
      </c>
      <c r="AR70" s="231" t="s">
        <v>1249</v>
      </c>
    </row>
    <row r="71" spans="2:44" ht="39.950000000000003" customHeight="1" x14ac:dyDescent="0.25">
      <c r="B71" s="704"/>
      <c r="C71" s="688" t="s">
        <v>1047</v>
      </c>
      <c r="D71" s="549" t="str">
        <f>'3-IDENTIFICACIÓN DEL RIESGO'!G142</f>
        <v>Aprobación de informes y pagos de contratos sin cumplimiento del objeto, obligaciones y/o requisitos contractuales en beneficio particular o de terceros.</v>
      </c>
      <c r="E71" s="657" t="s">
        <v>371</v>
      </c>
      <c r="F71" s="193" t="str">
        <f>'3-IDENTIFICACIÓN DEL RIESGO'!H142</f>
        <v>Desconocimiento del supervisor de las obligaciones contractuales y/o requisitos para el pago.</v>
      </c>
      <c r="G71" s="193" t="str">
        <f>'3-IDENTIFICACIÓN DEL RIESGO'!L142</f>
        <v>Detrimento patrimonial.</v>
      </c>
      <c r="H71" s="683" t="str">
        <f>'4-VALORACIÓN DEL RIESGO'!G76</f>
        <v>Probable</v>
      </c>
      <c r="I71" s="683" t="str">
        <f>'4-VALORACIÓN DEL RIESGO'!AC76</f>
        <v>Catastrófico</v>
      </c>
      <c r="J71" s="683" t="str">
        <f>'4-VALORACIÓN DEL RIESGO'!AE76</f>
        <v>Extremo</v>
      </c>
      <c r="K71" s="683" t="str">
        <f>'4-VALORACIÓN DEL RIESGO'!AF76</f>
        <v>Reducir</v>
      </c>
      <c r="L71" s="122" t="s">
        <v>1052</v>
      </c>
      <c r="M71" s="233" t="str">
        <f>'5-CONTROLES'!L142</f>
        <v>Diligenciar el formato ADQBS-F-001-Forma RECIBIDO A SATISFACCIÓN INFORME DE ACTIVIDADES Y ORDEN DE PAGO CONTRATISTAS por parte del supervisor del contrato en donde se especifica puntualmente el cumplimiento del objeto y de las obligaciones. Y así mismo, la verificación de los requisitos estipulados en el formato para su pago.</v>
      </c>
      <c r="N71" s="179" t="str">
        <f>'5-CONTROLES'!K142</f>
        <v>Formato ADQBS-F-001-Forma RECIBIDO A SATISFACCIÓN INFORME DE ACTIVIDADES Y ORDEN DE PAGO CONTRATISTAS diligenciado para cada pago pactado dentro de los contratos.</v>
      </c>
      <c r="O71" s="179" t="str">
        <f>'5-CONTROLES'!F142</f>
        <v>Supervisores de contratos en la ANT</v>
      </c>
      <c r="P71" s="193" t="str">
        <f>'5-CONTROLES'!G142</f>
        <v>Cada vez que se presente una cuenta con fines de pago para aprobación y visto bueno del supervisor del contrato.</v>
      </c>
      <c r="Q71" s="758" t="s">
        <v>1088</v>
      </c>
      <c r="R71" s="231" t="s">
        <v>1243</v>
      </c>
      <c r="S71" s="147" t="str">
        <f>'5-CONTROLES'!AB142</f>
        <v>Moderado</v>
      </c>
      <c r="T71" s="147" t="str">
        <f>'5-CONTROLES'!AC142</f>
        <v>Moderado</v>
      </c>
      <c r="U71" s="147" t="str">
        <f>'5-CONTROLES'!AD142</f>
        <v>Moderado</v>
      </c>
      <c r="V71" s="657" t="str">
        <f>'5-CONTROLES'!AH142</f>
        <v>Moderado</v>
      </c>
      <c r="W71" s="683" t="str">
        <f>'5-CONTROLES'!AL142</f>
        <v>Probable</v>
      </c>
      <c r="X71" s="683" t="str">
        <f>'5-CONTROLES'!AP142</f>
        <v>Catastrófico</v>
      </c>
      <c r="Y71" s="683" t="str">
        <f>'5-CONTROLES'!AQ142</f>
        <v>Extremo</v>
      </c>
      <c r="Z71" s="683" t="str">
        <f>'5-CONTROLES'!AS142</f>
        <v>Acción preventiva</v>
      </c>
      <c r="AA71" s="191" t="s">
        <v>1054</v>
      </c>
      <c r="AB71" s="758" t="s">
        <v>627</v>
      </c>
      <c r="AC71" s="758" t="s">
        <v>625</v>
      </c>
      <c r="AD71" s="755" t="s">
        <v>1089</v>
      </c>
      <c r="AE71" s="840">
        <v>4</v>
      </c>
      <c r="AF71" s="841"/>
      <c r="AG71" s="841"/>
      <c r="AH71" s="841"/>
      <c r="AI71" s="842">
        <v>1</v>
      </c>
      <c r="AJ71" s="841"/>
      <c r="AK71" s="841"/>
      <c r="AL71" s="841">
        <v>1</v>
      </c>
      <c r="AM71" s="841"/>
      <c r="AN71" s="841"/>
      <c r="AO71" s="841">
        <v>1</v>
      </c>
      <c r="AP71" s="841"/>
      <c r="AQ71" s="841">
        <v>1</v>
      </c>
      <c r="AR71" s="232" t="s">
        <v>1250</v>
      </c>
    </row>
    <row r="72" spans="2:44" ht="39.950000000000003" customHeight="1" x14ac:dyDescent="0.25">
      <c r="B72" s="704"/>
      <c r="C72" s="680"/>
      <c r="D72" s="551"/>
      <c r="E72" s="658"/>
      <c r="F72" s="193" t="str">
        <f>'3-IDENTIFICACIÓN DEL RIESGO'!H143</f>
        <v>Alto número de contratos que supervisa una sola persona dentro de la dependencia.</v>
      </c>
      <c r="G72" s="193" t="str">
        <f>'3-IDENTIFICACIÓN DEL RIESGO'!L143</f>
        <v>Investigaciones y sanciones por parte de órganos de control, así como pérdida de credibilidad institucional.</v>
      </c>
      <c r="H72" s="678"/>
      <c r="I72" s="678"/>
      <c r="J72" s="678"/>
      <c r="K72" s="678"/>
      <c r="L72" s="122" t="s">
        <v>1053</v>
      </c>
      <c r="M72" s="233" t="str">
        <f>'5-CONTROLES'!L143</f>
        <v>Realizar las aprobaciones de supervisión para los contratos suscritos.</v>
      </c>
      <c r="N72" s="179" t="str">
        <f>'5-CONTROLES'!K143</f>
        <v>Reporte de las aprobaciones y rechazos efectuados por parte de los supervisores.</v>
      </c>
      <c r="O72" s="179" t="str">
        <f>'5-CONTROLES'!F143</f>
        <v>Supervisores de contratos en la ANT</v>
      </c>
      <c r="P72" s="193" t="str">
        <f>'5-CONTROLES'!G143</f>
        <v>Cada vez que se presente una cuenta con fines de pago para aprobación y visto bueno del supervisor del contrato.</v>
      </c>
      <c r="Q72" s="758" t="s">
        <v>1088</v>
      </c>
      <c r="R72" s="231" t="s">
        <v>1244</v>
      </c>
      <c r="S72" s="147" t="str">
        <f>'5-CONTROLES'!AB143</f>
        <v>Moderado</v>
      </c>
      <c r="T72" s="147" t="str">
        <f>'5-CONTROLES'!AC143</f>
        <v>Moderado</v>
      </c>
      <c r="U72" s="147" t="str">
        <f>'5-CONTROLES'!AD143</f>
        <v>Moderado</v>
      </c>
      <c r="V72" s="658"/>
      <c r="W72" s="678"/>
      <c r="X72" s="678"/>
      <c r="Y72" s="678"/>
      <c r="Z72" s="678"/>
      <c r="AA72" s="191" t="s">
        <v>1055</v>
      </c>
      <c r="AB72" s="758" t="s">
        <v>628</v>
      </c>
      <c r="AC72" s="758" t="s">
        <v>625</v>
      </c>
      <c r="AD72" s="755" t="s">
        <v>614</v>
      </c>
      <c r="AE72" s="840">
        <v>2</v>
      </c>
      <c r="AF72" s="841"/>
      <c r="AG72" s="842">
        <v>1</v>
      </c>
      <c r="AH72" s="841"/>
      <c r="AI72" s="841"/>
      <c r="AJ72" s="841"/>
      <c r="AK72" s="841"/>
      <c r="AL72" s="841"/>
      <c r="AM72" s="841">
        <v>1</v>
      </c>
      <c r="AN72" s="841"/>
      <c r="AO72" s="841"/>
      <c r="AP72" s="841"/>
      <c r="AQ72" s="841"/>
      <c r="AR72" s="231" t="s">
        <v>1262</v>
      </c>
    </row>
    <row r="73" spans="2:44" ht="39.950000000000003" customHeight="1" x14ac:dyDescent="0.25">
      <c r="B73" s="693" t="str">
        <f>'3-IDENTIFICACIÓN DEL RIESGO'!B150</f>
        <v>Administración de Bienes y Servicios</v>
      </c>
      <c r="C73" s="688" t="s">
        <v>1056</v>
      </c>
      <c r="D73" s="549" t="str">
        <f>'3-IDENTIFICACIÓN DEL RIESGO'!G150</f>
        <v>Pérdida o uso indebido de bienes devolutivos de la Agencia Nacional de Tierras para beneficio personal o de terceros</v>
      </c>
      <c r="E73" s="657" t="s">
        <v>371</v>
      </c>
      <c r="F73" s="193" t="str">
        <f>'3-IDENTIFICACIÓN DEL RIESGO'!H150</f>
        <v>Desconocimiento de los procedimientos de usos de bienes de la Agencia Nacional de Tierras</v>
      </c>
      <c r="G73" s="193" t="str">
        <f>'3-IDENTIFICACIÓN DEL RIESGO'!L150</f>
        <v xml:space="preserve">Detrimento patrimonial e investigaciones y sanciones </v>
      </c>
      <c r="H73" s="683" t="str">
        <f>'4-VALORACIÓN DEL RIESGO'!G80</f>
        <v>Probable</v>
      </c>
      <c r="I73" s="683" t="str">
        <f>'4-VALORACIÓN DEL RIESGO'!AC80</f>
        <v>Mayor</v>
      </c>
      <c r="J73" s="683" t="str">
        <f>'4-VALORACIÓN DEL RIESGO'!AE80</f>
        <v>Extremo</v>
      </c>
      <c r="K73" s="683" t="str">
        <f>'4-VALORACIÓN DEL RIESGO'!AF80</f>
        <v>Reducir</v>
      </c>
      <c r="L73" s="688" t="s">
        <v>1058</v>
      </c>
      <c r="M73" s="728" t="str">
        <f>'5-CONTROLES'!L150</f>
        <v>Revisión a las bases de datos de los bienes devolutivos de la entidad, contenidos en la herramienta de gestión Apoteosys (o la plataforma dispuesta), con el fin de verificar la existencia de los mismos y detectar posibles faltantes del inventario.</v>
      </c>
      <c r="N73" s="552" t="str">
        <f>'5-CONTROLES'!K150</f>
        <v>Reporte mensual en donde se indique a detalle la relación de bienes devolutivos de la Agencia Nacional de Tierras, teniendo en cuenta las bajas de la entidad.</v>
      </c>
      <c r="O73" s="552" t="str">
        <f>'5-CONTROLES'!F150</f>
        <v>Almacenista
Subdirección Administrativa y Financiera</v>
      </c>
      <c r="P73" s="653" t="str">
        <f>'5-CONTROLES'!G150</f>
        <v>Mensual</v>
      </c>
      <c r="Q73" s="730" t="s">
        <v>629</v>
      </c>
      <c r="R73" s="670" t="s">
        <v>1267</v>
      </c>
      <c r="S73" s="657" t="str">
        <f>'5-CONTROLES'!AB150</f>
        <v>Fuerte</v>
      </c>
      <c r="T73" s="657" t="str">
        <f>'5-CONTROLES'!AC150</f>
        <v>Fuerte</v>
      </c>
      <c r="U73" s="657" t="str">
        <f>'5-CONTROLES'!AD150</f>
        <v>Fuerte</v>
      </c>
      <c r="V73" s="657" t="str">
        <f>'5-CONTROLES'!AH150</f>
        <v>Fuerte</v>
      </c>
      <c r="W73" s="683" t="str">
        <f>'5-CONTROLES'!AL150</f>
        <v>Improbable</v>
      </c>
      <c r="X73" s="683" t="str">
        <f>'5-CONTROLES'!AP150</f>
        <v>Mayor</v>
      </c>
      <c r="Y73" s="683" t="str">
        <f>'5-CONTROLES'!AQ150</f>
        <v>Alto</v>
      </c>
      <c r="Z73" s="683" t="str">
        <f>'5-CONTROLES'!AS150</f>
        <v>Acción preventiva</v>
      </c>
      <c r="AA73" s="689" t="s">
        <v>1059</v>
      </c>
      <c r="AB73" s="759" t="s">
        <v>631</v>
      </c>
      <c r="AC73" s="759" t="s">
        <v>632</v>
      </c>
      <c r="AD73" s="760" t="s">
        <v>633</v>
      </c>
      <c r="AE73" s="783">
        <v>1</v>
      </c>
      <c r="AF73" s="786"/>
      <c r="AG73" s="786"/>
      <c r="AH73" s="786"/>
      <c r="AI73" s="786"/>
      <c r="AJ73" s="786"/>
      <c r="AK73" s="786"/>
      <c r="AL73" s="786"/>
      <c r="AM73" s="786"/>
      <c r="AN73" s="786"/>
      <c r="AO73" s="786"/>
      <c r="AP73" s="786"/>
      <c r="AQ73" s="786">
        <v>1</v>
      </c>
      <c r="AR73" s="673" t="s">
        <v>1251</v>
      </c>
    </row>
    <row r="74" spans="2:44" ht="39.950000000000003" customHeight="1" x14ac:dyDescent="0.25">
      <c r="B74" s="693"/>
      <c r="C74" s="680"/>
      <c r="D74" s="551"/>
      <c r="E74" s="658"/>
      <c r="F74" s="193" t="str">
        <f>'3-IDENTIFICACIÓN DEL RIESGO'!H151</f>
        <v>Falta de controles en la asignación y actualización de bienes en el aplicativo</v>
      </c>
      <c r="G74" s="193" t="str">
        <f>'3-IDENTIFICACIÓN DEL RIESGO'!L151</f>
        <v>Aumento de costos en mantenimiento y adquisición de bienes</v>
      </c>
      <c r="H74" s="678"/>
      <c r="I74" s="678"/>
      <c r="J74" s="678"/>
      <c r="K74" s="678"/>
      <c r="L74" s="680"/>
      <c r="M74" s="729"/>
      <c r="N74" s="554"/>
      <c r="O74" s="554"/>
      <c r="P74" s="654"/>
      <c r="Q74" s="753"/>
      <c r="R74" s="672"/>
      <c r="S74" s="658"/>
      <c r="T74" s="658"/>
      <c r="U74" s="658"/>
      <c r="V74" s="658"/>
      <c r="W74" s="678"/>
      <c r="X74" s="678"/>
      <c r="Y74" s="678"/>
      <c r="Z74" s="678"/>
      <c r="AA74" s="695"/>
      <c r="AB74" s="833"/>
      <c r="AC74" s="833"/>
      <c r="AD74" s="761"/>
      <c r="AE74" s="843"/>
      <c r="AF74" s="835"/>
      <c r="AG74" s="835"/>
      <c r="AH74" s="835"/>
      <c r="AI74" s="835"/>
      <c r="AJ74" s="835"/>
      <c r="AK74" s="835"/>
      <c r="AL74" s="835"/>
      <c r="AM74" s="835"/>
      <c r="AN74" s="835"/>
      <c r="AO74" s="835"/>
      <c r="AP74" s="835"/>
      <c r="AQ74" s="835"/>
      <c r="AR74" s="673"/>
    </row>
    <row r="75" spans="2:44" ht="39.950000000000003" customHeight="1" x14ac:dyDescent="0.25">
      <c r="B75" s="693"/>
      <c r="C75" s="688" t="s">
        <v>1057</v>
      </c>
      <c r="D75" s="549" t="str">
        <f>'3-IDENTIFICACIÓN DEL RIESGO'!G152</f>
        <v>Pérdida o manipulación de expedientes con información institucional para beneficio particular o de un tercero</v>
      </c>
      <c r="E75" s="657" t="s">
        <v>371</v>
      </c>
      <c r="F75" s="193" t="str">
        <f>'3-IDENTIFICACIÓN DEL RIESGO'!H152</f>
        <v>Ausencia de control sobre expedientes y préstamos</v>
      </c>
      <c r="G75" s="193" t="str">
        <f>'3-IDENTIFICACIÓN DEL RIESGO'!L152</f>
        <v>Pérdida de la memoria institucional</v>
      </c>
      <c r="H75" s="683" t="str">
        <f>'4-VALORACIÓN DEL RIESGO'!G81</f>
        <v>Posible</v>
      </c>
      <c r="I75" s="683" t="str">
        <f>'4-VALORACIÓN DEL RIESGO'!AC81</f>
        <v>Catastrófico</v>
      </c>
      <c r="J75" s="683" t="str">
        <f>'4-VALORACIÓN DEL RIESGO'!AE81</f>
        <v>Extremo</v>
      </c>
      <c r="K75" s="683" t="str">
        <f>'4-VALORACIÓN DEL RIESGO'!AF81</f>
        <v>Reducir</v>
      </c>
      <c r="L75" s="122" t="s">
        <v>1060</v>
      </c>
      <c r="M75" s="233" t="str">
        <f>'5-CONTROLES'!L152</f>
        <v>Realizar seguimiento a los tiempos de préstamo y devolución registrados en la forma ADMBS-F-029 FORMA PRÉSTAMO Y DEVOLUCIÓN DE DOCUMENTOS, para identificar posibles pérdidas en el préstamo de expedientes.</v>
      </c>
      <c r="N75" s="179" t="str">
        <f>'5-CONTROLES'!K152</f>
        <v>Registros físicos efectuados en la Forma ADMBS-F-029 FORMA PRÉSTAMO Y DEVOLUCIÓN DE DOCUMENTOS.</v>
      </c>
      <c r="O75" s="179" t="str">
        <f>'5-CONTROLES'!F152</f>
        <v>Líder del grupo de Gestión Documental
Subdirector Administrativo y Financiero</v>
      </c>
      <c r="P75" s="193" t="str">
        <f>'5-CONTROLES'!G152</f>
        <v>Semestral</v>
      </c>
      <c r="Q75" s="730" t="s">
        <v>630</v>
      </c>
      <c r="R75" s="231" t="s">
        <v>1245</v>
      </c>
      <c r="S75" s="147" t="str">
        <f>'5-CONTROLES'!AB152</f>
        <v>Fuerte</v>
      </c>
      <c r="T75" s="147" t="str">
        <f>'5-CONTROLES'!AC152</f>
        <v>Fuerte</v>
      </c>
      <c r="U75" s="147" t="str">
        <f>'5-CONTROLES'!AD152</f>
        <v>Fuerte</v>
      </c>
      <c r="V75" s="657" t="str">
        <f>'5-CONTROLES'!AH152</f>
        <v>Moderado</v>
      </c>
      <c r="W75" s="683" t="str">
        <f>'5-CONTROLES'!AL152</f>
        <v>Improbable</v>
      </c>
      <c r="X75" s="683" t="str">
        <f>'5-CONTROLES'!AP152</f>
        <v>Catastrófico</v>
      </c>
      <c r="Y75" s="683" t="str">
        <f>'5-CONTROLES'!AQ152</f>
        <v>Extremo</v>
      </c>
      <c r="Z75" s="683" t="str">
        <f>'5-CONTROLES'!AS152</f>
        <v>Acción preventiva</v>
      </c>
      <c r="AA75" s="689" t="s">
        <v>1062</v>
      </c>
      <c r="AB75" s="759" t="s">
        <v>634</v>
      </c>
      <c r="AC75" s="759" t="s">
        <v>613</v>
      </c>
      <c r="AD75" s="760" t="s">
        <v>635</v>
      </c>
      <c r="AE75" s="783">
        <v>2</v>
      </c>
      <c r="AF75" s="786"/>
      <c r="AG75" s="786"/>
      <c r="AH75" s="786"/>
      <c r="AI75" s="785">
        <v>1</v>
      </c>
      <c r="AJ75" s="786"/>
      <c r="AK75" s="786"/>
      <c r="AL75" s="786"/>
      <c r="AM75" s="786"/>
      <c r="AN75" s="786">
        <v>1</v>
      </c>
      <c r="AO75" s="786"/>
      <c r="AP75" s="786"/>
      <c r="AQ75" s="786"/>
      <c r="AR75" s="673" t="s">
        <v>1252</v>
      </c>
    </row>
    <row r="76" spans="2:44" ht="39.950000000000003" customHeight="1" x14ac:dyDescent="0.25">
      <c r="B76" s="693"/>
      <c r="C76" s="680"/>
      <c r="D76" s="551"/>
      <c r="E76" s="658"/>
      <c r="F76" s="193" t="str">
        <f>'3-IDENTIFICACIÓN DEL RIESGO'!H153</f>
        <v>Falta de ética y honestidad por parte del colaborador</v>
      </c>
      <c r="G76" s="193" t="str">
        <f>'3-IDENTIFICACIÓN DEL RIESGO'!L153</f>
        <v>Perdida de credibilidad institucional</v>
      </c>
      <c r="H76" s="678"/>
      <c r="I76" s="678"/>
      <c r="J76" s="678"/>
      <c r="K76" s="678"/>
      <c r="L76" s="122" t="s">
        <v>1061</v>
      </c>
      <c r="M76" s="233" t="str">
        <f>'5-CONTROLES'!L153</f>
        <v>Implementar controles de acceso a la información que reposa en el Sistema de Gestión Documental ORFEO.</v>
      </c>
      <c r="N76" s="179" t="str">
        <f>'5-CONTROLES'!K153</f>
        <v>Reporte de la configuración de los expedientes en el sistema de información ORFEO</v>
      </c>
      <c r="O76" s="179" t="str">
        <f>'5-CONTROLES'!F153</f>
        <v>Subdirección Administrativa y Financiera - Gestión Documental
Secretaría General - EIST</v>
      </c>
      <c r="P76" s="193" t="str">
        <f>'5-CONTROLES'!G153</f>
        <v>Semestral</v>
      </c>
      <c r="Q76" s="753"/>
      <c r="R76" s="230" t="s">
        <v>1245</v>
      </c>
      <c r="S76" s="147" t="str">
        <f>'5-CONTROLES'!AB153</f>
        <v>Débil</v>
      </c>
      <c r="T76" s="147" t="str">
        <f>'5-CONTROLES'!AC153</f>
        <v>Moderado</v>
      </c>
      <c r="U76" s="147" t="str">
        <f>'5-CONTROLES'!AD153</f>
        <v>Débil</v>
      </c>
      <c r="V76" s="658"/>
      <c r="W76" s="678"/>
      <c r="X76" s="678"/>
      <c r="Y76" s="678"/>
      <c r="Z76" s="678"/>
      <c r="AA76" s="695"/>
      <c r="AB76" s="833"/>
      <c r="AC76" s="833"/>
      <c r="AD76" s="761"/>
      <c r="AE76" s="843"/>
      <c r="AF76" s="835"/>
      <c r="AG76" s="835"/>
      <c r="AH76" s="835"/>
      <c r="AI76" s="782"/>
      <c r="AJ76" s="835"/>
      <c r="AK76" s="835"/>
      <c r="AL76" s="835"/>
      <c r="AM76" s="835"/>
      <c r="AN76" s="835"/>
      <c r="AO76" s="835"/>
      <c r="AP76" s="835"/>
      <c r="AQ76" s="835"/>
      <c r="AR76" s="673"/>
    </row>
    <row r="77" spans="2:44" ht="39.950000000000003" customHeight="1" x14ac:dyDescent="0.25">
      <c r="B77" s="691" t="str">
        <f>'3-IDENTIFICACIÓN DEL RIESGO'!B160</f>
        <v>Gestión Financiera</v>
      </c>
      <c r="C77" s="688" t="s">
        <v>1065</v>
      </c>
      <c r="D77" s="549" t="str">
        <f>'3-IDENTIFICACIÓN DEL RIESGO'!G160</f>
        <v>Constitución de pagos realizados por la Agencia Nacional de Tierras, sin el cumplimiento de requisitos legales, presupuestales y contables, en beneficio de un particular.</v>
      </c>
      <c r="E77" s="657" t="s">
        <v>371</v>
      </c>
      <c r="F77" s="193" t="str">
        <f>'3-IDENTIFICACIÓN DEL RIESGO'!H160</f>
        <v>Fallas en el control de los requisitos para la causación económica</v>
      </c>
      <c r="G77" s="193" t="str">
        <f>'3-IDENTIFICACIÓN DEL RIESGO'!L160</f>
        <v>Detrimento patrimonial</v>
      </c>
      <c r="H77" s="683" t="str">
        <f>'4-VALORACIÓN DEL RIESGO'!G85</f>
        <v>Rara Vez</v>
      </c>
      <c r="I77" s="683" t="str">
        <f>'4-VALORACIÓN DEL RIESGO'!AC85</f>
        <v>Catastrófico</v>
      </c>
      <c r="J77" s="683" t="str">
        <f>'4-VALORACIÓN DEL RIESGO'!AE85</f>
        <v>Extremo</v>
      </c>
      <c r="K77" s="683" t="str">
        <f>'4-VALORACIÓN DEL RIESGO'!AF85</f>
        <v>Reducir</v>
      </c>
      <c r="L77" s="688" t="s">
        <v>1064</v>
      </c>
      <c r="M77" s="728" t="str">
        <f>'5-CONTROLES'!L160</f>
        <v>Control aleatorio a muestras correspondiente al 1% de los pagos de prestación de servicios, facturas y servicios públicos</v>
      </c>
      <c r="N77" s="552" t="str">
        <f>'5-CONTROLES'!K160</f>
        <v>Se realizará un reporte trimestral en donde se evidencia: en primer lugar, la base de datos de donde se toma la muestra aleatoria de pagos y en segundo lugar un informe con los números de radicados y un indicador de cumplimiento según la auditoría realizada.</v>
      </c>
      <c r="O77" s="552" t="str">
        <f>'5-CONTROLES'!F160</f>
        <v xml:space="preserve">Subdirección Administrativa y Financiera </v>
      </c>
      <c r="P77" s="653" t="str">
        <f>'5-CONTROLES'!G160</f>
        <v>Trimestral</v>
      </c>
      <c r="Q77" s="730" t="s">
        <v>636</v>
      </c>
      <c r="R77" s="670" t="s">
        <v>1268</v>
      </c>
      <c r="S77" s="657" t="str">
        <f>'5-CONTROLES'!AB160</f>
        <v>Moderado</v>
      </c>
      <c r="T77" s="657" t="str">
        <f>'5-CONTROLES'!AC160</f>
        <v>Fuerte</v>
      </c>
      <c r="U77" s="657" t="str">
        <f>'5-CONTROLES'!AD160</f>
        <v>Moderado</v>
      </c>
      <c r="V77" s="657" t="str">
        <f>'5-CONTROLES'!AH160</f>
        <v>Moderado</v>
      </c>
      <c r="W77" s="683" t="str">
        <f>'5-CONTROLES'!AL160</f>
        <v>Rara Vez</v>
      </c>
      <c r="X77" s="683" t="str">
        <f>'5-CONTROLES'!AP160</f>
        <v>Mayor</v>
      </c>
      <c r="Y77" s="683" t="str">
        <f>'5-CONTROLES'!AQ160</f>
        <v>Alto</v>
      </c>
      <c r="Z77" s="683" t="str">
        <f>'5-CONTROLES'!AS160</f>
        <v>Acción preventiva</v>
      </c>
      <c r="AA77" s="191" t="s">
        <v>1066</v>
      </c>
      <c r="AB77" s="758" t="s">
        <v>1090</v>
      </c>
      <c r="AC77" s="758" t="s">
        <v>613</v>
      </c>
      <c r="AD77" s="755" t="s">
        <v>637</v>
      </c>
      <c r="AE77" s="838">
        <v>2</v>
      </c>
      <c r="AF77" s="839"/>
      <c r="AG77" s="187">
        <v>1</v>
      </c>
      <c r="AH77" s="839"/>
      <c r="AI77" s="839"/>
      <c r="AJ77" s="839"/>
      <c r="AK77" s="839">
        <v>1</v>
      </c>
      <c r="AL77" s="839"/>
      <c r="AM77" s="839"/>
      <c r="AN77" s="839"/>
      <c r="AO77" s="839"/>
      <c r="AP77" s="839"/>
      <c r="AQ77" s="839"/>
      <c r="AR77" s="231" t="s">
        <v>1263</v>
      </c>
    </row>
    <row r="78" spans="2:44" ht="39.950000000000003" customHeight="1" x14ac:dyDescent="0.25">
      <c r="B78" s="691"/>
      <c r="C78" s="680"/>
      <c r="D78" s="551"/>
      <c r="E78" s="658"/>
      <c r="F78" s="193" t="str">
        <f>'3-IDENTIFICACIÓN DEL RIESGO'!H161</f>
        <v>Desconocimiento del procedimiento de pagos y listas de chequeo</v>
      </c>
      <c r="G78" s="193" t="str">
        <f>'3-IDENTIFICACIÓN DEL RIESGO'!L161</f>
        <v>Investigaciones y sanciones por parte de órganos de control, así como perdida de credibilidad institucional</v>
      </c>
      <c r="H78" s="678"/>
      <c r="I78" s="678"/>
      <c r="J78" s="678"/>
      <c r="K78" s="678"/>
      <c r="L78" s="680"/>
      <c r="M78" s="729"/>
      <c r="N78" s="554"/>
      <c r="O78" s="554"/>
      <c r="P78" s="654"/>
      <c r="Q78" s="753"/>
      <c r="R78" s="672"/>
      <c r="S78" s="658"/>
      <c r="T78" s="658"/>
      <c r="U78" s="658"/>
      <c r="V78" s="658"/>
      <c r="W78" s="678"/>
      <c r="X78" s="678"/>
      <c r="Y78" s="678"/>
      <c r="Z78" s="678"/>
      <c r="AA78" s="191" t="s">
        <v>1067</v>
      </c>
      <c r="AB78" s="844" t="s">
        <v>638</v>
      </c>
      <c r="AC78" s="844" t="s">
        <v>613</v>
      </c>
      <c r="AD78" s="845" t="s">
        <v>639</v>
      </c>
      <c r="AE78" s="846">
        <v>1</v>
      </c>
      <c r="AF78" s="847"/>
      <c r="AG78" s="210">
        <v>1</v>
      </c>
      <c r="AH78" s="847"/>
      <c r="AI78" s="847"/>
      <c r="AJ78" s="847"/>
      <c r="AK78" s="847"/>
      <c r="AL78" s="847"/>
      <c r="AM78" s="847"/>
      <c r="AN78" s="847"/>
      <c r="AO78" s="847"/>
      <c r="AP78" s="847"/>
      <c r="AQ78" s="847"/>
      <c r="AR78" s="231" t="s">
        <v>1253</v>
      </c>
    </row>
    <row r="79" spans="2:44" s="192" customFormat="1" ht="39.950000000000003" customHeight="1" x14ac:dyDescent="0.25">
      <c r="B79" s="706" t="str">
        <f>'3-IDENTIFICACIÓN DEL RIESGO'!B170</f>
        <v>Seguimiento, Evaluación y Mejora</v>
      </c>
      <c r="C79" s="689" t="s">
        <v>1063</v>
      </c>
      <c r="D79" s="734" t="str">
        <f>'3-IDENTIFICACIÓN DEL RIESGO'!G170</f>
        <v>Modificar, alterar u omitir información relevante en los informes emitidos por la Oficina de Control Interno a fin de beneficiar a terceros</v>
      </c>
      <c r="E79" s="662" t="s">
        <v>371</v>
      </c>
      <c r="F79" s="193" t="str">
        <f>'3-IDENTIFICACIÓN DEL RIESGO'!H170</f>
        <v xml:space="preserve">Falencias en los lineamientos para ejecutar los ejercicio de auditoría y evaluación independiente </v>
      </c>
      <c r="G79" s="193" t="str">
        <f>'3-IDENTIFICACIÓN DEL RIESGO'!L170</f>
        <v>Pérdida de credibilidad de la Oficina de Control Interno</v>
      </c>
      <c r="H79" s="683" t="str">
        <f>'4-VALORACIÓN DEL RIESGO'!G90</f>
        <v>Rara Vez</v>
      </c>
      <c r="I79" s="683" t="str">
        <f>'4-VALORACIÓN DEL RIESGO'!AC90</f>
        <v>Mayor</v>
      </c>
      <c r="J79" s="683" t="str">
        <f>'4-VALORACIÓN DEL RIESGO'!AE90</f>
        <v>Alto</v>
      </c>
      <c r="K79" s="683" t="str">
        <f>'4-VALORACIÓN DEL RIESGO'!AF90</f>
        <v>Reducir</v>
      </c>
      <c r="L79" s="191" t="s">
        <v>1068</v>
      </c>
      <c r="M79" s="185" t="str">
        <f>'5-CONTROLES'!L170</f>
        <v>Documentos de lineamientos de auditoría y evaluación independiente, actualizados según necesidad</v>
      </c>
      <c r="N79" s="193" t="str">
        <f>'5-CONTROLES'!K170</f>
        <v>Documentos actualizados en el Sistema Integrado de Gestión</v>
      </c>
      <c r="O79" s="193" t="str">
        <f>'5-CONTROLES'!F170</f>
        <v>Jefe de la Oficina de Control Interno</v>
      </c>
      <c r="P79" s="193" t="str">
        <f>'5-CONTROLES'!G170</f>
        <v>Anual</v>
      </c>
      <c r="Q79" s="193" t="s">
        <v>927</v>
      </c>
      <c r="R79" s="235" t="s">
        <v>1256</v>
      </c>
      <c r="S79" s="147" t="str">
        <f>'5-CONTROLES'!AB170</f>
        <v>Fuerte</v>
      </c>
      <c r="T79" s="147" t="str">
        <f>'5-CONTROLES'!AC170</f>
        <v>Fuerte</v>
      </c>
      <c r="U79" s="147" t="str">
        <f>'5-CONTROLES'!AD170</f>
        <v>Fuerte</v>
      </c>
      <c r="V79" s="657" t="str">
        <f>'5-CONTROLES'!AH170</f>
        <v>Fuerte</v>
      </c>
      <c r="W79" s="683" t="str">
        <f>'5-CONTROLES'!AL170</f>
        <v>Rara Vez</v>
      </c>
      <c r="X79" s="683" t="str">
        <f>'5-CONTROLES'!AP170</f>
        <v>Moderado</v>
      </c>
      <c r="Y79" s="683" t="str">
        <f>'5-CONTROLES'!AQ170</f>
        <v>Moderado</v>
      </c>
      <c r="Z79" s="683" t="str">
        <f>'5-CONTROLES'!AS170</f>
        <v>Acción preventiva</v>
      </c>
      <c r="AA79" s="191" t="s">
        <v>1070</v>
      </c>
      <c r="AB79" s="193" t="s">
        <v>928</v>
      </c>
      <c r="AC79" s="193" t="s">
        <v>926</v>
      </c>
      <c r="AD79" s="194" t="s">
        <v>929</v>
      </c>
      <c r="AE79" s="211">
        <v>11</v>
      </c>
      <c r="AF79" s="187">
        <v>1</v>
      </c>
      <c r="AG79" s="187">
        <v>1</v>
      </c>
      <c r="AH79" s="187">
        <v>1</v>
      </c>
      <c r="AI79" s="187">
        <v>1</v>
      </c>
      <c r="AJ79" s="150">
        <v>1</v>
      </c>
      <c r="AK79" s="150">
        <v>1</v>
      </c>
      <c r="AL79" s="150">
        <v>1</v>
      </c>
      <c r="AM79" s="150">
        <v>1</v>
      </c>
      <c r="AN79" s="150">
        <v>1</v>
      </c>
      <c r="AO79" s="150">
        <v>1</v>
      </c>
      <c r="AP79" s="150">
        <v>1</v>
      </c>
      <c r="AQ79" s="150"/>
      <c r="AR79" s="231" t="s">
        <v>1255</v>
      </c>
    </row>
    <row r="80" spans="2:44" s="192" customFormat="1" ht="39.950000000000003" customHeight="1" x14ac:dyDescent="0.25">
      <c r="B80" s="706"/>
      <c r="C80" s="695"/>
      <c r="D80" s="779"/>
      <c r="E80" s="663"/>
      <c r="F80" s="193" t="str">
        <f>'3-IDENTIFICACIÓN DEL RIESGO'!H171</f>
        <v>Falta de ética de los auditores internos.</v>
      </c>
      <c r="G80" s="193" t="str">
        <f>'3-IDENTIFICACIÓN DEL RIESGO'!L171</f>
        <v>Exposición a sanciones e investigaciones disciplinarias, penales, fiscales y favorecimiento o perjuicios a terceros</v>
      </c>
      <c r="H80" s="678"/>
      <c r="I80" s="678"/>
      <c r="J80" s="678"/>
      <c r="K80" s="678"/>
      <c r="L80" s="191" t="s">
        <v>1069</v>
      </c>
      <c r="M80" s="185" t="str">
        <f>'5-CONTROLES'!L171</f>
        <v>Socializaciones del código de ética del auditor</v>
      </c>
      <c r="N80" s="193" t="str">
        <f>'5-CONTROLES'!K171</f>
        <v>Listado de asistencia a socialización</v>
      </c>
      <c r="O80" s="193" t="str">
        <f>'5-CONTROLES'!F171</f>
        <v>Jefe de la Oficina de Control Interno</v>
      </c>
      <c r="P80" s="193" t="str">
        <f>'5-CONTROLES'!G171</f>
        <v>Anual</v>
      </c>
      <c r="Q80" s="193" t="s">
        <v>924</v>
      </c>
      <c r="R80" s="235" t="s">
        <v>1257</v>
      </c>
      <c r="S80" s="147" t="str">
        <f>'5-CONTROLES'!AB171</f>
        <v>Fuerte</v>
      </c>
      <c r="T80" s="147" t="str">
        <f>'5-CONTROLES'!AC171</f>
        <v>Fuerte</v>
      </c>
      <c r="U80" s="147" t="str">
        <f>'5-CONTROLES'!AD171</f>
        <v>Fuerte</v>
      </c>
      <c r="V80" s="658"/>
      <c r="W80" s="678"/>
      <c r="X80" s="678"/>
      <c r="Y80" s="678"/>
      <c r="Z80" s="678"/>
      <c r="AA80" s="191" t="s">
        <v>1071</v>
      </c>
      <c r="AB80" s="193" t="s">
        <v>930</v>
      </c>
      <c r="AC80" s="193" t="s">
        <v>926</v>
      </c>
      <c r="AD80" s="194" t="s">
        <v>929</v>
      </c>
      <c r="AE80" s="211">
        <v>11</v>
      </c>
      <c r="AF80" s="187">
        <v>1</v>
      </c>
      <c r="AG80" s="187">
        <v>1</v>
      </c>
      <c r="AH80" s="187">
        <v>1</v>
      </c>
      <c r="AI80" s="187">
        <v>1</v>
      </c>
      <c r="AJ80" s="150">
        <v>1</v>
      </c>
      <c r="AK80" s="150">
        <v>1</v>
      </c>
      <c r="AL80" s="150">
        <v>1</v>
      </c>
      <c r="AM80" s="150">
        <v>1</v>
      </c>
      <c r="AN80" s="150">
        <v>1</v>
      </c>
      <c r="AO80" s="150">
        <v>1</v>
      </c>
      <c r="AP80" s="150">
        <v>1</v>
      </c>
      <c r="AQ80" s="150"/>
      <c r="AR80" s="231" t="s">
        <v>1264</v>
      </c>
    </row>
    <row r="81" spans="2:44" x14ac:dyDescent="0.25">
      <c r="B81" s="124"/>
      <c r="C81" s="155"/>
      <c r="D81" s="125"/>
      <c r="E81" s="126"/>
      <c r="F81" s="126"/>
      <c r="G81" s="126"/>
      <c r="H81" s="126"/>
      <c r="I81" s="126"/>
      <c r="J81" s="126"/>
      <c r="K81" s="126"/>
      <c r="L81" s="152"/>
      <c r="M81" s="126"/>
      <c r="N81" s="126"/>
      <c r="O81" s="126"/>
      <c r="P81" s="126"/>
      <c r="Q81" s="190"/>
      <c r="R81" s="190"/>
      <c r="S81" s="126"/>
      <c r="T81" s="126"/>
      <c r="U81" s="126"/>
      <c r="V81" s="126"/>
      <c r="W81" s="126"/>
      <c r="X81" s="126"/>
      <c r="Y81" s="126"/>
      <c r="Z81" s="126"/>
      <c r="AA81" s="152"/>
      <c r="AB81" s="126"/>
      <c r="AC81" s="126"/>
      <c r="AD81" s="126"/>
      <c r="AE81" s="126"/>
      <c r="AF81" s="126"/>
      <c r="AG81" s="126"/>
      <c r="AH81" s="126"/>
      <c r="AI81" s="126"/>
      <c r="AJ81" s="126"/>
      <c r="AK81" s="126"/>
      <c r="AL81" s="126"/>
      <c r="AM81" s="126"/>
      <c r="AN81" s="126"/>
      <c r="AO81" s="126"/>
      <c r="AP81" s="126"/>
      <c r="AQ81" s="127"/>
      <c r="AR81" s="126"/>
    </row>
    <row r="82" spans="2:44" x14ac:dyDescent="0.25">
      <c r="B82" s="124"/>
      <c r="C82" s="155"/>
      <c r="D82" s="125"/>
      <c r="E82" s="126"/>
      <c r="F82" s="126"/>
      <c r="G82" s="126"/>
      <c r="H82" s="126"/>
      <c r="I82" s="126"/>
      <c r="J82" s="126"/>
      <c r="K82" s="126"/>
      <c r="L82" s="152"/>
      <c r="M82" s="126"/>
      <c r="N82" s="126"/>
      <c r="O82" s="126"/>
      <c r="P82" s="126"/>
      <c r="Q82" s="126"/>
      <c r="R82" s="126"/>
      <c r="S82" s="126"/>
      <c r="T82" s="126"/>
      <c r="U82" s="126"/>
      <c r="V82" s="126"/>
      <c r="W82" s="126"/>
      <c r="X82" s="126"/>
      <c r="Y82" s="126"/>
      <c r="Z82" s="126"/>
      <c r="AA82" s="152"/>
      <c r="AB82" s="126"/>
      <c r="AC82" s="126"/>
      <c r="AD82" s="126"/>
      <c r="AE82" s="126"/>
      <c r="AF82" s="126"/>
      <c r="AG82" s="126"/>
      <c r="AH82" s="126"/>
      <c r="AI82" s="126"/>
      <c r="AJ82" s="126"/>
      <c r="AK82" s="126"/>
      <c r="AL82" s="126"/>
      <c r="AM82" s="126"/>
      <c r="AN82" s="126"/>
      <c r="AO82" s="126"/>
      <c r="AP82" s="126"/>
      <c r="AQ82" s="127"/>
      <c r="AR82" s="126"/>
    </row>
    <row r="83" spans="2:44" x14ac:dyDescent="0.25">
      <c r="B83" s="124"/>
      <c r="C83" s="155"/>
      <c r="D83" s="125"/>
      <c r="E83" s="126"/>
      <c r="F83" s="126"/>
      <c r="G83" s="126"/>
      <c r="H83" s="126"/>
      <c r="I83" s="126"/>
      <c r="J83" s="126"/>
      <c r="K83" s="126"/>
      <c r="L83" s="152"/>
      <c r="M83" s="126"/>
      <c r="N83" s="126"/>
      <c r="O83" s="126"/>
      <c r="P83" s="126"/>
      <c r="Q83" s="126"/>
      <c r="R83" s="126"/>
      <c r="S83" s="126"/>
      <c r="T83" s="126"/>
      <c r="U83" s="126"/>
      <c r="V83" s="126"/>
      <c r="W83" s="126"/>
      <c r="X83" s="126"/>
      <c r="Y83" s="126"/>
      <c r="Z83" s="126"/>
      <c r="AA83" s="152"/>
      <c r="AB83" s="126"/>
      <c r="AC83" s="126"/>
      <c r="AD83" s="126"/>
      <c r="AE83" s="126"/>
      <c r="AF83" s="126"/>
      <c r="AG83" s="126"/>
      <c r="AH83" s="126"/>
      <c r="AI83" s="126"/>
      <c r="AJ83" s="126"/>
      <c r="AK83" s="126"/>
      <c r="AL83" s="126"/>
      <c r="AM83" s="126"/>
      <c r="AN83" s="126"/>
      <c r="AO83" s="126"/>
      <c r="AP83" s="126"/>
      <c r="AQ83" s="127"/>
      <c r="AR83" s="126"/>
    </row>
    <row r="84" spans="2:44" x14ac:dyDescent="0.25">
      <c r="B84" s="124"/>
      <c r="C84" s="155"/>
      <c r="D84" s="125"/>
      <c r="E84" s="126"/>
      <c r="F84" s="126"/>
      <c r="G84" s="126"/>
      <c r="H84" s="126"/>
      <c r="I84" s="126"/>
      <c r="J84" s="126"/>
      <c r="K84" s="126"/>
      <c r="L84" s="152"/>
      <c r="M84" s="126"/>
      <c r="N84" s="126"/>
      <c r="O84" s="126"/>
      <c r="P84" s="126"/>
      <c r="Q84" s="126"/>
      <c r="R84" s="126"/>
      <c r="S84" s="126"/>
      <c r="T84" s="126"/>
      <c r="U84" s="126"/>
      <c r="V84" s="126"/>
      <c r="W84" s="126"/>
      <c r="X84" s="126"/>
      <c r="Y84" s="126"/>
      <c r="Z84" s="126"/>
      <c r="AA84" s="152"/>
      <c r="AB84" s="126"/>
      <c r="AC84" s="126"/>
      <c r="AD84" s="126"/>
      <c r="AE84" s="126"/>
      <c r="AF84" s="126"/>
      <c r="AG84" s="126"/>
      <c r="AH84" s="126"/>
      <c r="AI84" s="126"/>
      <c r="AJ84" s="126"/>
      <c r="AK84" s="126"/>
      <c r="AL84" s="126"/>
      <c r="AM84" s="126"/>
      <c r="AN84" s="126"/>
      <c r="AO84" s="126"/>
      <c r="AP84" s="126"/>
      <c r="AQ84" s="127"/>
      <c r="AR84" s="126"/>
    </row>
    <row r="85" spans="2:44" x14ac:dyDescent="0.25">
      <c r="B85" s="124"/>
      <c r="C85" s="155"/>
      <c r="D85" s="125"/>
      <c r="E85" s="126"/>
      <c r="F85" s="126"/>
      <c r="G85" s="126"/>
      <c r="H85" s="126"/>
      <c r="I85" s="126"/>
      <c r="J85" s="126"/>
      <c r="K85" s="126"/>
      <c r="L85" s="152"/>
      <c r="M85" s="126"/>
      <c r="N85" s="126"/>
      <c r="O85" s="126"/>
      <c r="P85" s="126"/>
      <c r="Q85" s="126"/>
      <c r="R85" s="126"/>
      <c r="S85" s="126"/>
      <c r="T85" s="126"/>
      <c r="U85" s="126"/>
      <c r="V85" s="126"/>
      <c r="W85" s="126"/>
      <c r="X85" s="126"/>
      <c r="Y85" s="126"/>
      <c r="Z85" s="126"/>
      <c r="AA85" s="152"/>
      <c r="AB85" s="126"/>
      <c r="AC85" s="126"/>
      <c r="AD85" s="126"/>
      <c r="AE85" s="126"/>
      <c r="AF85" s="126"/>
      <c r="AG85" s="126"/>
      <c r="AH85" s="126"/>
      <c r="AI85" s="126"/>
      <c r="AJ85" s="126"/>
      <c r="AK85" s="126"/>
      <c r="AL85" s="126"/>
      <c r="AM85" s="126"/>
      <c r="AN85" s="126"/>
      <c r="AO85" s="126"/>
      <c r="AP85" s="126"/>
      <c r="AQ85" s="127"/>
      <c r="AR85" s="126"/>
    </row>
    <row r="86" spans="2:44" x14ac:dyDescent="0.25">
      <c r="B86" s="124"/>
      <c r="C86" s="155"/>
      <c r="D86" s="125"/>
      <c r="E86" s="126"/>
      <c r="F86" s="126"/>
      <c r="G86" s="126"/>
      <c r="H86" s="126"/>
      <c r="I86" s="126"/>
      <c r="J86" s="126"/>
      <c r="K86" s="126"/>
      <c r="L86" s="152"/>
      <c r="M86" s="126"/>
      <c r="N86" s="126"/>
      <c r="O86" s="126"/>
      <c r="P86" s="126"/>
      <c r="Q86" s="126"/>
      <c r="R86" s="126"/>
      <c r="S86" s="126"/>
      <c r="T86" s="126"/>
      <c r="U86" s="126"/>
      <c r="V86" s="126"/>
      <c r="W86" s="126"/>
      <c r="X86" s="126"/>
      <c r="Y86" s="126"/>
      <c r="Z86" s="126"/>
      <c r="AA86" s="152"/>
      <c r="AB86" s="126"/>
      <c r="AC86" s="126"/>
      <c r="AD86" s="126"/>
      <c r="AE86" s="126"/>
      <c r="AF86" s="126"/>
      <c r="AG86" s="126"/>
      <c r="AH86" s="126"/>
      <c r="AI86" s="126"/>
      <c r="AJ86" s="126"/>
      <c r="AK86" s="126"/>
      <c r="AL86" s="126"/>
      <c r="AM86" s="126"/>
      <c r="AN86" s="126"/>
      <c r="AO86" s="126"/>
      <c r="AP86" s="126"/>
      <c r="AQ86" s="127"/>
      <c r="AR86" s="126"/>
    </row>
    <row r="87" spans="2:44" x14ac:dyDescent="0.25">
      <c r="B87" s="124"/>
      <c r="C87" s="155"/>
      <c r="D87" s="125"/>
      <c r="E87" s="126"/>
      <c r="F87" s="126"/>
      <c r="G87" s="126"/>
      <c r="H87" s="126"/>
      <c r="I87" s="126"/>
      <c r="J87" s="126"/>
      <c r="K87" s="126"/>
      <c r="L87" s="152"/>
      <c r="M87" s="126"/>
      <c r="N87" s="126"/>
      <c r="O87" s="126"/>
      <c r="P87" s="126"/>
      <c r="Q87" s="126"/>
      <c r="R87" s="126"/>
      <c r="S87" s="126"/>
      <c r="T87" s="126"/>
      <c r="U87" s="126"/>
      <c r="V87" s="126"/>
      <c r="W87" s="126"/>
      <c r="X87" s="126"/>
      <c r="Y87" s="126"/>
      <c r="Z87" s="126"/>
      <c r="AA87" s="152"/>
      <c r="AB87" s="126"/>
      <c r="AC87" s="126"/>
      <c r="AD87" s="126"/>
      <c r="AE87" s="126"/>
      <c r="AF87" s="126"/>
      <c r="AG87" s="126"/>
      <c r="AH87" s="126"/>
      <c r="AI87" s="126"/>
      <c r="AJ87" s="126"/>
      <c r="AK87" s="126"/>
      <c r="AL87" s="126"/>
      <c r="AM87" s="126"/>
      <c r="AN87" s="126"/>
      <c r="AO87" s="126"/>
      <c r="AP87" s="126"/>
      <c r="AQ87" s="127"/>
      <c r="AR87" s="126"/>
    </row>
    <row r="88" spans="2:44" x14ac:dyDescent="0.25">
      <c r="B88" s="124"/>
      <c r="C88" s="155"/>
      <c r="D88" s="125"/>
      <c r="E88" s="126"/>
      <c r="F88" s="126"/>
      <c r="G88" s="126"/>
      <c r="H88" s="126"/>
      <c r="I88" s="126"/>
      <c r="J88" s="126"/>
      <c r="K88" s="126"/>
      <c r="L88" s="152"/>
      <c r="M88" s="126"/>
      <c r="N88" s="126"/>
      <c r="O88" s="126"/>
      <c r="P88" s="126"/>
      <c r="Q88" s="126"/>
      <c r="R88" s="126"/>
      <c r="S88" s="126"/>
      <c r="T88" s="126"/>
      <c r="U88" s="126"/>
      <c r="V88" s="126"/>
      <c r="W88" s="126"/>
      <c r="X88" s="126"/>
      <c r="Y88" s="126"/>
      <c r="Z88" s="126"/>
      <c r="AA88" s="152"/>
      <c r="AB88" s="126"/>
      <c r="AC88" s="126"/>
      <c r="AD88" s="126"/>
      <c r="AE88" s="126"/>
      <c r="AF88" s="126"/>
      <c r="AG88" s="126"/>
      <c r="AH88" s="126"/>
      <c r="AI88" s="126"/>
      <c r="AJ88" s="126"/>
      <c r="AK88" s="126"/>
      <c r="AL88" s="126"/>
      <c r="AM88" s="126"/>
      <c r="AN88" s="126"/>
      <c r="AO88" s="126"/>
      <c r="AP88" s="126"/>
      <c r="AQ88" s="127"/>
      <c r="AR88" s="126"/>
    </row>
    <row r="89" spans="2:44" ht="13.5" thickBot="1" x14ac:dyDescent="0.3">
      <c r="B89" s="128"/>
      <c r="C89" s="156"/>
      <c r="D89" s="129"/>
      <c r="E89" s="130"/>
      <c r="F89" s="130"/>
      <c r="G89" s="130"/>
      <c r="H89" s="130"/>
      <c r="I89" s="130"/>
      <c r="J89" s="130"/>
      <c r="K89" s="130"/>
      <c r="L89" s="153"/>
      <c r="M89" s="130"/>
      <c r="N89" s="130"/>
      <c r="O89" s="130"/>
      <c r="P89" s="130"/>
      <c r="Q89" s="130"/>
      <c r="R89" s="130"/>
      <c r="S89" s="130"/>
      <c r="T89" s="130"/>
      <c r="U89" s="130"/>
      <c r="V89" s="130"/>
      <c r="W89" s="130"/>
      <c r="X89" s="130"/>
      <c r="Y89" s="130"/>
      <c r="Z89" s="130"/>
      <c r="AA89" s="153"/>
      <c r="AB89" s="130"/>
      <c r="AC89" s="130"/>
      <c r="AD89" s="130"/>
      <c r="AE89" s="130"/>
      <c r="AF89" s="130"/>
      <c r="AG89" s="130"/>
      <c r="AH89" s="130"/>
      <c r="AI89" s="130"/>
      <c r="AJ89" s="130"/>
      <c r="AK89" s="130"/>
      <c r="AL89" s="130"/>
      <c r="AM89" s="130"/>
      <c r="AN89" s="130"/>
      <c r="AO89" s="130"/>
      <c r="AP89" s="130"/>
      <c r="AQ89" s="131"/>
      <c r="AR89" s="126"/>
    </row>
  </sheetData>
  <sheetProtection formatCells="0" formatColumns="0" formatRows="0" autoFilter="0"/>
  <autoFilter ref="B8:AR80" xr:uid="{00000000-0001-0000-0600-000000000000}"/>
  <mergeCells count="1068">
    <mergeCell ref="R9:R10"/>
    <mergeCell ref="R26:R28"/>
    <mergeCell ref="L77:L78"/>
    <mergeCell ref="M77:M78"/>
    <mergeCell ref="N77:N78"/>
    <mergeCell ref="O77:O78"/>
    <mergeCell ref="P77:P78"/>
    <mergeCell ref="Q77:Q78"/>
    <mergeCell ref="S77:S78"/>
    <mergeCell ref="T77:T78"/>
    <mergeCell ref="U77:U78"/>
    <mergeCell ref="AO73:AO74"/>
    <mergeCell ref="AP73:AP74"/>
    <mergeCell ref="AQ73:AQ74"/>
    <mergeCell ref="Q75:Q76"/>
    <mergeCell ref="AA75:AA76"/>
    <mergeCell ref="AB75:AB76"/>
    <mergeCell ref="AC75:AC76"/>
    <mergeCell ref="AD75:AD76"/>
    <mergeCell ref="AE75:AE76"/>
    <mergeCell ref="AF75:AF76"/>
    <mergeCell ref="AG75:AG76"/>
    <mergeCell ref="AH75:AH76"/>
    <mergeCell ref="AI75:AI76"/>
    <mergeCell ref="AJ75:AJ76"/>
    <mergeCell ref="AK75:AK76"/>
    <mergeCell ref="AL75:AL76"/>
    <mergeCell ref="AM75:AM76"/>
    <mergeCell ref="AN75:AN76"/>
    <mergeCell ref="AO75:AO76"/>
    <mergeCell ref="AP75:AP76"/>
    <mergeCell ref="AQ75:AQ76"/>
    <mergeCell ref="V77:V78"/>
    <mergeCell ref="W77:W78"/>
    <mergeCell ref="AI67:AI68"/>
    <mergeCell ref="AJ67:AJ68"/>
    <mergeCell ref="AK67:AK68"/>
    <mergeCell ref="AL67:AL68"/>
    <mergeCell ref="AM67:AM68"/>
    <mergeCell ref="AN67:AN68"/>
    <mergeCell ref="AO67:AO68"/>
    <mergeCell ref="AP67:AP68"/>
    <mergeCell ref="AQ67:AQ68"/>
    <mergeCell ref="L73:L74"/>
    <mergeCell ref="M73:M74"/>
    <mergeCell ref="N73:N74"/>
    <mergeCell ref="O73:O74"/>
    <mergeCell ref="P73:P74"/>
    <mergeCell ref="Q73:Q74"/>
    <mergeCell ref="S73:S74"/>
    <mergeCell ref="T73:T74"/>
    <mergeCell ref="U73:U74"/>
    <mergeCell ref="AA73:AA74"/>
    <mergeCell ref="AB73:AB74"/>
    <mergeCell ref="AC73:AC74"/>
    <mergeCell ref="AD73:AD74"/>
    <mergeCell ref="AE73:AE74"/>
    <mergeCell ref="AF73:AF74"/>
    <mergeCell ref="AG73:AG74"/>
    <mergeCell ref="AH73:AH74"/>
    <mergeCell ref="AI73:AI74"/>
    <mergeCell ref="AJ73:AJ74"/>
    <mergeCell ref="AK73:AK74"/>
    <mergeCell ref="AL73:AL74"/>
    <mergeCell ref="AI65:AI66"/>
    <mergeCell ref="AJ65:AJ66"/>
    <mergeCell ref="AK65:AK66"/>
    <mergeCell ref="AL65:AL66"/>
    <mergeCell ref="AM65:AM66"/>
    <mergeCell ref="AN65:AN66"/>
    <mergeCell ref="AO65:AO66"/>
    <mergeCell ref="AP65:AP66"/>
    <mergeCell ref="AQ65:AQ66"/>
    <mergeCell ref="V65:V66"/>
    <mergeCell ref="W65:W66"/>
    <mergeCell ref="X65:X66"/>
    <mergeCell ref="AM73:AM74"/>
    <mergeCell ref="AN73:AN74"/>
    <mergeCell ref="L67:L68"/>
    <mergeCell ref="M67:M68"/>
    <mergeCell ref="N67:N68"/>
    <mergeCell ref="O67:O68"/>
    <mergeCell ref="P67:P68"/>
    <mergeCell ref="Q67:Q68"/>
    <mergeCell ref="S67:S68"/>
    <mergeCell ref="T67:T68"/>
    <mergeCell ref="U67:U68"/>
    <mergeCell ref="AA67:AA68"/>
    <mergeCell ref="AB67:AB68"/>
    <mergeCell ref="AC67:AC68"/>
    <mergeCell ref="AD67:AD68"/>
    <mergeCell ref="AE67:AE68"/>
    <mergeCell ref="AF67:AF68"/>
    <mergeCell ref="AG67:AG68"/>
    <mergeCell ref="AH67:AH68"/>
    <mergeCell ref="V67:V68"/>
    <mergeCell ref="L65:L66"/>
    <mergeCell ref="M65:M66"/>
    <mergeCell ref="N65:N66"/>
    <mergeCell ref="O65:O66"/>
    <mergeCell ref="P65:P66"/>
    <mergeCell ref="Q65:Q66"/>
    <mergeCell ref="S65:S66"/>
    <mergeCell ref="T65:T66"/>
    <mergeCell ref="U65:U66"/>
    <mergeCell ref="AA65:AA66"/>
    <mergeCell ref="AB65:AB66"/>
    <mergeCell ref="AC65:AC66"/>
    <mergeCell ref="AD65:AD66"/>
    <mergeCell ref="AE65:AE66"/>
    <mergeCell ref="AF65:AF66"/>
    <mergeCell ref="AG65:AG66"/>
    <mergeCell ref="AH65:AH66"/>
    <mergeCell ref="AL61:AL62"/>
    <mergeCell ref="AM61:AM62"/>
    <mergeCell ref="AN61:AN62"/>
    <mergeCell ref="AO61:AO62"/>
    <mergeCell ref="AP61:AP62"/>
    <mergeCell ref="AQ61:AQ62"/>
    <mergeCell ref="L63:L64"/>
    <mergeCell ref="M63:M64"/>
    <mergeCell ref="N63:N64"/>
    <mergeCell ref="O63:O64"/>
    <mergeCell ref="P63:P64"/>
    <mergeCell ref="Q63:Q64"/>
    <mergeCell ref="S63:S64"/>
    <mergeCell ref="T63:T64"/>
    <mergeCell ref="U63:U64"/>
    <mergeCell ref="AA63:AA64"/>
    <mergeCell ref="AB63:AB64"/>
    <mergeCell ref="AC63:AC64"/>
    <mergeCell ref="AD63:AD64"/>
    <mergeCell ref="AE63:AE64"/>
    <mergeCell ref="AF63:AF64"/>
    <mergeCell ref="AG63:AG64"/>
    <mergeCell ref="AH63:AH64"/>
    <mergeCell ref="AI63:AI64"/>
    <mergeCell ref="AJ63:AJ64"/>
    <mergeCell ref="AK63:AK64"/>
    <mergeCell ref="AL63:AL64"/>
    <mergeCell ref="AM63:AM64"/>
    <mergeCell ref="AN63:AN64"/>
    <mergeCell ref="AO63:AO64"/>
    <mergeCell ref="AP63:AP64"/>
    <mergeCell ref="AQ63:AQ64"/>
    <mergeCell ref="AI59:AI60"/>
    <mergeCell ref="AJ59:AJ60"/>
    <mergeCell ref="AK59:AK60"/>
    <mergeCell ref="AL59:AL60"/>
    <mergeCell ref="AM59:AM60"/>
    <mergeCell ref="AN59:AN60"/>
    <mergeCell ref="AO59:AO60"/>
    <mergeCell ref="AP59:AP60"/>
    <mergeCell ref="AQ59:AQ60"/>
    <mergeCell ref="V57:V58"/>
    <mergeCell ref="V59:V60"/>
    <mergeCell ref="W57:W58"/>
    <mergeCell ref="L61:L62"/>
    <mergeCell ref="M61:M62"/>
    <mergeCell ref="N61:N62"/>
    <mergeCell ref="O61:O62"/>
    <mergeCell ref="P61:P62"/>
    <mergeCell ref="Q61:Q62"/>
    <mergeCell ref="S61:S62"/>
    <mergeCell ref="T61:T62"/>
    <mergeCell ref="U61:U62"/>
    <mergeCell ref="AA61:AA62"/>
    <mergeCell ref="AB61:AB62"/>
    <mergeCell ref="AC61:AC62"/>
    <mergeCell ref="AD61:AD62"/>
    <mergeCell ref="AE61:AE62"/>
    <mergeCell ref="AF61:AF62"/>
    <mergeCell ref="AG61:AG62"/>
    <mergeCell ref="AH61:AH62"/>
    <mergeCell ref="AI61:AI62"/>
    <mergeCell ref="AJ61:AJ62"/>
    <mergeCell ref="AK61:AK62"/>
    <mergeCell ref="L59:L60"/>
    <mergeCell ref="M59:M60"/>
    <mergeCell ref="N59:N60"/>
    <mergeCell ref="O59:O60"/>
    <mergeCell ref="P59:P60"/>
    <mergeCell ref="Q59:Q60"/>
    <mergeCell ref="S59:S60"/>
    <mergeCell ref="T59:T60"/>
    <mergeCell ref="U59:U60"/>
    <mergeCell ref="AA59:AA60"/>
    <mergeCell ref="AB59:AB60"/>
    <mergeCell ref="AC59:AC60"/>
    <mergeCell ref="AD59:AD60"/>
    <mergeCell ref="AE59:AE60"/>
    <mergeCell ref="AF59:AF60"/>
    <mergeCell ref="AG59:AG60"/>
    <mergeCell ref="AH59:AH60"/>
    <mergeCell ref="AO55:AO56"/>
    <mergeCell ref="AP55:AP56"/>
    <mergeCell ref="AQ55:AQ56"/>
    <mergeCell ref="L57:L58"/>
    <mergeCell ref="M57:M58"/>
    <mergeCell ref="N57:N58"/>
    <mergeCell ref="O57:O58"/>
    <mergeCell ref="P57:P58"/>
    <mergeCell ref="Q57:Q58"/>
    <mergeCell ref="S57:S58"/>
    <mergeCell ref="T57:T58"/>
    <mergeCell ref="U57:U58"/>
    <mergeCell ref="AA57:AA58"/>
    <mergeCell ref="AB57:AB58"/>
    <mergeCell ref="AC57:AC58"/>
    <mergeCell ref="AD57:AD58"/>
    <mergeCell ref="AE57:AE58"/>
    <mergeCell ref="AF57:AF58"/>
    <mergeCell ref="AG57:AG58"/>
    <mergeCell ref="AH57:AH58"/>
    <mergeCell ref="AI57:AI58"/>
    <mergeCell ref="AJ57:AJ58"/>
    <mergeCell ref="AK57:AK58"/>
    <mergeCell ref="AL57:AL58"/>
    <mergeCell ref="AM57:AM58"/>
    <mergeCell ref="AN57:AN58"/>
    <mergeCell ref="AO57:AO58"/>
    <mergeCell ref="AP57:AP58"/>
    <mergeCell ref="AQ57:AQ58"/>
    <mergeCell ref="AO53:AO54"/>
    <mergeCell ref="AP53:AP54"/>
    <mergeCell ref="AQ53:AQ54"/>
    <mergeCell ref="V47:V48"/>
    <mergeCell ref="L55:L56"/>
    <mergeCell ref="M55:M56"/>
    <mergeCell ref="N55:N56"/>
    <mergeCell ref="O55:O56"/>
    <mergeCell ref="P55:P56"/>
    <mergeCell ref="Q55:Q56"/>
    <mergeCell ref="S55:S56"/>
    <mergeCell ref="T55:T56"/>
    <mergeCell ref="U55:U56"/>
    <mergeCell ref="AA55:AA56"/>
    <mergeCell ref="AB55:AB56"/>
    <mergeCell ref="AC55:AC56"/>
    <mergeCell ref="AD55:AD56"/>
    <mergeCell ref="AE55:AE56"/>
    <mergeCell ref="AF55:AF56"/>
    <mergeCell ref="AG55:AG56"/>
    <mergeCell ref="AH55:AH56"/>
    <mergeCell ref="V55:V56"/>
    <mergeCell ref="W55:W56"/>
    <mergeCell ref="X55:X56"/>
    <mergeCell ref="Y55:Y56"/>
    <mergeCell ref="Z55:Z56"/>
    <mergeCell ref="AI55:AI56"/>
    <mergeCell ref="AJ55:AJ56"/>
    <mergeCell ref="AK55:AK56"/>
    <mergeCell ref="AL55:AL56"/>
    <mergeCell ref="AM55:AM56"/>
    <mergeCell ref="AN55:AN56"/>
    <mergeCell ref="AI47:AI48"/>
    <mergeCell ref="AJ47:AJ48"/>
    <mergeCell ref="AK47:AK48"/>
    <mergeCell ref="AL47:AL48"/>
    <mergeCell ref="AM47:AM48"/>
    <mergeCell ref="AN47:AN48"/>
    <mergeCell ref="AO47:AO48"/>
    <mergeCell ref="AP47:AP48"/>
    <mergeCell ref="AQ47:AQ48"/>
    <mergeCell ref="L53:L54"/>
    <mergeCell ref="M53:M54"/>
    <mergeCell ref="N53:N54"/>
    <mergeCell ref="O53:O54"/>
    <mergeCell ref="P53:P54"/>
    <mergeCell ref="Q53:Q54"/>
    <mergeCell ref="S53:S54"/>
    <mergeCell ref="T53:T54"/>
    <mergeCell ref="U53:U54"/>
    <mergeCell ref="AA53:AA54"/>
    <mergeCell ref="AB53:AB54"/>
    <mergeCell ref="AC53:AC54"/>
    <mergeCell ref="AD53:AD54"/>
    <mergeCell ref="AE53:AE54"/>
    <mergeCell ref="AF53:AF54"/>
    <mergeCell ref="AG53:AG54"/>
    <mergeCell ref="AH53:AH54"/>
    <mergeCell ref="AI53:AI54"/>
    <mergeCell ref="AJ53:AJ54"/>
    <mergeCell ref="AK53:AK54"/>
    <mergeCell ref="AL53:AL54"/>
    <mergeCell ref="AM53:AM54"/>
    <mergeCell ref="AN53:AN54"/>
    <mergeCell ref="L47:L48"/>
    <mergeCell ref="M47:M48"/>
    <mergeCell ref="N47:N48"/>
    <mergeCell ref="O47:O48"/>
    <mergeCell ref="P47:P48"/>
    <mergeCell ref="Q47:Q48"/>
    <mergeCell ref="S47:S48"/>
    <mergeCell ref="T47:T48"/>
    <mergeCell ref="U47:U48"/>
    <mergeCell ref="AA47:AA48"/>
    <mergeCell ref="AB47:AB48"/>
    <mergeCell ref="AC47:AC48"/>
    <mergeCell ref="AD47:AD48"/>
    <mergeCell ref="AE47:AE48"/>
    <mergeCell ref="AF47:AF48"/>
    <mergeCell ref="AG47:AG48"/>
    <mergeCell ref="AH47:AH48"/>
    <mergeCell ref="AQ43:AQ44"/>
    <mergeCell ref="L45:L46"/>
    <mergeCell ref="M45:M46"/>
    <mergeCell ref="N45:N46"/>
    <mergeCell ref="O45:O46"/>
    <mergeCell ref="P45:P46"/>
    <mergeCell ref="Q45:Q46"/>
    <mergeCell ref="S45:S46"/>
    <mergeCell ref="T45:T46"/>
    <mergeCell ref="U45:U46"/>
    <mergeCell ref="AA45:AA46"/>
    <mergeCell ref="AB45:AB46"/>
    <mergeCell ref="AC45:AC46"/>
    <mergeCell ref="AD45:AD46"/>
    <mergeCell ref="AE45:AE46"/>
    <mergeCell ref="AF45:AF46"/>
    <mergeCell ref="AG45:AG46"/>
    <mergeCell ref="AH45:AH46"/>
    <mergeCell ref="V45:V46"/>
    <mergeCell ref="W45:W46"/>
    <mergeCell ref="X45:X46"/>
    <mergeCell ref="Y45:Y46"/>
    <mergeCell ref="Z45:Z46"/>
    <mergeCell ref="AI45:AI46"/>
    <mergeCell ref="AJ45:AJ46"/>
    <mergeCell ref="AK45:AK46"/>
    <mergeCell ref="AL45:AL46"/>
    <mergeCell ref="AM45:AM46"/>
    <mergeCell ref="AN45:AN46"/>
    <mergeCell ref="AO45:AO46"/>
    <mergeCell ref="AP45:AP46"/>
    <mergeCell ref="AQ45:AQ46"/>
    <mergeCell ref="AM39:AM40"/>
    <mergeCell ref="AN39:AN40"/>
    <mergeCell ref="AO39:AO40"/>
    <mergeCell ref="AP39:AP40"/>
    <mergeCell ref="AQ39:AQ40"/>
    <mergeCell ref="F43:F44"/>
    <mergeCell ref="G43:G44"/>
    <mergeCell ref="L43:L44"/>
    <mergeCell ref="M43:M44"/>
    <mergeCell ref="N43:N44"/>
    <mergeCell ref="O43:O44"/>
    <mergeCell ref="P43:P44"/>
    <mergeCell ref="Q43:Q44"/>
    <mergeCell ref="S43:S44"/>
    <mergeCell ref="T43:T44"/>
    <mergeCell ref="U43:U44"/>
    <mergeCell ref="AA43:AA44"/>
    <mergeCell ref="AB43:AB44"/>
    <mergeCell ref="AC43:AC44"/>
    <mergeCell ref="AD43:AD44"/>
    <mergeCell ref="AE43:AE44"/>
    <mergeCell ref="AF43:AF44"/>
    <mergeCell ref="AG43:AG44"/>
    <mergeCell ref="AH43:AH44"/>
    <mergeCell ref="AI43:AI44"/>
    <mergeCell ref="AJ43:AJ44"/>
    <mergeCell ref="AK43:AK44"/>
    <mergeCell ref="AL43:AL44"/>
    <mergeCell ref="AM43:AM44"/>
    <mergeCell ref="AN43:AN44"/>
    <mergeCell ref="AO43:AO44"/>
    <mergeCell ref="AP43:AP44"/>
    <mergeCell ref="L39:L40"/>
    <mergeCell ref="M39:M40"/>
    <mergeCell ref="N39:N40"/>
    <mergeCell ref="O39:O40"/>
    <mergeCell ref="P39:P40"/>
    <mergeCell ref="Q39:Q40"/>
    <mergeCell ref="S39:S40"/>
    <mergeCell ref="T39:T40"/>
    <mergeCell ref="U39:U40"/>
    <mergeCell ref="AE39:AE40"/>
    <mergeCell ref="AF39:AF40"/>
    <mergeCell ref="AG39:AG40"/>
    <mergeCell ref="AH39:AH40"/>
    <mergeCell ref="AI39:AI40"/>
    <mergeCell ref="AK39:AK40"/>
    <mergeCell ref="AL39:AL40"/>
    <mergeCell ref="AJ39:AJ40"/>
    <mergeCell ref="AA29:AA30"/>
    <mergeCell ref="AB29:AB30"/>
    <mergeCell ref="AC29:AC30"/>
    <mergeCell ref="AD29:AD30"/>
    <mergeCell ref="AE29:AE30"/>
    <mergeCell ref="AF29:AF30"/>
    <mergeCell ref="AG29:AG30"/>
    <mergeCell ref="AH29:AH30"/>
    <mergeCell ref="AI29:AI30"/>
    <mergeCell ref="AJ29:AJ30"/>
    <mergeCell ref="AK29:AK30"/>
    <mergeCell ref="AL29:AL30"/>
    <mergeCell ref="AM29:AM30"/>
    <mergeCell ref="AN29:AN30"/>
    <mergeCell ref="AO29:AO30"/>
    <mergeCell ref="AP29:AP30"/>
    <mergeCell ref="AQ29:AQ30"/>
    <mergeCell ref="F26:F28"/>
    <mergeCell ref="G26:G27"/>
    <mergeCell ref="L26:L28"/>
    <mergeCell ref="M26:M28"/>
    <mergeCell ref="N26:N28"/>
    <mergeCell ref="O26:O28"/>
    <mergeCell ref="P26:P28"/>
    <mergeCell ref="Q26:Q28"/>
    <mergeCell ref="S26:S28"/>
    <mergeCell ref="T26:T28"/>
    <mergeCell ref="U26:U28"/>
    <mergeCell ref="G29:G30"/>
    <mergeCell ref="L29:L30"/>
    <mergeCell ref="M29:M30"/>
    <mergeCell ref="N29:N30"/>
    <mergeCell ref="O29:O30"/>
    <mergeCell ref="P29:P30"/>
    <mergeCell ref="Q29:Q30"/>
    <mergeCell ref="S29:S30"/>
    <mergeCell ref="T29:T30"/>
    <mergeCell ref="U29:U30"/>
    <mergeCell ref="AM22:AM23"/>
    <mergeCell ref="AN22:AN23"/>
    <mergeCell ref="AO22:AO23"/>
    <mergeCell ref="AP22:AP23"/>
    <mergeCell ref="AQ22:AQ23"/>
    <mergeCell ref="G24:G25"/>
    <mergeCell ref="L24:L25"/>
    <mergeCell ref="M24:M25"/>
    <mergeCell ref="N24:N25"/>
    <mergeCell ref="O24:O25"/>
    <mergeCell ref="P24:P25"/>
    <mergeCell ref="Q24:Q25"/>
    <mergeCell ref="S24:S25"/>
    <mergeCell ref="T24:T25"/>
    <mergeCell ref="U24:U25"/>
    <mergeCell ref="AA24:AA25"/>
    <mergeCell ref="AB24:AB25"/>
    <mergeCell ref="AC24:AC25"/>
    <mergeCell ref="AD24:AD25"/>
    <mergeCell ref="AE24:AE25"/>
    <mergeCell ref="AF24:AF25"/>
    <mergeCell ref="AG24:AG25"/>
    <mergeCell ref="AH24:AH25"/>
    <mergeCell ref="AI24:AI25"/>
    <mergeCell ref="AJ24:AJ25"/>
    <mergeCell ref="AK24:AK25"/>
    <mergeCell ref="AL24:AL25"/>
    <mergeCell ref="AM24:AM25"/>
    <mergeCell ref="AN24:AN25"/>
    <mergeCell ref="AO24:AO25"/>
    <mergeCell ref="AP24:AP25"/>
    <mergeCell ref="AQ24:AQ25"/>
    <mergeCell ref="AH20:AH21"/>
    <mergeCell ref="AI20:AI21"/>
    <mergeCell ref="AJ20:AJ21"/>
    <mergeCell ref="AK20:AK21"/>
    <mergeCell ref="AL20:AL21"/>
    <mergeCell ref="AM20:AM21"/>
    <mergeCell ref="AN20:AN21"/>
    <mergeCell ref="AO20:AO21"/>
    <mergeCell ref="AP20:AP21"/>
    <mergeCell ref="AQ20:AQ21"/>
    <mergeCell ref="F22:F23"/>
    <mergeCell ref="L22:L23"/>
    <mergeCell ref="M22:M23"/>
    <mergeCell ref="N22:N23"/>
    <mergeCell ref="O22:O23"/>
    <mergeCell ref="P22:P23"/>
    <mergeCell ref="Q22:Q23"/>
    <mergeCell ref="S22:S23"/>
    <mergeCell ref="T22:T23"/>
    <mergeCell ref="U22:U23"/>
    <mergeCell ref="AA22:AA23"/>
    <mergeCell ref="AB22:AB23"/>
    <mergeCell ref="AC22:AC23"/>
    <mergeCell ref="AD22:AD23"/>
    <mergeCell ref="AE22:AE23"/>
    <mergeCell ref="AF22:AF23"/>
    <mergeCell ref="AG22:AG23"/>
    <mergeCell ref="AH22:AH23"/>
    <mergeCell ref="AI22:AI23"/>
    <mergeCell ref="AJ22:AJ23"/>
    <mergeCell ref="AK22:AK23"/>
    <mergeCell ref="AL22:AL23"/>
    <mergeCell ref="F20:F21"/>
    <mergeCell ref="L20:L21"/>
    <mergeCell ref="M20:M21"/>
    <mergeCell ref="N20:N21"/>
    <mergeCell ref="O20:O21"/>
    <mergeCell ref="P20:P21"/>
    <mergeCell ref="Q20:Q21"/>
    <mergeCell ref="S20:S21"/>
    <mergeCell ref="T20:T21"/>
    <mergeCell ref="U20:U21"/>
    <mergeCell ref="AA20:AA21"/>
    <mergeCell ref="AB20:AB21"/>
    <mergeCell ref="AC20:AC21"/>
    <mergeCell ref="AD20:AD21"/>
    <mergeCell ref="AE20:AE21"/>
    <mergeCell ref="AF20:AF21"/>
    <mergeCell ref="AG20:AG21"/>
    <mergeCell ref="AP14:AP15"/>
    <mergeCell ref="AQ14:AQ15"/>
    <mergeCell ref="X14:X15"/>
    <mergeCell ref="AA16:AA17"/>
    <mergeCell ref="AB16:AB17"/>
    <mergeCell ref="AC16:AC17"/>
    <mergeCell ref="AD16:AD17"/>
    <mergeCell ref="AE16:AE17"/>
    <mergeCell ref="AF16:AF17"/>
    <mergeCell ref="AG16:AG17"/>
    <mergeCell ref="AH16:AH17"/>
    <mergeCell ref="AI16:AI17"/>
    <mergeCell ref="AJ16:AJ17"/>
    <mergeCell ref="AK16:AK17"/>
    <mergeCell ref="AL16:AL17"/>
    <mergeCell ref="AM16:AM17"/>
    <mergeCell ref="AN16:AN17"/>
    <mergeCell ref="AO16:AO17"/>
    <mergeCell ref="AP16:AP17"/>
    <mergeCell ref="AQ16:AQ17"/>
    <mergeCell ref="Y14:Y15"/>
    <mergeCell ref="Z14:Z15"/>
    <mergeCell ref="AJ12:AJ13"/>
    <mergeCell ref="AK12:AK13"/>
    <mergeCell ref="AL12:AL13"/>
    <mergeCell ref="AM12:AM13"/>
    <mergeCell ref="AN12:AN13"/>
    <mergeCell ref="AO12:AO13"/>
    <mergeCell ref="AP12:AP13"/>
    <mergeCell ref="AQ12:AQ13"/>
    <mergeCell ref="L14:L15"/>
    <mergeCell ref="M14:M15"/>
    <mergeCell ref="N14:N15"/>
    <mergeCell ref="O14:O15"/>
    <mergeCell ref="P14:P15"/>
    <mergeCell ref="Q14:Q15"/>
    <mergeCell ref="S14:S15"/>
    <mergeCell ref="T14:T15"/>
    <mergeCell ref="U14:U15"/>
    <mergeCell ref="AA14:AA15"/>
    <mergeCell ref="AB14:AB15"/>
    <mergeCell ref="AC14:AC15"/>
    <mergeCell ref="AD14:AD15"/>
    <mergeCell ref="AE14:AE15"/>
    <mergeCell ref="AG14:AG15"/>
    <mergeCell ref="AF14:AF15"/>
    <mergeCell ref="AH14:AH15"/>
    <mergeCell ref="AI14:AI15"/>
    <mergeCell ref="AJ14:AJ15"/>
    <mergeCell ref="AK14:AK15"/>
    <mergeCell ref="AL14:AL15"/>
    <mergeCell ref="AM14:AM15"/>
    <mergeCell ref="AN14:AN15"/>
    <mergeCell ref="AO14:AO15"/>
    <mergeCell ref="M12:M13"/>
    <mergeCell ref="N12:N13"/>
    <mergeCell ref="O12:O13"/>
    <mergeCell ref="P12:P13"/>
    <mergeCell ref="Q12:Q13"/>
    <mergeCell ref="S12:S13"/>
    <mergeCell ref="T12:T13"/>
    <mergeCell ref="U12:U13"/>
    <mergeCell ref="AA12:AA13"/>
    <mergeCell ref="AB12:AB13"/>
    <mergeCell ref="AC12:AC13"/>
    <mergeCell ref="AD12:AD13"/>
    <mergeCell ref="AE12:AE13"/>
    <mergeCell ref="AF12:AF13"/>
    <mergeCell ref="AG12:AG13"/>
    <mergeCell ref="AH12:AH13"/>
    <mergeCell ref="AI12:AI13"/>
    <mergeCell ref="B79:B80"/>
    <mergeCell ref="C79:C80"/>
    <mergeCell ref="D79:D80"/>
    <mergeCell ref="E79:E80"/>
    <mergeCell ref="H79:H80"/>
    <mergeCell ref="I79:I80"/>
    <mergeCell ref="J79:J80"/>
    <mergeCell ref="K79:K80"/>
    <mergeCell ref="V79:V80"/>
    <mergeCell ref="X9:X10"/>
    <mergeCell ref="Y9:Y10"/>
    <mergeCell ref="Z9:Z10"/>
    <mergeCell ref="W79:W80"/>
    <mergeCell ref="X79:X80"/>
    <mergeCell ref="Y79:Y80"/>
    <mergeCell ref="Z79:Z80"/>
    <mergeCell ref="X12:X13"/>
    <mergeCell ref="Y12:Y13"/>
    <mergeCell ref="Z12:Z13"/>
    <mergeCell ref="B55:B56"/>
    <mergeCell ref="C29:C30"/>
    <mergeCell ref="D51:D52"/>
    <mergeCell ref="D53:D54"/>
    <mergeCell ref="C53:C54"/>
    <mergeCell ref="I24:I25"/>
    <mergeCell ref="J24:J25"/>
    <mergeCell ref="K24:K25"/>
    <mergeCell ref="H29:H30"/>
    <mergeCell ref="I29:I30"/>
    <mergeCell ref="J29:J30"/>
    <mergeCell ref="B26:B30"/>
    <mergeCell ref="L12:L13"/>
    <mergeCell ref="AH2:AQ2"/>
    <mergeCell ref="AH3:AQ3"/>
    <mergeCell ref="AH4:AQ5"/>
    <mergeCell ref="G2:AC2"/>
    <mergeCell ref="G3:AC3"/>
    <mergeCell ref="G4:AC4"/>
    <mergeCell ref="G5:AC5"/>
    <mergeCell ref="B6:AQ6"/>
    <mergeCell ref="AD2:AG2"/>
    <mergeCell ref="AD3:AG3"/>
    <mergeCell ref="AD4:AG5"/>
    <mergeCell ref="E5:F5"/>
    <mergeCell ref="B2:D5"/>
    <mergeCell ref="E2:F2"/>
    <mergeCell ref="E3:F3"/>
    <mergeCell ref="E4:F4"/>
    <mergeCell ref="C9:C10"/>
    <mergeCell ref="D9:D10"/>
    <mergeCell ref="E9:E10"/>
    <mergeCell ref="H9:H10"/>
    <mergeCell ref="F9:F10"/>
    <mergeCell ref="G9:G10"/>
    <mergeCell ref="L9:L10"/>
    <mergeCell ref="M9:M10"/>
    <mergeCell ref="N9:N10"/>
    <mergeCell ref="O9:O10"/>
    <mergeCell ref="P9:P10"/>
    <mergeCell ref="Q9:Q10"/>
    <mergeCell ref="S9:S10"/>
    <mergeCell ref="T9:T10"/>
    <mergeCell ref="U9:U10"/>
    <mergeCell ref="B7:G7"/>
    <mergeCell ref="D55:D56"/>
    <mergeCell ref="C55:C56"/>
    <mergeCell ref="H22:H23"/>
    <mergeCell ref="D24:D25"/>
    <mergeCell ref="E14:E15"/>
    <mergeCell ref="H14:H15"/>
    <mergeCell ref="B31:B48"/>
    <mergeCell ref="D20:D21"/>
    <mergeCell ref="E20:E21"/>
    <mergeCell ref="C20:C21"/>
    <mergeCell ref="V20:V21"/>
    <mergeCell ref="K20:K21"/>
    <mergeCell ref="J20:J21"/>
    <mergeCell ref="I20:I21"/>
    <mergeCell ref="H20:H21"/>
    <mergeCell ref="W20:W21"/>
    <mergeCell ref="X20:X21"/>
    <mergeCell ref="I22:I23"/>
    <mergeCell ref="J22:J23"/>
    <mergeCell ref="K22:K23"/>
    <mergeCell ref="E24:E25"/>
    <mergeCell ref="H24:H25"/>
    <mergeCell ref="E26:E28"/>
    <mergeCell ref="H26:H28"/>
    <mergeCell ref="I26:I28"/>
    <mergeCell ref="J26:J28"/>
    <mergeCell ref="K26:K28"/>
    <mergeCell ref="E29:E30"/>
    <mergeCell ref="K29:K30"/>
    <mergeCell ref="J35:J36"/>
    <mergeCell ref="K35:K36"/>
    <mergeCell ref="E37:E38"/>
    <mergeCell ref="C65:C66"/>
    <mergeCell ref="C67:C68"/>
    <mergeCell ref="C69:C70"/>
    <mergeCell ref="C71:C72"/>
    <mergeCell ref="C73:C74"/>
    <mergeCell ref="C75:C76"/>
    <mergeCell ref="H7:K7"/>
    <mergeCell ref="B18:B25"/>
    <mergeCell ref="AE7:AQ7"/>
    <mergeCell ref="B69:B72"/>
    <mergeCell ref="W7:Z7"/>
    <mergeCell ref="AA7:AD7"/>
    <mergeCell ref="S7:V7"/>
    <mergeCell ref="L7:Q7"/>
    <mergeCell ref="B9:B10"/>
    <mergeCell ref="I9:I10"/>
    <mergeCell ref="J9:J10"/>
    <mergeCell ref="K9:K10"/>
    <mergeCell ref="B14:B17"/>
    <mergeCell ref="C43:C44"/>
    <mergeCell ref="B57:B60"/>
    <mergeCell ref="C33:C34"/>
    <mergeCell ref="C35:C36"/>
    <mergeCell ref="E33:E34"/>
    <mergeCell ref="H33:H34"/>
    <mergeCell ref="I33:I34"/>
    <mergeCell ref="J33:J34"/>
    <mergeCell ref="K33:K34"/>
    <mergeCell ref="E35:E36"/>
    <mergeCell ref="H35:H36"/>
    <mergeCell ref="I35:I36"/>
    <mergeCell ref="B11:B13"/>
    <mergeCell ref="D35:D36"/>
    <mergeCell ref="D37:D38"/>
    <mergeCell ref="D39:D40"/>
    <mergeCell ref="D41:D42"/>
    <mergeCell ref="D43:D44"/>
    <mergeCell ref="D45:D46"/>
    <mergeCell ref="D47:D48"/>
    <mergeCell ref="D49:D50"/>
    <mergeCell ref="I14:I15"/>
    <mergeCell ref="E18:E19"/>
    <mergeCell ref="H18:H19"/>
    <mergeCell ref="I18:I19"/>
    <mergeCell ref="J18:J19"/>
    <mergeCell ref="K18:K19"/>
    <mergeCell ref="E22:E23"/>
    <mergeCell ref="B77:B78"/>
    <mergeCell ref="C14:C15"/>
    <mergeCell ref="C16:C17"/>
    <mergeCell ref="B61:B68"/>
    <mergeCell ref="B73:B76"/>
    <mergeCell ref="B49:B54"/>
    <mergeCell ref="C31:C32"/>
    <mergeCell ref="C37:C38"/>
    <mergeCell ref="C39:C40"/>
    <mergeCell ref="C41:C42"/>
    <mergeCell ref="C18:C19"/>
    <mergeCell ref="C22:C23"/>
    <mergeCell ref="C24:C25"/>
    <mergeCell ref="C26:C28"/>
    <mergeCell ref="C59:C60"/>
    <mergeCell ref="C61:C62"/>
    <mergeCell ref="C63:C64"/>
    <mergeCell ref="J14:J15"/>
    <mergeCell ref="K14:K15"/>
    <mergeCell ref="E16:E17"/>
    <mergeCell ref="H16:H17"/>
    <mergeCell ref="I16:I17"/>
    <mergeCell ref="J16:J17"/>
    <mergeCell ref="K16:K17"/>
    <mergeCell ref="C77:C78"/>
    <mergeCell ref="D14:D15"/>
    <mergeCell ref="D16:D17"/>
    <mergeCell ref="D18:D19"/>
    <mergeCell ref="D22:D23"/>
    <mergeCell ref="D57:D58"/>
    <mergeCell ref="D59:D60"/>
    <mergeCell ref="D61:D62"/>
    <mergeCell ref="D63:D64"/>
    <mergeCell ref="D65:D66"/>
    <mergeCell ref="D67:D68"/>
    <mergeCell ref="D69:D70"/>
    <mergeCell ref="D71:D72"/>
    <mergeCell ref="D73:D74"/>
    <mergeCell ref="D75:D76"/>
    <mergeCell ref="D77:D78"/>
    <mergeCell ref="C57:C58"/>
    <mergeCell ref="C45:C46"/>
    <mergeCell ref="C47:C48"/>
    <mergeCell ref="C49:C50"/>
    <mergeCell ref="C51:C52"/>
    <mergeCell ref="D26:D28"/>
    <mergeCell ref="D29:D30"/>
    <mergeCell ref="D31:D32"/>
    <mergeCell ref="D33:D34"/>
    <mergeCell ref="E31:E32"/>
    <mergeCell ref="H31:H32"/>
    <mergeCell ref="I31:I32"/>
    <mergeCell ref="J31:J32"/>
    <mergeCell ref="K31:K32"/>
    <mergeCell ref="E39:E40"/>
    <mergeCell ref="H39:H40"/>
    <mergeCell ref="I39:I40"/>
    <mergeCell ref="J39:J40"/>
    <mergeCell ref="K39:K40"/>
    <mergeCell ref="E41:E42"/>
    <mergeCell ref="H41:H42"/>
    <mergeCell ref="I41:I42"/>
    <mergeCell ref="J41:J42"/>
    <mergeCell ref="K41:K42"/>
    <mergeCell ref="E43:E44"/>
    <mergeCell ref="H43:H44"/>
    <mergeCell ref="I43:I44"/>
    <mergeCell ref="J43:J44"/>
    <mergeCell ref="K43:K44"/>
    <mergeCell ref="I37:I38"/>
    <mergeCell ref="J37:J38"/>
    <mergeCell ref="K37:K38"/>
    <mergeCell ref="H37:H38"/>
    <mergeCell ref="E45:E46"/>
    <mergeCell ref="H45:H46"/>
    <mergeCell ref="I45:I46"/>
    <mergeCell ref="J45:J46"/>
    <mergeCell ref="K45:K46"/>
    <mergeCell ref="F45:F46"/>
    <mergeCell ref="G45:G46"/>
    <mergeCell ref="E47:E48"/>
    <mergeCell ref="H47:H48"/>
    <mergeCell ref="I47:I48"/>
    <mergeCell ref="J47:J48"/>
    <mergeCell ref="K47:K48"/>
    <mergeCell ref="E49:E50"/>
    <mergeCell ref="H49:H50"/>
    <mergeCell ref="I49:I50"/>
    <mergeCell ref="J49:J50"/>
    <mergeCell ref="K49:K50"/>
    <mergeCell ref="G47:G48"/>
    <mergeCell ref="E51:E52"/>
    <mergeCell ref="H51:H52"/>
    <mergeCell ref="I51:I52"/>
    <mergeCell ref="J51:J52"/>
    <mergeCell ref="K51:K52"/>
    <mergeCell ref="E53:E54"/>
    <mergeCell ref="H53:H54"/>
    <mergeCell ref="I53:I54"/>
    <mergeCell ref="J53:J54"/>
    <mergeCell ref="K53:K54"/>
    <mergeCell ref="F55:F56"/>
    <mergeCell ref="G55:G56"/>
    <mergeCell ref="E55:E56"/>
    <mergeCell ref="H55:H56"/>
    <mergeCell ref="I55:I56"/>
    <mergeCell ref="J55:J56"/>
    <mergeCell ref="K55:K56"/>
    <mergeCell ref="G53:G54"/>
    <mergeCell ref="K71:K72"/>
    <mergeCell ref="E57:E58"/>
    <mergeCell ref="H57:H58"/>
    <mergeCell ref="I57:I58"/>
    <mergeCell ref="J57:J58"/>
    <mergeCell ref="K57:K58"/>
    <mergeCell ref="E59:E60"/>
    <mergeCell ref="H59:H60"/>
    <mergeCell ref="I59:I60"/>
    <mergeCell ref="J59:J60"/>
    <mergeCell ref="K59:K60"/>
    <mergeCell ref="E61:E62"/>
    <mergeCell ref="H61:H62"/>
    <mergeCell ref="I61:I62"/>
    <mergeCell ref="J61:J62"/>
    <mergeCell ref="K61:K62"/>
    <mergeCell ref="E63:E64"/>
    <mergeCell ref="H63:H64"/>
    <mergeCell ref="I63:I64"/>
    <mergeCell ref="J63:J64"/>
    <mergeCell ref="K63:K64"/>
    <mergeCell ref="E75:E76"/>
    <mergeCell ref="H75:H76"/>
    <mergeCell ref="I75:I76"/>
    <mergeCell ref="J75:J76"/>
    <mergeCell ref="K75:K76"/>
    <mergeCell ref="E77:E78"/>
    <mergeCell ref="H77:H78"/>
    <mergeCell ref="I77:I78"/>
    <mergeCell ref="J77:J78"/>
    <mergeCell ref="K77:K78"/>
    <mergeCell ref="V9:V10"/>
    <mergeCell ref="W9:W10"/>
    <mergeCell ref="V12:V13"/>
    <mergeCell ref="W12:W13"/>
    <mergeCell ref="V16:V17"/>
    <mergeCell ref="V24:V25"/>
    <mergeCell ref="W24:W25"/>
    <mergeCell ref="V37:V38"/>
    <mergeCell ref="W37:W38"/>
    <mergeCell ref="V14:V15"/>
    <mergeCell ref="W14:W15"/>
    <mergeCell ref="V26:V28"/>
    <mergeCell ref="W26:W28"/>
    <mergeCell ref="V35:V36"/>
    <mergeCell ref="W35:W36"/>
    <mergeCell ref="E65:E66"/>
    <mergeCell ref="H65:H66"/>
    <mergeCell ref="I65:I66"/>
    <mergeCell ref="J65:J66"/>
    <mergeCell ref="K65:K66"/>
    <mergeCell ref="E67:E68"/>
    <mergeCell ref="H67:H68"/>
    <mergeCell ref="V18:V19"/>
    <mergeCell ref="W18:W19"/>
    <mergeCell ref="X18:X19"/>
    <mergeCell ref="Y18:Y19"/>
    <mergeCell ref="Z18:Z19"/>
    <mergeCell ref="V22:V23"/>
    <mergeCell ref="W22:W23"/>
    <mergeCell ref="X22:X23"/>
    <mergeCell ref="Y22:Y23"/>
    <mergeCell ref="Z22:Z23"/>
    <mergeCell ref="X24:X25"/>
    <mergeCell ref="Y24:Y25"/>
    <mergeCell ref="Z24:Z25"/>
    <mergeCell ref="Y20:Y21"/>
    <mergeCell ref="Z20:Z21"/>
    <mergeCell ref="E73:E74"/>
    <mergeCell ref="H73:H74"/>
    <mergeCell ref="I73:I74"/>
    <mergeCell ref="J73:J74"/>
    <mergeCell ref="K73:K74"/>
    <mergeCell ref="I67:I68"/>
    <mergeCell ref="J67:J68"/>
    <mergeCell ref="K67:K68"/>
    <mergeCell ref="E69:E70"/>
    <mergeCell ref="H69:H70"/>
    <mergeCell ref="I69:I70"/>
    <mergeCell ref="J69:J70"/>
    <mergeCell ref="K69:K70"/>
    <mergeCell ref="E71:E72"/>
    <mergeCell ref="H71:H72"/>
    <mergeCell ref="I71:I72"/>
    <mergeCell ref="J71:J72"/>
    <mergeCell ref="V41:V42"/>
    <mergeCell ref="V43:V44"/>
    <mergeCell ref="W41:W42"/>
    <mergeCell ref="W43:W44"/>
    <mergeCell ref="X41:X42"/>
    <mergeCell ref="X43:X44"/>
    <mergeCell ref="Y41:Y42"/>
    <mergeCell ref="Y43:Y44"/>
    <mergeCell ref="Z41:Z42"/>
    <mergeCell ref="Z43:Z44"/>
    <mergeCell ref="X26:X28"/>
    <mergeCell ref="Y26:Y28"/>
    <mergeCell ref="Z26:Z28"/>
    <mergeCell ref="V29:V30"/>
    <mergeCell ref="W29:W30"/>
    <mergeCell ref="X29:X30"/>
    <mergeCell ref="Y29:Y30"/>
    <mergeCell ref="Z29:Z30"/>
    <mergeCell ref="V31:V32"/>
    <mergeCell ref="W31:W32"/>
    <mergeCell ref="X31:X32"/>
    <mergeCell ref="Y31:Y32"/>
    <mergeCell ref="Z31:Z32"/>
    <mergeCell ref="V33:V34"/>
    <mergeCell ref="W33:W34"/>
    <mergeCell ref="X33:X34"/>
    <mergeCell ref="Y33:Y34"/>
    <mergeCell ref="Z33:Z34"/>
    <mergeCell ref="W67:W68"/>
    <mergeCell ref="X67:X68"/>
    <mergeCell ref="Z73:Z74"/>
    <mergeCell ref="V49:V50"/>
    <mergeCell ref="W47:W48"/>
    <mergeCell ref="W49:W50"/>
    <mergeCell ref="X47:X48"/>
    <mergeCell ref="X49:X50"/>
    <mergeCell ref="Y47:Y48"/>
    <mergeCell ref="Y49:Y50"/>
    <mergeCell ref="Z47:Z48"/>
    <mergeCell ref="Z49:Z50"/>
    <mergeCell ref="V51:V52"/>
    <mergeCell ref="W51:W52"/>
    <mergeCell ref="X51:X52"/>
    <mergeCell ref="Y51:Y52"/>
    <mergeCell ref="Z51:Z52"/>
    <mergeCell ref="V53:V54"/>
    <mergeCell ref="W53:W54"/>
    <mergeCell ref="X53:X54"/>
    <mergeCell ref="Y53:Y54"/>
    <mergeCell ref="Z53:Z54"/>
    <mergeCell ref="W59:W60"/>
    <mergeCell ref="X57:X58"/>
    <mergeCell ref="X59:X60"/>
    <mergeCell ref="Y57:Y58"/>
    <mergeCell ref="Y59:Y60"/>
    <mergeCell ref="Z57:Z58"/>
    <mergeCell ref="Z59:Z60"/>
    <mergeCell ref="V61:V62"/>
    <mergeCell ref="V63:V64"/>
    <mergeCell ref="W61:W62"/>
    <mergeCell ref="W63:W64"/>
    <mergeCell ref="X61:X62"/>
    <mergeCell ref="X63:X64"/>
    <mergeCell ref="Y61:Y62"/>
    <mergeCell ref="Y63:Y64"/>
    <mergeCell ref="Z61:Z62"/>
    <mergeCell ref="Z63:Z64"/>
    <mergeCell ref="K12:K13"/>
    <mergeCell ref="J12:J13"/>
    <mergeCell ref="I12:I13"/>
    <mergeCell ref="H12:H13"/>
    <mergeCell ref="C12:C13"/>
    <mergeCell ref="D12:D13"/>
    <mergeCell ref="E12:E13"/>
    <mergeCell ref="X77:X78"/>
    <mergeCell ref="Y77:Y78"/>
    <mergeCell ref="Z77:Z78"/>
    <mergeCell ref="Y65:Y66"/>
    <mergeCell ref="Y67:Y68"/>
    <mergeCell ref="Z65:Z66"/>
    <mergeCell ref="Z67:Z68"/>
    <mergeCell ref="V69:V70"/>
    <mergeCell ref="W69:W70"/>
    <mergeCell ref="X69:X70"/>
    <mergeCell ref="Y69:Y70"/>
    <mergeCell ref="Z69:Z70"/>
    <mergeCell ref="V71:V72"/>
    <mergeCell ref="W71:W72"/>
    <mergeCell ref="X71:X72"/>
    <mergeCell ref="Y71:Y72"/>
    <mergeCell ref="Z71:Z72"/>
    <mergeCell ref="V73:V74"/>
    <mergeCell ref="V75:V76"/>
    <mergeCell ref="W73:W74"/>
    <mergeCell ref="W75:W76"/>
    <mergeCell ref="X73:X74"/>
    <mergeCell ref="X75:X76"/>
    <mergeCell ref="Y73:Y74"/>
    <mergeCell ref="Y75:Y76"/>
    <mergeCell ref="AR43:AR44"/>
    <mergeCell ref="AR45:AR46"/>
    <mergeCell ref="AR47:AR48"/>
    <mergeCell ref="AR53:AR54"/>
    <mergeCell ref="AR55:AR56"/>
    <mergeCell ref="AR61:AR62"/>
    <mergeCell ref="AR63:AR64"/>
    <mergeCell ref="R14:R15"/>
    <mergeCell ref="R57:R58"/>
    <mergeCell ref="R59:R60"/>
    <mergeCell ref="R73:R74"/>
    <mergeCell ref="R77:R78"/>
    <mergeCell ref="AR14:AR15"/>
    <mergeCell ref="AR16:AR17"/>
    <mergeCell ref="AR20:AR21"/>
    <mergeCell ref="AR57:AR58"/>
    <mergeCell ref="AR59:AR60"/>
    <mergeCell ref="AR73:AR74"/>
    <mergeCell ref="AR75:AR76"/>
    <mergeCell ref="AR65:AR66"/>
    <mergeCell ref="AR67:AR68"/>
    <mergeCell ref="R39:R40"/>
    <mergeCell ref="R43:R44"/>
    <mergeCell ref="R47:R48"/>
    <mergeCell ref="R45:R46"/>
    <mergeCell ref="R53:R54"/>
    <mergeCell ref="R55:R56"/>
    <mergeCell ref="R61:R62"/>
    <mergeCell ref="R63:R64"/>
    <mergeCell ref="R65:R66"/>
    <mergeCell ref="R67:R68"/>
    <mergeCell ref="Z75:Z76"/>
    <mergeCell ref="AR12:AR13"/>
    <mergeCell ref="R12:R13"/>
    <mergeCell ref="R20:R21"/>
    <mergeCell ref="R22:R23"/>
    <mergeCell ref="R24:R25"/>
    <mergeCell ref="AR22:AR23"/>
    <mergeCell ref="AR24:AR25"/>
    <mergeCell ref="AR29:AR30"/>
    <mergeCell ref="R29:R30"/>
    <mergeCell ref="AR39:AR40"/>
    <mergeCell ref="X35:X36"/>
    <mergeCell ref="Y35:Y36"/>
    <mergeCell ref="Z35:Z36"/>
    <mergeCell ref="X37:X38"/>
    <mergeCell ref="Y37:Y38"/>
    <mergeCell ref="Z37:Z38"/>
    <mergeCell ref="V39:V40"/>
    <mergeCell ref="W39:W40"/>
    <mergeCell ref="X39:X40"/>
    <mergeCell ref="Y39:Y40"/>
    <mergeCell ref="Z39:Z40"/>
    <mergeCell ref="W16:W17"/>
    <mergeCell ref="X16:X17"/>
    <mergeCell ref="Y16:Y17"/>
    <mergeCell ref="Z16:Z17"/>
  </mergeCells>
  <conditionalFormatting sqref="J9 J11:J12 J14 J16 J18 J20 J22 J24 J26:J27 J29 J31 J33 J35 J37 J39 J41 J43 J45 J47 J49 J51 J53 J55 J57 J59 J61 J63 J65 J67 J69 J71 J73 J75 J77">
    <cfRule type="containsText" dxfId="11" priority="10" operator="containsText" text="Moderado">
      <formula>NOT(ISERROR(SEARCH("Moderado",J9)))</formula>
    </cfRule>
    <cfRule type="containsText" dxfId="10" priority="11" operator="containsText" text="Alto">
      <formula>NOT(ISERROR(SEARCH("Alto",J9)))</formula>
    </cfRule>
    <cfRule type="containsText" dxfId="9" priority="12" operator="containsText" text="Extremo">
      <formula>NOT(ISERROR(SEARCH("Extremo",J9)))</formula>
    </cfRule>
  </conditionalFormatting>
  <conditionalFormatting sqref="J79">
    <cfRule type="containsText" dxfId="8" priority="4" operator="containsText" text="Moderado">
      <formula>NOT(ISERROR(SEARCH("Moderado",J79)))</formula>
    </cfRule>
    <cfRule type="containsText" dxfId="7" priority="5" operator="containsText" text="Alto">
      <formula>NOT(ISERROR(SEARCH("Alto",J79)))</formula>
    </cfRule>
    <cfRule type="containsText" dxfId="6" priority="6" operator="containsText" text="Extremo">
      <formula>NOT(ISERROR(SEARCH("Extremo",J79)))</formula>
    </cfRule>
  </conditionalFormatting>
  <conditionalFormatting sqref="Y9 Y11:Y12 Y14 Y16 Y18 Y20 Y22 Y24 Y26:Y27 Y29 Y31 Y33 Y35 Y37 Y39 Y41 Y43 Y45 Y47 Y49 Y51 Y53 Y55 Y57 Y59 Y61 Y63 Y65 Y67 Y69 Y71 Y73 Y75 Y77">
    <cfRule type="containsText" dxfId="5" priority="7" operator="containsText" text="Moderado">
      <formula>NOT(ISERROR(SEARCH("Moderado",Y9)))</formula>
    </cfRule>
    <cfRule type="containsText" dxfId="4" priority="8" operator="containsText" text="Alto">
      <formula>NOT(ISERROR(SEARCH("Alto",Y9)))</formula>
    </cfRule>
    <cfRule type="containsText" dxfId="3" priority="9" operator="containsText" text="Extremo">
      <formula>NOT(ISERROR(SEARCH("Extremo",Y9)))</formula>
    </cfRule>
  </conditionalFormatting>
  <conditionalFormatting sqref="Y79">
    <cfRule type="containsText" dxfId="2" priority="1" operator="containsText" text="Moderado">
      <formula>NOT(ISERROR(SEARCH("Moderado",Y79)))</formula>
    </cfRule>
    <cfRule type="containsText" dxfId="1" priority="2" operator="containsText" text="Alto">
      <formula>NOT(ISERROR(SEARCH("Alto",Y79)))</formula>
    </cfRule>
    <cfRule type="containsText" dxfId="0" priority="3" operator="containsText" text="Extremo">
      <formula>NOT(ISERROR(SEARCH("Extremo",Y79)))</formula>
    </cfRule>
  </conditionalFormatting>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4"/>
  <sheetViews>
    <sheetView zoomScale="80" zoomScaleNormal="80" workbookViewId="0">
      <selection activeCell="F2" sqref="F2:J2"/>
    </sheetView>
  </sheetViews>
  <sheetFormatPr baseColWidth="10" defaultRowHeight="15" x14ac:dyDescent="0.25"/>
  <cols>
    <col min="1" max="1" width="2" style="4" customWidth="1"/>
    <col min="2" max="2" width="14.140625" style="4" customWidth="1"/>
    <col min="3" max="3" width="14.85546875" style="4" customWidth="1"/>
    <col min="4" max="4" width="11.42578125" style="4"/>
    <col min="5" max="5" width="13" style="4" customWidth="1"/>
    <col min="6" max="7" width="38.7109375" style="4" customWidth="1"/>
    <col min="8" max="8" width="121.7109375" style="4" customWidth="1"/>
    <col min="9" max="9" width="80.7109375" style="4" customWidth="1"/>
    <col min="10" max="10" width="48.7109375" style="4" customWidth="1"/>
    <col min="11" max="11" width="47.5703125" style="4" customWidth="1"/>
    <col min="12" max="12" width="4.28515625" style="4" customWidth="1"/>
    <col min="13" max="13" width="41.85546875" style="4" customWidth="1"/>
    <col min="14" max="16384" width="11.42578125" style="4"/>
  </cols>
  <sheetData>
    <row r="1" spans="2:13" ht="9.75" customHeight="1" thickBot="1" x14ac:dyDescent="0.3"/>
    <row r="2" spans="2:13" s="5" customFormat="1" ht="39" customHeight="1" x14ac:dyDescent="0.25">
      <c r="B2" s="348"/>
      <c r="C2" s="349"/>
      <c r="D2" s="323" t="s">
        <v>71</v>
      </c>
      <c r="E2" s="323"/>
      <c r="F2" s="368" t="s">
        <v>78</v>
      </c>
      <c r="G2" s="369"/>
      <c r="H2" s="369"/>
      <c r="I2" s="369"/>
      <c r="J2" s="370"/>
      <c r="K2" s="435" t="s">
        <v>72</v>
      </c>
      <c r="L2" s="436"/>
      <c r="M2" s="97"/>
    </row>
    <row r="3" spans="2:13" s="5" customFormat="1" ht="27.75" customHeight="1" x14ac:dyDescent="0.25">
      <c r="B3" s="350"/>
      <c r="C3" s="351"/>
      <c r="D3" s="324" t="s">
        <v>73</v>
      </c>
      <c r="E3" s="324"/>
      <c r="F3" s="371" t="s">
        <v>74</v>
      </c>
      <c r="G3" s="372"/>
      <c r="H3" s="372"/>
      <c r="I3" s="372"/>
      <c r="J3" s="373"/>
      <c r="K3" s="437" t="s">
        <v>75</v>
      </c>
      <c r="L3" s="438"/>
      <c r="M3" s="98"/>
    </row>
    <row r="4" spans="2:13" s="5" customFormat="1" ht="27.75" customHeight="1" x14ac:dyDescent="0.25">
      <c r="B4" s="350"/>
      <c r="C4" s="351"/>
      <c r="D4" s="324" t="s">
        <v>76</v>
      </c>
      <c r="E4" s="324"/>
      <c r="F4" s="442" t="s">
        <v>79</v>
      </c>
      <c r="G4" s="443"/>
      <c r="H4" s="443"/>
      <c r="I4" s="443"/>
      <c r="J4" s="444"/>
      <c r="K4" s="340" t="s">
        <v>77</v>
      </c>
      <c r="L4" s="439"/>
      <c r="M4" s="345"/>
    </row>
    <row r="5" spans="2:13" s="5" customFormat="1" ht="42" customHeight="1" thickBot="1" x14ac:dyDescent="0.3">
      <c r="B5" s="352"/>
      <c r="C5" s="353"/>
      <c r="D5" s="325" t="s">
        <v>80</v>
      </c>
      <c r="E5" s="325"/>
      <c r="F5" s="445" t="s">
        <v>81</v>
      </c>
      <c r="G5" s="446"/>
      <c r="H5" s="446"/>
      <c r="I5" s="446"/>
      <c r="J5" s="447"/>
      <c r="K5" s="440"/>
      <c r="L5" s="441"/>
      <c r="M5" s="434"/>
    </row>
    <row r="6" spans="2:13" ht="23.25" customHeight="1" thickBot="1" x14ac:dyDescent="0.3">
      <c r="B6" s="320" t="s">
        <v>290</v>
      </c>
      <c r="C6" s="321"/>
      <c r="D6" s="321"/>
      <c r="E6" s="321"/>
      <c r="F6" s="321"/>
      <c r="G6" s="321"/>
      <c r="H6" s="321"/>
      <c r="I6" s="321"/>
      <c r="J6" s="321"/>
      <c r="K6" s="321"/>
      <c r="L6" s="321"/>
      <c r="M6" s="322"/>
    </row>
    <row r="7" spans="2:13" ht="82.5" customHeight="1" x14ac:dyDescent="0.25">
      <c r="B7" s="431" t="s">
        <v>291</v>
      </c>
      <c r="C7" s="432"/>
      <c r="D7" s="432"/>
      <c r="E7" s="432"/>
      <c r="F7" s="432"/>
      <c r="G7" s="432"/>
      <c r="H7" s="432"/>
      <c r="I7" s="432"/>
      <c r="J7" s="432"/>
      <c r="K7" s="432"/>
      <c r="L7" s="432"/>
      <c r="M7" s="433"/>
    </row>
    <row r="8" spans="2:13" ht="42" customHeight="1" x14ac:dyDescent="0.25">
      <c r="B8" s="132"/>
      <c r="C8" s="133"/>
      <c r="D8" s="133"/>
      <c r="E8" s="133"/>
      <c r="F8" s="133"/>
      <c r="G8" s="133"/>
      <c r="H8" s="133"/>
      <c r="I8" s="133"/>
      <c r="J8" s="133"/>
      <c r="K8" s="133"/>
      <c r="L8" s="133"/>
      <c r="M8" s="134"/>
    </row>
    <row r="9" spans="2:13" ht="42" customHeight="1" x14ac:dyDescent="0.25">
      <c r="B9" s="132"/>
      <c r="C9" s="133"/>
      <c r="D9" s="133"/>
      <c r="E9" s="135" t="s">
        <v>62</v>
      </c>
      <c r="F9" s="135" t="s">
        <v>296</v>
      </c>
      <c r="G9" s="135" t="s">
        <v>292</v>
      </c>
      <c r="H9" s="135" t="s">
        <v>297</v>
      </c>
      <c r="I9" s="135" t="s">
        <v>298</v>
      </c>
      <c r="J9" s="135" t="s">
        <v>299</v>
      </c>
      <c r="K9" s="135" t="s">
        <v>300</v>
      </c>
      <c r="L9" s="133"/>
      <c r="M9" s="134"/>
    </row>
    <row r="10" spans="2:13" ht="15.75" x14ac:dyDescent="0.25">
      <c r="B10" s="132"/>
      <c r="C10" s="133"/>
      <c r="D10" s="133"/>
      <c r="E10" s="2">
        <v>1</v>
      </c>
      <c r="F10" s="1"/>
      <c r="G10" s="1"/>
      <c r="H10" s="1"/>
      <c r="I10" s="1"/>
      <c r="J10" s="3"/>
      <c r="K10" s="3"/>
      <c r="L10" s="133"/>
      <c r="M10" s="134"/>
    </row>
    <row r="11" spans="2:13" ht="15.75" x14ac:dyDescent="0.25">
      <c r="B11" s="132"/>
      <c r="C11" s="133"/>
      <c r="D11" s="133"/>
      <c r="E11" s="2">
        <v>2</v>
      </c>
      <c r="F11" s="1"/>
      <c r="G11" s="1"/>
      <c r="H11" s="1"/>
      <c r="I11" s="1"/>
      <c r="J11" s="3"/>
      <c r="K11" s="3"/>
      <c r="L11" s="133"/>
      <c r="M11" s="134"/>
    </row>
    <row r="12" spans="2:13" ht="15.75" x14ac:dyDescent="0.25">
      <c r="B12" s="132"/>
      <c r="C12" s="133"/>
      <c r="D12" s="133"/>
      <c r="E12" s="2">
        <v>3</v>
      </c>
      <c r="F12" s="1"/>
      <c r="G12" s="1"/>
      <c r="H12" s="1"/>
      <c r="I12" s="1"/>
      <c r="J12" s="3"/>
      <c r="K12" s="3"/>
      <c r="L12" s="133"/>
      <c r="M12" s="134"/>
    </row>
    <row r="13" spans="2:13" ht="15.75" x14ac:dyDescent="0.25">
      <c r="B13" s="132"/>
      <c r="C13" s="133"/>
      <c r="D13" s="133"/>
      <c r="E13" s="2">
        <v>4</v>
      </c>
      <c r="F13" s="1"/>
      <c r="G13" s="1"/>
      <c r="H13" s="1"/>
      <c r="I13" s="1"/>
      <c r="J13" s="3"/>
      <c r="K13" s="3"/>
      <c r="L13" s="133"/>
      <c r="M13" s="134"/>
    </row>
    <row r="14" spans="2:13" ht="15.75" x14ac:dyDescent="0.25">
      <c r="B14" s="132"/>
      <c r="C14" s="133"/>
      <c r="D14" s="133"/>
      <c r="E14" s="2">
        <v>5</v>
      </c>
      <c r="F14" s="1"/>
      <c r="G14" s="1"/>
      <c r="H14" s="1"/>
      <c r="I14" s="1"/>
      <c r="J14" s="3"/>
      <c r="K14" s="3"/>
      <c r="L14" s="133"/>
      <c r="M14" s="134"/>
    </row>
    <row r="15" spans="2:13" ht="15.75" x14ac:dyDescent="0.25">
      <c r="B15" s="132"/>
      <c r="C15" s="133"/>
      <c r="D15" s="133"/>
      <c r="E15" s="2">
        <v>6</v>
      </c>
      <c r="F15" s="1"/>
      <c r="G15" s="1"/>
      <c r="H15" s="1"/>
      <c r="I15" s="1"/>
      <c r="J15" s="3"/>
      <c r="K15" s="3"/>
      <c r="L15" s="133"/>
      <c r="M15" s="134"/>
    </row>
    <row r="16" spans="2:13" ht="15.75" x14ac:dyDescent="0.25">
      <c r="B16" s="132"/>
      <c r="C16" s="133"/>
      <c r="D16" s="133"/>
      <c r="E16" s="2">
        <v>7</v>
      </c>
      <c r="F16" s="1"/>
      <c r="G16" s="1"/>
      <c r="H16" s="1"/>
      <c r="I16" s="1"/>
      <c r="J16" s="3"/>
      <c r="K16" s="3"/>
      <c r="L16" s="133"/>
      <c r="M16" s="134"/>
    </row>
    <row r="17" spans="2:13" ht="15.75" x14ac:dyDescent="0.25">
      <c r="B17" s="132"/>
      <c r="C17" s="133"/>
      <c r="D17" s="133"/>
      <c r="E17" s="2">
        <v>8</v>
      </c>
      <c r="F17" s="1"/>
      <c r="G17" s="1"/>
      <c r="H17" s="1"/>
      <c r="I17" s="1"/>
      <c r="J17" s="3"/>
      <c r="K17" s="3"/>
      <c r="L17" s="133"/>
      <c r="M17" s="134"/>
    </row>
    <row r="18" spans="2:13" ht="15.75" x14ac:dyDescent="0.25">
      <c r="B18" s="132"/>
      <c r="C18" s="133"/>
      <c r="D18" s="133"/>
      <c r="E18" s="2">
        <v>9</v>
      </c>
      <c r="F18" s="1"/>
      <c r="G18" s="1"/>
      <c r="H18" s="1"/>
      <c r="I18" s="1"/>
      <c r="J18" s="3"/>
      <c r="K18" s="3"/>
      <c r="L18" s="133"/>
      <c r="M18" s="134"/>
    </row>
    <row r="19" spans="2:13" ht="15.75" x14ac:dyDescent="0.25">
      <c r="B19" s="132"/>
      <c r="C19" s="133"/>
      <c r="D19" s="133"/>
      <c r="E19" s="2">
        <v>10</v>
      </c>
      <c r="F19" s="1"/>
      <c r="G19" s="1"/>
      <c r="H19" s="1"/>
      <c r="I19" s="1"/>
      <c r="J19" s="3"/>
      <c r="K19" s="3"/>
      <c r="L19" s="133"/>
      <c r="M19" s="134"/>
    </row>
    <row r="20" spans="2:13" ht="42" customHeight="1" x14ac:dyDescent="0.25">
      <c r="B20" s="132"/>
      <c r="C20" s="133"/>
      <c r="D20" s="133"/>
      <c r="E20" s="133"/>
      <c r="F20" s="133"/>
      <c r="G20" s="133"/>
      <c r="H20" s="133"/>
      <c r="I20" s="133"/>
      <c r="J20" s="133"/>
      <c r="K20" s="133"/>
      <c r="L20" s="133"/>
      <c r="M20" s="134"/>
    </row>
    <row r="21" spans="2:13" ht="27.75" customHeight="1" x14ac:dyDescent="0.25">
      <c r="B21" s="6"/>
      <c r="C21" s="7"/>
      <c r="D21" s="7"/>
      <c r="E21" s="7"/>
      <c r="F21" s="7"/>
      <c r="G21" s="7"/>
      <c r="H21" s="7"/>
      <c r="I21" s="7"/>
      <c r="J21" s="7"/>
      <c r="K21" s="7"/>
      <c r="L21" s="7"/>
      <c r="M21" s="8"/>
    </row>
    <row r="22" spans="2:13" ht="18.75" x14ac:dyDescent="0.3">
      <c r="B22" s="6"/>
      <c r="C22" s="81"/>
      <c r="D22" s="81"/>
      <c r="E22" s="76"/>
      <c r="F22" s="76"/>
      <c r="G22" s="76"/>
      <c r="H22" s="76"/>
      <c r="I22" s="76"/>
      <c r="J22" s="7"/>
      <c r="K22" s="7"/>
      <c r="L22" s="7"/>
      <c r="M22" s="8"/>
    </row>
    <row r="23" spans="2:13" x14ac:dyDescent="0.25">
      <c r="B23" s="6"/>
      <c r="C23" s="7"/>
      <c r="D23" s="7"/>
      <c r="E23" s="7"/>
      <c r="F23" s="7"/>
      <c r="G23" s="7"/>
      <c r="H23" s="7"/>
      <c r="I23" s="7"/>
      <c r="J23" s="7"/>
      <c r="K23" s="7"/>
      <c r="L23" s="7"/>
      <c r="M23" s="8"/>
    </row>
    <row r="24" spans="2:13" ht="15.75" thickBot="1" x14ac:dyDescent="0.3">
      <c r="B24" s="86"/>
      <c r="C24" s="87"/>
      <c r="D24" s="87"/>
      <c r="E24" s="87"/>
      <c r="F24" s="87"/>
      <c r="G24" s="87"/>
      <c r="H24" s="87"/>
      <c r="I24" s="87"/>
      <c r="J24" s="87"/>
      <c r="K24" s="87"/>
      <c r="L24" s="87"/>
      <c r="M24" s="88"/>
    </row>
  </sheetData>
  <sheetProtection algorithmName="SHA-512" hashValue="EAOSUvnrYw5Vais3vG0N/X0Omelp91yb7Q42UgE9jgItVQiPbrnfSkkEJgdSCLlnktyZ8MBOWi7+Cy+a+vZu5A==" saltValue="rMBIs6ngmQj917PiuplQDQ==" spinCount="100000" sheet="1" objects="1" scenarios="1" formatCells="0" formatColumns="0" formatRows="0"/>
  <mergeCells count="15">
    <mergeCell ref="M4:M5"/>
    <mergeCell ref="D5:E5"/>
    <mergeCell ref="F5:J5"/>
    <mergeCell ref="B6:M6"/>
    <mergeCell ref="B7:M7"/>
    <mergeCell ref="B2:C5"/>
    <mergeCell ref="D2:E2"/>
    <mergeCell ref="F2:J2"/>
    <mergeCell ref="K2:L2"/>
    <mergeCell ref="D3:E3"/>
    <mergeCell ref="F3:J3"/>
    <mergeCell ref="K3:L3"/>
    <mergeCell ref="D4:E4"/>
    <mergeCell ref="F4:J4"/>
    <mergeCell ref="K4:L5"/>
  </mergeCells>
  <pageMargins left="0.7" right="0.7" top="0.75" bottom="0.75" header="0.3" footer="0.3"/>
  <pageSetup paperSize="1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'0 - CALOR'!$E$119:$E$121</xm:f>
          </x14:formula1>
          <xm:sqref>G10:G19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0 - CALOR</vt:lpstr>
      <vt:lpstr>1 - POLÍTICA</vt:lpstr>
      <vt:lpstr>2 - CONTEXTO</vt:lpstr>
      <vt:lpstr>3-IDENTIFICACIÓN DEL RIESGO</vt:lpstr>
      <vt:lpstr>4-VALORACIÓN DEL RIESGO</vt:lpstr>
      <vt:lpstr>5-CONTROLES</vt:lpstr>
      <vt:lpstr>6-MAPA DE RIESGOS CORRUPCION</vt:lpstr>
      <vt:lpstr>Anexo 1 modificaciones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2023-05-15T19:48:09Z</dcterms:modified>
</cp:coreProperties>
</file>